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55623a2b992447c3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~ ~ OBJECTIVE\"/>
    </mc:Choice>
  </mc:AlternateContent>
  <xr:revisionPtr revIDLastSave="0" documentId="8_{702BBD9A-297F-4E22-A566-CF8C56F391E0}" xr6:coauthVersionLast="47" xr6:coauthVersionMax="47" xr10:uidLastSave="{00000000-0000-0000-0000-000000000000}"/>
  <bookViews>
    <workbookView showHorizontalScroll="0" showSheetTabs="0" xWindow="-110" yWindow="-110" windowWidth="19420" windowHeight="10420" firstSheet="4" activeTab="4" xr2:uid="{4CEF170C-BD6B-4F1D-A31A-E3564A82ED26}"/>
  </bookViews>
  <sheets>
    <sheet name="Outline" sheetId="1" state="hidden" r:id="rId1"/>
    <sheet name="Birthplaces" sheetId="3" state="hidden" r:id="rId2"/>
    <sheet name="Languages" sheetId="4" state="hidden" r:id="rId3"/>
    <sheet name="Data" sheetId="2" state="hidden" r:id="rId4"/>
    <sheet name="Infographic" sheetId="6" r:id="rId5"/>
  </sheets>
  <definedNames>
    <definedName name="_xlnm.Print_Area" localSheetId="4">Infographic!$C$1:$O$42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4" i="6" l="1" a="1"/>
  <c r="S34" i="6" s="1"/>
  <c r="S17" i="6"/>
  <c r="S18" i="6"/>
  <c r="S19" i="6"/>
  <c r="S20" i="6"/>
  <c r="S21" i="6"/>
  <c r="S22" i="6"/>
  <c r="S16" i="6"/>
  <c r="D46" i="2"/>
  <c r="E46" i="2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AC46" i="2"/>
  <c r="AD46" i="2"/>
  <c r="AE46" i="2"/>
  <c r="AF46" i="2"/>
  <c r="AG46" i="2"/>
  <c r="AH46" i="2"/>
  <c r="AI46" i="2"/>
  <c r="AJ46" i="2"/>
  <c r="AK46" i="2"/>
  <c r="AL46" i="2"/>
  <c r="AM46" i="2"/>
  <c r="AN46" i="2"/>
  <c r="AO46" i="2"/>
  <c r="AP46" i="2"/>
  <c r="AQ46" i="2"/>
  <c r="AR46" i="2"/>
  <c r="AS46" i="2"/>
  <c r="AT46" i="2"/>
  <c r="AU46" i="2"/>
  <c r="AV46" i="2"/>
  <c r="AW46" i="2"/>
  <c r="AX46" i="2"/>
  <c r="AY46" i="2"/>
  <c r="AZ46" i="2"/>
  <c r="BA46" i="2"/>
  <c r="BB46" i="2"/>
  <c r="BC46" i="2"/>
  <c r="BD46" i="2"/>
  <c r="BE46" i="2"/>
  <c r="BF46" i="2"/>
  <c r="BG46" i="2"/>
  <c r="BH46" i="2"/>
  <c r="BI46" i="2"/>
  <c r="BJ46" i="2"/>
  <c r="BK46" i="2"/>
  <c r="BL46" i="2"/>
  <c r="BM46" i="2"/>
  <c r="BN46" i="2"/>
  <c r="BO46" i="2"/>
  <c r="BP46" i="2"/>
  <c r="BQ46" i="2"/>
  <c r="BR46" i="2"/>
  <c r="BS46" i="2"/>
  <c r="BT46" i="2"/>
  <c r="BU46" i="2"/>
  <c r="BV46" i="2"/>
  <c r="BW46" i="2"/>
  <c r="BX46" i="2"/>
  <c r="BY46" i="2"/>
  <c r="BZ46" i="2"/>
  <c r="CA46" i="2"/>
  <c r="CB46" i="2"/>
  <c r="CC46" i="2"/>
  <c r="CD46" i="2"/>
  <c r="D47" i="2"/>
  <c r="E47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AC47" i="2"/>
  <c r="AD47" i="2"/>
  <c r="AE47" i="2"/>
  <c r="AF47" i="2"/>
  <c r="AG47" i="2"/>
  <c r="AH47" i="2"/>
  <c r="AI47" i="2"/>
  <c r="AJ47" i="2"/>
  <c r="AK47" i="2"/>
  <c r="AL47" i="2"/>
  <c r="AM47" i="2"/>
  <c r="AN47" i="2"/>
  <c r="AO47" i="2"/>
  <c r="AP47" i="2"/>
  <c r="AQ47" i="2"/>
  <c r="AR47" i="2"/>
  <c r="AS47" i="2"/>
  <c r="AT47" i="2"/>
  <c r="AU47" i="2"/>
  <c r="AV47" i="2"/>
  <c r="AW47" i="2"/>
  <c r="AX47" i="2"/>
  <c r="AY47" i="2"/>
  <c r="AZ47" i="2"/>
  <c r="BA47" i="2"/>
  <c r="BB47" i="2"/>
  <c r="BC47" i="2"/>
  <c r="BD47" i="2"/>
  <c r="BE47" i="2"/>
  <c r="BF47" i="2"/>
  <c r="BG47" i="2"/>
  <c r="BH47" i="2"/>
  <c r="BI47" i="2"/>
  <c r="BJ47" i="2"/>
  <c r="BK47" i="2"/>
  <c r="BL47" i="2"/>
  <c r="BM47" i="2"/>
  <c r="BN47" i="2"/>
  <c r="BO47" i="2"/>
  <c r="BP47" i="2"/>
  <c r="BQ47" i="2"/>
  <c r="BR47" i="2"/>
  <c r="BS47" i="2"/>
  <c r="BT47" i="2"/>
  <c r="BU47" i="2"/>
  <c r="BV47" i="2"/>
  <c r="BW47" i="2"/>
  <c r="BX47" i="2"/>
  <c r="BY47" i="2"/>
  <c r="BZ47" i="2"/>
  <c r="CA47" i="2"/>
  <c r="CB47" i="2"/>
  <c r="CC47" i="2"/>
  <c r="CD47" i="2"/>
  <c r="D48" i="2"/>
  <c r="E48" i="2"/>
  <c r="F48" i="2"/>
  <c r="G48" i="2"/>
  <c r="H48" i="2"/>
  <c r="I48" i="2"/>
  <c r="J48" i="2"/>
  <c r="K48" i="2"/>
  <c r="L48" i="2"/>
  <c r="M48" i="2"/>
  <c r="N48" i="2"/>
  <c r="O48" i="2"/>
  <c r="P48" i="2"/>
  <c r="Q48" i="2"/>
  <c r="R48" i="2"/>
  <c r="S48" i="2"/>
  <c r="T48" i="2"/>
  <c r="U48" i="2"/>
  <c r="V48" i="2"/>
  <c r="W48" i="2"/>
  <c r="X48" i="2"/>
  <c r="Y48" i="2"/>
  <c r="Z48" i="2"/>
  <c r="AA48" i="2"/>
  <c r="AB48" i="2"/>
  <c r="AC48" i="2"/>
  <c r="AD48" i="2"/>
  <c r="AE48" i="2"/>
  <c r="AF48" i="2"/>
  <c r="AG48" i="2"/>
  <c r="AH48" i="2"/>
  <c r="AI48" i="2"/>
  <c r="AJ48" i="2"/>
  <c r="AK48" i="2"/>
  <c r="AL48" i="2"/>
  <c r="AM48" i="2"/>
  <c r="AN48" i="2"/>
  <c r="AO48" i="2"/>
  <c r="AP48" i="2"/>
  <c r="AQ48" i="2"/>
  <c r="AR48" i="2"/>
  <c r="AS48" i="2"/>
  <c r="AT48" i="2"/>
  <c r="AU48" i="2"/>
  <c r="AV48" i="2"/>
  <c r="AW48" i="2"/>
  <c r="AX48" i="2"/>
  <c r="AY48" i="2"/>
  <c r="AZ48" i="2"/>
  <c r="BA48" i="2"/>
  <c r="BB48" i="2"/>
  <c r="BC48" i="2"/>
  <c r="BD48" i="2"/>
  <c r="BE48" i="2"/>
  <c r="BF48" i="2"/>
  <c r="BG48" i="2"/>
  <c r="BH48" i="2"/>
  <c r="BI48" i="2"/>
  <c r="BJ48" i="2"/>
  <c r="BK48" i="2"/>
  <c r="BL48" i="2"/>
  <c r="BM48" i="2"/>
  <c r="BN48" i="2"/>
  <c r="BO48" i="2"/>
  <c r="BP48" i="2"/>
  <c r="BQ48" i="2"/>
  <c r="BR48" i="2"/>
  <c r="BS48" i="2"/>
  <c r="BT48" i="2"/>
  <c r="BU48" i="2"/>
  <c r="BV48" i="2"/>
  <c r="BW48" i="2"/>
  <c r="BX48" i="2"/>
  <c r="BY48" i="2"/>
  <c r="BZ48" i="2"/>
  <c r="CA48" i="2"/>
  <c r="CB48" i="2"/>
  <c r="CC48" i="2"/>
  <c r="CD48" i="2"/>
  <c r="D49" i="2"/>
  <c r="E49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AH49" i="2"/>
  <c r="AI49" i="2"/>
  <c r="AJ49" i="2"/>
  <c r="AK49" i="2"/>
  <c r="AL49" i="2"/>
  <c r="AM49" i="2"/>
  <c r="AN49" i="2"/>
  <c r="AO49" i="2"/>
  <c r="AP49" i="2"/>
  <c r="AQ49" i="2"/>
  <c r="AR49" i="2"/>
  <c r="AS49" i="2"/>
  <c r="AT49" i="2"/>
  <c r="AU49" i="2"/>
  <c r="AV49" i="2"/>
  <c r="AW49" i="2"/>
  <c r="AX49" i="2"/>
  <c r="AY49" i="2"/>
  <c r="AZ49" i="2"/>
  <c r="BA49" i="2"/>
  <c r="BB49" i="2"/>
  <c r="BC49" i="2"/>
  <c r="BD49" i="2"/>
  <c r="BE49" i="2"/>
  <c r="BF49" i="2"/>
  <c r="BG49" i="2"/>
  <c r="BH49" i="2"/>
  <c r="BI49" i="2"/>
  <c r="BJ49" i="2"/>
  <c r="BK49" i="2"/>
  <c r="BL49" i="2"/>
  <c r="BM49" i="2"/>
  <c r="BN49" i="2"/>
  <c r="BO49" i="2"/>
  <c r="BP49" i="2"/>
  <c r="BQ49" i="2"/>
  <c r="BR49" i="2"/>
  <c r="BS49" i="2"/>
  <c r="BT49" i="2"/>
  <c r="BU49" i="2"/>
  <c r="BV49" i="2"/>
  <c r="BW49" i="2"/>
  <c r="BX49" i="2"/>
  <c r="BY49" i="2"/>
  <c r="BZ49" i="2"/>
  <c r="CA49" i="2"/>
  <c r="CB49" i="2"/>
  <c r="CC49" i="2"/>
  <c r="CD49" i="2"/>
  <c r="D50" i="2"/>
  <c r="E50" i="2"/>
  <c r="F50" i="2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T50" i="2"/>
  <c r="U50" i="2"/>
  <c r="V50" i="2"/>
  <c r="W50" i="2"/>
  <c r="X50" i="2"/>
  <c r="Y50" i="2"/>
  <c r="Z50" i="2"/>
  <c r="AA50" i="2"/>
  <c r="AB50" i="2"/>
  <c r="AC50" i="2"/>
  <c r="AD50" i="2"/>
  <c r="AE50" i="2"/>
  <c r="AF50" i="2"/>
  <c r="AG50" i="2"/>
  <c r="AH50" i="2"/>
  <c r="AI50" i="2"/>
  <c r="AJ50" i="2"/>
  <c r="AK50" i="2"/>
  <c r="AL50" i="2"/>
  <c r="AM50" i="2"/>
  <c r="AN50" i="2"/>
  <c r="AO50" i="2"/>
  <c r="AP50" i="2"/>
  <c r="AQ50" i="2"/>
  <c r="AR50" i="2"/>
  <c r="AS50" i="2"/>
  <c r="AT50" i="2"/>
  <c r="AU50" i="2"/>
  <c r="AV50" i="2"/>
  <c r="AW50" i="2"/>
  <c r="AX50" i="2"/>
  <c r="AY50" i="2"/>
  <c r="AZ50" i="2"/>
  <c r="BA50" i="2"/>
  <c r="BB50" i="2"/>
  <c r="BC50" i="2"/>
  <c r="BD50" i="2"/>
  <c r="BE50" i="2"/>
  <c r="BF50" i="2"/>
  <c r="BG50" i="2"/>
  <c r="BH50" i="2"/>
  <c r="BI50" i="2"/>
  <c r="BJ50" i="2"/>
  <c r="BK50" i="2"/>
  <c r="BL50" i="2"/>
  <c r="BM50" i="2"/>
  <c r="BN50" i="2"/>
  <c r="BO50" i="2"/>
  <c r="BP50" i="2"/>
  <c r="BQ50" i="2"/>
  <c r="BR50" i="2"/>
  <c r="BS50" i="2"/>
  <c r="BT50" i="2"/>
  <c r="BU50" i="2"/>
  <c r="BV50" i="2"/>
  <c r="BW50" i="2"/>
  <c r="BX50" i="2"/>
  <c r="BY50" i="2"/>
  <c r="BZ50" i="2"/>
  <c r="CA50" i="2"/>
  <c r="CB50" i="2"/>
  <c r="CC50" i="2"/>
  <c r="CD50" i="2"/>
  <c r="D51" i="2"/>
  <c r="E51" i="2"/>
  <c r="F51" i="2"/>
  <c r="G51" i="2"/>
  <c r="H51" i="2"/>
  <c r="I51" i="2"/>
  <c r="J51" i="2"/>
  <c r="K51" i="2"/>
  <c r="L51" i="2"/>
  <c r="M51" i="2"/>
  <c r="N51" i="2"/>
  <c r="O51" i="2"/>
  <c r="P51" i="2"/>
  <c r="Q51" i="2"/>
  <c r="R51" i="2"/>
  <c r="S51" i="2"/>
  <c r="T51" i="2"/>
  <c r="U51" i="2"/>
  <c r="V51" i="2"/>
  <c r="W51" i="2"/>
  <c r="X51" i="2"/>
  <c r="Y51" i="2"/>
  <c r="Z51" i="2"/>
  <c r="AA51" i="2"/>
  <c r="AB51" i="2"/>
  <c r="AC51" i="2"/>
  <c r="AD51" i="2"/>
  <c r="AE51" i="2"/>
  <c r="AF51" i="2"/>
  <c r="AG51" i="2"/>
  <c r="AH51" i="2"/>
  <c r="AI51" i="2"/>
  <c r="AJ51" i="2"/>
  <c r="AK51" i="2"/>
  <c r="AL51" i="2"/>
  <c r="AM51" i="2"/>
  <c r="AN51" i="2"/>
  <c r="AO51" i="2"/>
  <c r="AP51" i="2"/>
  <c r="AQ51" i="2"/>
  <c r="AR51" i="2"/>
  <c r="AS51" i="2"/>
  <c r="AT51" i="2"/>
  <c r="AU51" i="2"/>
  <c r="AV51" i="2"/>
  <c r="AW51" i="2"/>
  <c r="AX51" i="2"/>
  <c r="AY51" i="2"/>
  <c r="AZ51" i="2"/>
  <c r="BA51" i="2"/>
  <c r="BB51" i="2"/>
  <c r="BC51" i="2"/>
  <c r="BD51" i="2"/>
  <c r="BE51" i="2"/>
  <c r="BF51" i="2"/>
  <c r="BG51" i="2"/>
  <c r="BH51" i="2"/>
  <c r="BI51" i="2"/>
  <c r="BJ51" i="2"/>
  <c r="BK51" i="2"/>
  <c r="BL51" i="2"/>
  <c r="BM51" i="2"/>
  <c r="BN51" i="2"/>
  <c r="BO51" i="2"/>
  <c r="BP51" i="2"/>
  <c r="BQ51" i="2"/>
  <c r="BR51" i="2"/>
  <c r="BS51" i="2"/>
  <c r="BT51" i="2"/>
  <c r="BU51" i="2"/>
  <c r="BV51" i="2"/>
  <c r="BW51" i="2"/>
  <c r="BX51" i="2"/>
  <c r="BY51" i="2"/>
  <c r="BZ51" i="2"/>
  <c r="CA51" i="2"/>
  <c r="CB51" i="2"/>
  <c r="CC51" i="2"/>
  <c r="CD51" i="2"/>
  <c r="D52" i="2"/>
  <c r="E52" i="2"/>
  <c r="F52" i="2"/>
  <c r="G52" i="2"/>
  <c r="H52" i="2"/>
  <c r="I52" i="2"/>
  <c r="J52" i="2"/>
  <c r="K52" i="2"/>
  <c r="L52" i="2"/>
  <c r="M52" i="2"/>
  <c r="N52" i="2"/>
  <c r="O52" i="2"/>
  <c r="P52" i="2"/>
  <c r="Q52" i="2"/>
  <c r="R52" i="2"/>
  <c r="S52" i="2"/>
  <c r="T52" i="2"/>
  <c r="U52" i="2"/>
  <c r="V52" i="2"/>
  <c r="W52" i="2"/>
  <c r="X52" i="2"/>
  <c r="Y52" i="2"/>
  <c r="Z52" i="2"/>
  <c r="AA52" i="2"/>
  <c r="AB52" i="2"/>
  <c r="AC52" i="2"/>
  <c r="AD52" i="2"/>
  <c r="AE52" i="2"/>
  <c r="AF52" i="2"/>
  <c r="AG52" i="2"/>
  <c r="AH52" i="2"/>
  <c r="AI52" i="2"/>
  <c r="AJ52" i="2"/>
  <c r="AK52" i="2"/>
  <c r="AL52" i="2"/>
  <c r="AM52" i="2"/>
  <c r="AN52" i="2"/>
  <c r="AO52" i="2"/>
  <c r="AP52" i="2"/>
  <c r="AQ52" i="2"/>
  <c r="AR52" i="2"/>
  <c r="AS52" i="2"/>
  <c r="AT52" i="2"/>
  <c r="AU52" i="2"/>
  <c r="AV52" i="2"/>
  <c r="AW52" i="2"/>
  <c r="AX52" i="2"/>
  <c r="AY52" i="2"/>
  <c r="AZ52" i="2"/>
  <c r="BA52" i="2"/>
  <c r="BB52" i="2"/>
  <c r="BC52" i="2"/>
  <c r="BD52" i="2"/>
  <c r="BE52" i="2"/>
  <c r="BF52" i="2"/>
  <c r="BG52" i="2"/>
  <c r="BH52" i="2"/>
  <c r="BI52" i="2"/>
  <c r="BJ52" i="2"/>
  <c r="BK52" i="2"/>
  <c r="BL52" i="2"/>
  <c r="BM52" i="2"/>
  <c r="BN52" i="2"/>
  <c r="BO52" i="2"/>
  <c r="BP52" i="2"/>
  <c r="BQ52" i="2"/>
  <c r="BR52" i="2"/>
  <c r="BS52" i="2"/>
  <c r="BT52" i="2"/>
  <c r="BU52" i="2"/>
  <c r="BV52" i="2"/>
  <c r="BW52" i="2"/>
  <c r="BX52" i="2"/>
  <c r="BY52" i="2"/>
  <c r="BZ52" i="2"/>
  <c r="CA52" i="2"/>
  <c r="CB52" i="2"/>
  <c r="CC52" i="2"/>
  <c r="CD52" i="2"/>
  <c r="C47" i="2"/>
  <c r="C48" i="2"/>
  <c r="C49" i="2"/>
  <c r="C50" i="2"/>
  <c r="C51" i="2"/>
  <c r="C52" i="2"/>
  <c r="C46" i="2"/>
  <c r="CH5" i="4" l="1"/>
  <c r="CH6" i="4"/>
  <c r="CH7" i="4"/>
  <c r="CH8" i="4"/>
  <c r="CH9" i="4"/>
  <c r="CH10" i="4"/>
  <c r="CH11" i="4"/>
  <c r="CH12" i="4"/>
  <c r="CH13" i="4"/>
  <c r="CH14" i="4"/>
  <c r="CH15" i="4"/>
  <c r="CH16" i="4"/>
  <c r="CH17" i="4"/>
  <c r="CH18" i="4"/>
  <c r="CH19" i="4"/>
  <c r="CH20" i="4"/>
  <c r="CH21" i="4"/>
  <c r="CH22" i="4"/>
  <c r="CH23" i="4"/>
  <c r="CH24" i="4"/>
  <c r="CH25" i="4"/>
  <c r="CH26" i="4"/>
  <c r="CH27" i="4"/>
  <c r="CH28" i="4"/>
  <c r="CH29" i="4"/>
  <c r="CH30" i="4"/>
  <c r="CH31" i="4"/>
  <c r="CH32" i="4"/>
  <c r="CH33" i="4"/>
  <c r="CH34" i="4"/>
  <c r="CH35" i="4"/>
  <c r="CH36" i="4"/>
  <c r="CH37" i="4"/>
  <c r="CH38" i="4"/>
  <c r="CH39" i="4"/>
  <c r="CH40" i="4"/>
  <c r="CH41" i="4"/>
  <c r="CH42" i="4"/>
  <c r="CH43" i="4"/>
  <c r="CH44" i="4"/>
  <c r="CH45" i="4"/>
  <c r="CH46" i="4"/>
  <c r="CH47" i="4"/>
  <c r="CH48" i="4"/>
  <c r="CH49" i="4"/>
  <c r="CH50" i="4"/>
  <c r="CH51" i="4"/>
  <c r="CH52" i="4"/>
  <c r="CH53" i="4"/>
  <c r="CH54" i="4"/>
  <c r="CH55" i="4"/>
  <c r="CH56" i="4"/>
  <c r="CH57" i="4"/>
  <c r="CH58" i="4"/>
  <c r="CH59" i="4"/>
  <c r="CH60" i="4"/>
  <c r="CH61" i="4"/>
  <c r="CH62" i="4"/>
  <c r="CH63" i="4"/>
  <c r="CH64" i="4"/>
  <c r="CH65" i="4"/>
  <c r="CH66" i="4"/>
  <c r="CH67" i="4"/>
  <c r="CH68" i="4"/>
  <c r="CH69" i="4"/>
  <c r="CH70" i="4"/>
  <c r="CH71" i="4"/>
  <c r="CH72" i="4"/>
  <c r="CH73" i="4"/>
  <c r="CH74" i="4"/>
  <c r="CH75" i="4"/>
  <c r="CH76" i="4"/>
  <c r="CH77" i="4"/>
  <c r="CH78" i="4"/>
  <c r="CH79" i="4"/>
  <c r="CH80" i="4"/>
  <c r="CH81" i="4"/>
  <c r="CH82" i="4"/>
  <c r="CH83" i="4"/>
  <c r="CH84" i="4"/>
  <c r="CH85" i="4"/>
  <c r="CH86" i="4"/>
  <c r="CH87" i="4"/>
  <c r="CH88" i="4"/>
  <c r="CH89" i="4"/>
  <c r="CH90" i="4"/>
  <c r="CH91" i="4"/>
  <c r="CH92" i="4"/>
  <c r="CH93" i="4"/>
  <c r="CH94" i="4"/>
  <c r="CH95" i="4"/>
  <c r="CH96" i="4"/>
  <c r="CH97" i="4"/>
  <c r="CH98" i="4"/>
  <c r="CH99" i="4"/>
  <c r="CH100" i="4"/>
  <c r="CH101" i="4"/>
  <c r="CH102" i="4"/>
  <c r="CH103" i="4"/>
  <c r="CH104" i="4"/>
  <c r="CH105" i="4"/>
  <c r="CH106" i="4"/>
  <c r="CH107" i="4"/>
  <c r="CH108" i="4"/>
  <c r="CH109" i="4"/>
  <c r="CH110" i="4"/>
  <c r="CH111" i="4"/>
  <c r="CH112" i="4"/>
  <c r="CH113" i="4"/>
  <c r="CH114" i="4"/>
  <c r="CH115" i="4"/>
  <c r="CH116" i="4"/>
  <c r="CH117" i="4"/>
  <c r="CH118" i="4"/>
  <c r="CH119" i="4"/>
  <c r="CH120" i="4"/>
  <c r="CH121" i="4"/>
  <c r="CH122" i="4"/>
  <c r="CH123" i="4"/>
  <c r="CH124" i="4"/>
  <c r="CH125" i="4"/>
  <c r="CH126" i="4"/>
  <c r="CH127" i="4"/>
  <c r="CH128" i="4"/>
  <c r="CH129" i="4"/>
  <c r="CH130" i="4"/>
  <c r="CH131" i="4"/>
  <c r="CH132" i="4"/>
  <c r="CH133" i="4"/>
  <c r="CH134" i="4"/>
  <c r="CH135" i="4"/>
  <c r="CH136" i="4"/>
  <c r="CH137" i="4"/>
  <c r="CH138" i="4"/>
  <c r="CH139" i="4"/>
  <c r="CH140" i="4"/>
  <c r="CH141" i="4"/>
  <c r="CH142" i="4"/>
  <c r="CH143" i="4"/>
  <c r="CH144" i="4"/>
  <c r="CH145" i="4"/>
  <c r="CH146" i="4"/>
  <c r="CH147" i="4"/>
  <c r="CH148" i="4"/>
  <c r="CH149" i="4"/>
  <c r="CH150" i="4"/>
  <c r="CH151" i="4"/>
  <c r="CH152" i="4"/>
  <c r="CH153" i="4"/>
  <c r="CH154" i="4"/>
  <c r="CH155" i="4"/>
  <c r="CH156" i="4"/>
  <c r="CH157" i="4"/>
  <c r="CH158" i="4"/>
  <c r="CH159" i="4"/>
  <c r="CH160" i="4"/>
  <c r="CH161" i="4"/>
  <c r="CH162" i="4"/>
  <c r="CH163" i="4"/>
  <c r="CH164" i="4"/>
  <c r="CH165" i="4"/>
  <c r="CH166" i="4"/>
  <c r="CH167" i="4"/>
  <c r="CH168" i="4"/>
  <c r="CH169" i="4"/>
  <c r="CH170" i="4"/>
  <c r="CH171" i="4"/>
  <c r="CH172" i="4"/>
  <c r="CH173" i="4"/>
  <c r="CH174" i="4"/>
  <c r="CH175" i="4"/>
  <c r="CH176" i="4"/>
  <c r="CH177" i="4"/>
  <c r="CH178" i="4"/>
  <c r="CH179" i="4"/>
  <c r="CH180" i="4"/>
  <c r="CH181" i="4"/>
  <c r="CH182" i="4"/>
  <c r="CH183" i="4"/>
  <c r="CH184" i="4"/>
  <c r="CH185" i="4"/>
  <c r="CH186" i="4"/>
  <c r="CH187" i="4"/>
  <c r="CH188" i="4"/>
  <c r="CH189" i="4"/>
  <c r="CH190" i="4"/>
  <c r="CH191" i="4"/>
  <c r="CH192" i="4"/>
  <c r="CH193" i="4"/>
  <c r="CH194" i="4"/>
  <c r="CH195" i="4"/>
  <c r="CH196" i="4"/>
  <c r="CH197" i="4"/>
  <c r="CH198" i="4"/>
  <c r="CH199" i="4"/>
  <c r="CH200" i="4"/>
  <c r="CH201" i="4"/>
  <c r="CH202" i="4"/>
  <c r="CH203" i="4"/>
  <c r="CH204" i="4"/>
  <c r="CH205" i="4"/>
  <c r="CH206" i="4"/>
  <c r="CH207" i="4"/>
  <c r="CH208" i="4"/>
  <c r="CH209" i="4"/>
  <c r="CH210" i="4"/>
  <c r="CH211" i="4"/>
  <c r="CH212" i="4"/>
  <c r="CH213" i="4"/>
  <c r="CH214" i="4"/>
  <c r="CH215" i="4"/>
  <c r="CH216" i="4"/>
  <c r="CH217" i="4"/>
  <c r="CH218" i="4"/>
  <c r="CH219" i="4"/>
  <c r="CH220" i="4"/>
  <c r="CH221" i="4"/>
  <c r="CH222" i="4"/>
  <c r="CH223" i="4"/>
  <c r="CH224" i="4"/>
  <c r="CH225" i="4"/>
  <c r="CH226" i="4"/>
  <c r="CH227" i="4"/>
  <c r="CH228" i="4"/>
  <c r="CH229" i="4"/>
  <c r="CH230" i="4"/>
  <c r="CH231" i="4"/>
  <c r="CH232" i="4"/>
  <c r="CH233" i="4"/>
  <c r="CH234" i="4"/>
  <c r="CH235" i="4"/>
  <c r="CH236" i="4"/>
  <c r="CH237" i="4"/>
  <c r="CH4" i="4"/>
  <c r="D38" i="2"/>
  <c r="E38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AB38" i="2"/>
  <c r="AC38" i="2"/>
  <c r="AD38" i="2"/>
  <c r="AE38" i="2"/>
  <c r="AF38" i="2"/>
  <c r="AG38" i="2"/>
  <c r="AH38" i="2"/>
  <c r="AI38" i="2"/>
  <c r="AJ38" i="2"/>
  <c r="AK38" i="2"/>
  <c r="AL38" i="2"/>
  <c r="AM38" i="2"/>
  <c r="AN38" i="2"/>
  <c r="AO38" i="2"/>
  <c r="AP38" i="2"/>
  <c r="AQ38" i="2"/>
  <c r="AR38" i="2"/>
  <c r="AS38" i="2"/>
  <c r="AT38" i="2"/>
  <c r="AU38" i="2"/>
  <c r="AV38" i="2"/>
  <c r="AW38" i="2"/>
  <c r="AX38" i="2"/>
  <c r="AY38" i="2"/>
  <c r="AZ38" i="2"/>
  <c r="BA38" i="2"/>
  <c r="BB38" i="2"/>
  <c r="BC38" i="2"/>
  <c r="BD38" i="2"/>
  <c r="BE38" i="2"/>
  <c r="BF38" i="2"/>
  <c r="BG38" i="2"/>
  <c r="BH38" i="2"/>
  <c r="BI38" i="2"/>
  <c r="BJ38" i="2"/>
  <c r="BK38" i="2"/>
  <c r="BL38" i="2"/>
  <c r="BM38" i="2"/>
  <c r="BN38" i="2"/>
  <c r="BO38" i="2"/>
  <c r="BP38" i="2"/>
  <c r="BQ38" i="2"/>
  <c r="BR38" i="2"/>
  <c r="BS38" i="2"/>
  <c r="BT38" i="2"/>
  <c r="BU38" i="2"/>
  <c r="BV38" i="2"/>
  <c r="BW38" i="2"/>
  <c r="BX38" i="2"/>
  <c r="BY38" i="2"/>
  <c r="BZ38" i="2"/>
  <c r="CA38" i="2"/>
  <c r="CB38" i="2"/>
  <c r="CC38" i="2"/>
  <c r="C38" i="2"/>
  <c r="S9" i="6"/>
  <c r="R8" i="6" a="1"/>
  <c r="R8" i="6" s="1"/>
  <c r="C1" i="6" a="1"/>
  <c r="C1" i="6" s="1"/>
  <c r="T34" i="6" l="1" a="1"/>
  <c r="T34" i="6" s="1"/>
  <c r="L6" i="6" s="1"/>
  <c r="D5" i="6" a="1"/>
  <c r="D5" i="6" s="1"/>
  <c r="S32" i="6"/>
  <c r="C30" i="6" s="1"/>
  <c r="S23" i="6"/>
  <c r="S28" i="6"/>
  <c r="S29" i="6"/>
  <c r="S30" i="6"/>
  <c r="S27" i="6"/>
  <c r="S24" i="6"/>
  <c r="C41" i="6" s="1"/>
  <c r="S13" i="6"/>
  <c r="J9" i="6" s="1"/>
  <c r="S11" i="6"/>
  <c r="D7" i="6" s="1"/>
  <c r="S12" i="6"/>
  <c r="J6" i="6" s="1"/>
  <c r="S10" i="6"/>
  <c r="C5" i="6" s="1"/>
  <c r="U32" i="6" l="1"/>
  <c r="T29" i="6"/>
  <c r="T28" i="6"/>
  <c r="T27" i="6"/>
  <c r="T30" i="6"/>
  <c r="C33" i="6"/>
  <c r="CI9" i="4"/>
  <c r="CI10" i="4"/>
  <c r="CI11" i="4"/>
  <c r="CI12" i="4"/>
  <c r="CI13" i="4"/>
  <c r="CI14" i="4"/>
  <c r="CI15" i="4"/>
  <c r="CI16" i="4"/>
  <c r="CI17" i="4"/>
  <c r="CI18" i="4"/>
  <c r="CI19" i="4"/>
  <c r="CI20" i="4"/>
  <c r="CI21" i="4"/>
  <c r="CI22" i="4"/>
  <c r="CI23" i="4"/>
  <c r="CI24" i="4"/>
  <c r="CI25" i="4"/>
  <c r="CI26" i="4"/>
  <c r="CI27" i="4"/>
  <c r="CI28" i="4"/>
  <c r="CI29" i="4"/>
  <c r="CI30" i="4"/>
  <c r="CI31" i="4"/>
  <c r="CI32" i="4"/>
  <c r="CI33" i="4"/>
  <c r="CI34" i="4"/>
  <c r="CI35" i="4"/>
  <c r="CI36" i="4"/>
  <c r="CI37" i="4"/>
  <c r="CI38" i="4"/>
  <c r="CI39" i="4"/>
  <c r="CI40" i="4"/>
  <c r="CI41" i="4"/>
  <c r="CI42" i="4"/>
  <c r="CI43" i="4"/>
  <c r="CI44" i="4"/>
  <c r="CI45" i="4"/>
  <c r="CI46" i="4"/>
  <c r="CI47" i="4"/>
  <c r="CI48" i="4"/>
  <c r="CI49" i="4"/>
  <c r="CI50" i="4"/>
  <c r="CI51" i="4"/>
  <c r="CI52" i="4"/>
  <c r="CI53" i="4"/>
  <c r="CI54" i="4"/>
  <c r="CI55" i="4"/>
  <c r="CI56" i="4"/>
  <c r="CI57" i="4"/>
  <c r="CI58" i="4"/>
  <c r="CI59" i="4"/>
  <c r="CI60" i="4"/>
  <c r="CI61" i="4"/>
  <c r="CI62" i="4"/>
  <c r="CI63" i="4"/>
  <c r="CI64" i="4"/>
  <c r="CI65" i="4"/>
  <c r="CI66" i="4"/>
  <c r="CI67" i="4"/>
  <c r="CI68" i="4"/>
  <c r="CI69" i="4"/>
  <c r="CI70" i="4"/>
  <c r="CI71" i="4"/>
  <c r="CI72" i="4"/>
  <c r="CI73" i="4"/>
  <c r="CI74" i="4"/>
  <c r="CI75" i="4"/>
  <c r="CI76" i="4"/>
  <c r="CI77" i="4"/>
  <c r="CI78" i="4"/>
  <c r="CI79" i="4"/>
  <c r="CI80" i="4"/>
  <c r="CI81" i="4"/>
  <c r="CI82" i="4"/>
  <c r="CI83" i="4"/>
  <c r="CI84" i="4"/>
  <c r="CI85" i="4"/>
  <c r="CI86" i="4"/>
  <c r="CI87" i="4"/>
  <c r="CI88" i="4"/>
  <c r="CI89" i="4"/>
  <c r="CI90" i="4"/>
  <c r="CI91" i="4"/>
  <c r="CI92" i="4"/>
  <c r="CI93" i="4"/>
  <c r="CI94" i="4"/>
  <c r="CI95" i="4"/>
  <c r="CI96" i="4"/>
  <c r="CI97" i="4"/>
  <c r="CI98" i="4"/>
  <c r="CI99" i="4"/>
  <c r="CI100" i="4"/>
  <c r="CI101" i="4"/>
  <c r="CI102" i="4"/>
  <c r="CI103" i="4"/>
  <c r="CI104" i="4"/>
  <c r="CI105" i="4"/>
  <c r="CI106" i="4"/>
  <c r="CI107" i="4"/>
  <c r="CI108" i="4"/>
  <c r="CI109" i="4"/>
  <c r="CI110" i="4"/>
  <c r="CI111" i="4"/>
  <c r="CI112" i="4"/>
  <c r="CI113" i="4"/>
  <c r="CI114" i="4"/>
  <c r="CI115" i="4"/>
  <c r="CI116" i="4"/>
  <c r="CI117" i="4"/>
  <c r="CI118" i="4"/>
  <c r="CI119" i="4"/>
  <c r="CI120" i="4"/>
  <c r="CI121" i="4"/>
  <c r="CI122" i="4"/>
  <c r="CI123" i="4"/>
  <c r="CI124" i="4"/>
  <c r="CI125" i="4"/>
  <c r="CI126" i="4"/>
  <c r="CI127" i="4"/>
  <c r="CI128" i="4"/>
  <c r="CI129" i="4"/>
  <c r="CI130" i="4"/>
  <c r="CI131" i="4"/>
  <c r="CI132" i="4"/>
  <c r="CI133" i="4"/>
  <c r="CI134" i="4"/>
  <c r="CI135" i="4"/>
  <c r="CI136" i="4"/>
  <c r="CI137" i="4"/>
  <c r="CI138" i="4"/>
  <c r="CI139" i="4"/>
  <c r="CI140" i="4"/>
  <c r="CI141" i="4"/>
  <c r="CI142" i="4"/>
  <c r="CI143" i="4"/>
  <c r="CI144" i="4"/>
  <c r="CI145" i="4"/>
  <c r="CI146" i="4"/>
  <c r="CI147" i="4"/>
  <c r="CI148" i="4"/>
  <c r="CI149" i="4"/>
  <c r="CI150" i="4"/>
  <c r="CI151" i="4"/>
  <c r="CI152" i="4"/>
  <c r="CI153" i="4"/>
  <c r="CI154" i="4"/>
  <c r="CI155" i="4"/>
  <c r="CI156" i="4"/>
  <c r="CI157" i="4"/>
  <c r="CI158" i="4"/>
  <c r="CI159" i="4"/>
  <c r="CI160" i="4"/>
  <c r="CI161" i="4"/>
  <c r="CI162" i="4"/>
  <c r="CI163" i="4"/>
  <c r="CI164" i="4"/>
  <c r="CI165" i="4"/>
  <c r="CI166" i="4"/>
  <c r="CI167" i="4"/>
  <c r="CI168" i="4"/>
  <c r="CI169" i="4"/>
  <c r="CI170" i="4"/>
  <c r="CI171" i="4"/>
  <c r="CI172" i="4"/>
  <c r="CI173" i="4"/>
  <c r="CI174" i="4"/>
  <c r="CI175" i="4"/>
  <c r="CI176" i="4"/>
  <c r="CI177" i="4"/>
  <c r="CI178" i="4"/>
  <c r="CI179" i="4"/>
  <c r="CI180" i="4"/>
  <c r="CI181" i="4"/>
  <c r="CI182" i="4"/>
  <c r="CI183" i="4"/>
  <c r="CI184" i="4"/>
  <c r="CI185" i="4"/>
  <c r="CI186" i="4"/>
  <c r="CI187" i="4"/>
  <c r="CI188" i="4"/>
  <c r="CI189" i="4"/>
  <c r="CI190" i="4"/>
  <c r="CI191" i="4"/>
  <c r="CI192" i="4"/>
  <c r="CI193" i="4"/>
  <c r="CI194" i="4"/>
  <c r="CI195" i="4"/>
  <c r="CI196" i="4"/>
  <c r="CI197" i="4"/>
  <c r="CI198" i="4"/>
  <c r="CI199" i="4"/>
  <c r="CI200" i="4"/>
  <c r="CI201" i="4"/>
  <c r="CI202" i="4"/>
  <c r="CI203" i="4"/>
  <c r="CI204" i="4"/>
  <c r="CI205" i="4"/>
  <c r="CI206" i="4"/>
  <c r="CI207" i="4"/>
  <c r="CI208" i="4"/>
  <c r="CI209" i="4"/>
  <c r="CI210" i="4"/>
  <c r="CI211" i="4"/>
  <c r="CI212" i="4"/>
  <c r="CI213" i="4"/>
  <c r="CI214" i="4"/>
  <c r="CI215" i="4"/>
  <c r="CI216" i="4"/>
  <c r="CI217" i="4"/>
  <c r="CI218" i="4"/>
  <c r="CI219" i="4"/>
  <c r="CI220" i="4"/>
  <c r="CI221" i="4"/>
  <c r="CI222" i="4"/>
  <c r="CI223" i="4"/>
  <c r="CI224" i="4"/>
  <c r="CI225" i="4"/>
  <c r="CI226" i="4"/>
  <c r="CI227" i="4"/>
  <c r="CI228" i="4"/>
  <c r="CI229" i="4"/>
  <c r="CI230" i="4"/>
  <c r="CI231" i="4"/>
  <c r="CI232" i="4"/>
  <c r="CI233" i="4"/>
  <c r="CI234" i="4"/>
  <c r="CI235" i="4"/>
  <c r="CI236" i="4"/>
  <c r="CI237" i="4"/>
  <c r="CI5" i="4"/>
  <c r="CI6" i="4"/>
  <c r="CI7" i="4"/>
  <c r="CI8" i="4"/>
  <c r="CI4" i="4"/>
  <c r="CH4" i="3"/>
  <c r="CI4" i="3" s="1"/>
  <c r="CH5" i="3"/>
  <c r="CI5" i="3" s="1"/>
  <c r="CH6" i="3"/>
  <c r="CI6" i="3" s="1"/>
  <c r="CH7" i="3"/>
  <c r="CI7" i="3" s="1"/>
  <c r="CH8" i="3"/>
  <c r="CI8" i="3" s="1"/>
  <c r="CH9" i="3"/>
  <c r="CI9" i="3" s="1"/>
  <c r="CH10" i="3"/>
  <c r="CI10" i="3" s="1"/>
  <c r="CH11" i="3"/>
  <c r="CI11" i="3" s="1"/>
  <c r="CH12" i="3"/>
  <c r="CI12" i="3" s="1"/>
  <c r="CH13" i="3"/>
  <c r="CI13" i="3" s="1"/>
  <c r="CH14" i="3"/>
  <c r="CI14" i="3" s="1"/>
  <c r="CH15" i="3"/>
  <c r="CI15" i="3" s="1"/>
  <c r="CH16" i="3"/>
  <c r="CI16" i="3" s="1"/>
  <c r="CH17" i="3"/>
  <c r="CI17" i="3" s="1"/>
  <c r="CH18" i="3"/>
  <c r="CI18" i="3" s="1"/>
  <c r="CH19" i="3"/>
  <c r="CI19" i="3" s="1"/>
  <c r="CH20" i="3"/>
  <c r="CI20" i="3" s="1"/>
  <c r="CH21" i="3"/>
  <c r="CI21" i="3" s="1"/>
  <c r="CH22" i="3"/>
  <c r="CI22" i="3" s="1"/>
  <c r="CH23" i="3"/>
  <c r="CI23" i="3" s="1"/>
  <c r="CH24" i="3"/>
  <c r="CI24" i="3" s="1"/>
  <c r="CH25" i="3"/>
  <c r="CI25" i="3" s="1"/>
  <c r="CH26" i="3"/>
  <c r="CI26" i="3" s="1"/>
  <c r="CH27" i="3"/>
  <c r="CI27" i="3" s="1"/>
  <c r="CH28" i="3"/>
  <c r="CI28" i="3" s="1"/>
  <c r="CH29" i="3"/>
  <c r="CI29" i="3" s="1"/>
  <c r="CH30" i="3"/>
  <c r="CI30" i="3" s="1"/>
  <c r="CH31" i="3"/>
  <c r="CI31" i="3" s="1"/>
  <c r="CH32" i="3"/>
  <c r="CI32" i="3" s="1"/>
  <c r="CH33" i="3"/>
  <c r="CI33" i="3" s="1"/>
  <c r="CH34" i="3"/>
  <c r="CI34" i="3" s="1"/>
  <c r="CH35" i="3"/>
  <c r="CI35" i="3" s="1"/>
  <c r="CH36" i="3"/>
  <c r="CI36" i="3" s="1"/>
  <c r="CH37" i="3"/>
  <c r="CI37" i="3" s="1"/>
  <c r="CH38" i="3"/>
  <c r="CI38" i="3" s="1"/>
  <c r="CH39" i="3"/>
  <c r="CI39" i="3" s="1"/>
  <c r="CH40" i="3"/>
  <c r="CI40" i="3" s="1"/>
  <c r="CH41" i="3"/>
  <c r="CI41" i="3" s="1"/>
  <c r="CH42" i="3"/>
  <c r="CI42" i="3" s="1"/>
  <c r="CH43" i="3"/>
  <c r="CI43" i="3" s="1"/>
  <c r="CH44" i="3"/>
  <c r="CI44" i="3" s="1"/>
  <c r="CH45" i="3"/>
  <c r="CI45" i="3" s="1"/>
  <c r="CH46" i="3"/>
  <c r="CI46" i="3" s="1"/>
  <c r="CH47" i="3"/>
  <c r="CI47" i="3" s="1"/>
  <c r="CH48" i="3"/>
  <c r="CI48" i="3" s="1"/>
  <c r="CH49" i="3"/>
  <c r="CI49" i="3" s="1"/>
  <c r="CH50" i="3"/>
  <c r="CI50" i="3" s="1"/>
  <c r="CH51" i="3"/>
  <c r="CI51" i="3" s="1"/>
  <c r="CH52" i="3"/>
  <c r="CI52" i="3" s="1"/>
  <c r="CH53" i="3"/>
  <c r="CI53" i="3" s="1"/>
  <c r="CH54" i="3"/>
  <c r="CI54" i="3" s="1"/>
  <c r="CH55" i="3"/>
  <c r="CI55" i="3" s="1"/>
  <c r="CH56" i="3"/>
  <c r="CI56" i="3" s="1"/>
  <c r="CH57" i="3"/>
  <c r="CI57" i="3" s="1"/>
  <c r="CH58" i="3"/>
  <c r="CI58" i="3" s="1"/>
  <c r="CH59" i="3"/>
  <c r="CI59" i="3" s="1"/>
  <c r="CH60" i="3"/>
  <c r="CI60" i="3" s="1"/>
  <c r="CH61" i="3"/>
  <c r="CI61" i="3" s="1"/>
  <c r="CH62" i="3"/>
  <c r="CI62" i="3" s="1"/>
  <c r="CH63" i="3"/>
  <c r="CI63" i="3" s="1"/>
  <c r="CH64" i="3"/>
  <c r="CI64" i="3" s="1"/>
  <c r="CH65" i="3"/>
  <c r="CI65" i="3" s="1"/>
  <c r="CH66" i="3"/>
  <c r="CI66" i="3" s="1"/>
  <c r="CH67" i="3"/>
  <c r="CI67" i="3" s="1"/>
  <c r="CH68" i="3"/>
  <c r="CI68" i="3" s="1"/>
  <c r="CH69" i="3"/>
  <c r="CI69" i="3" s="1"/>
  <c r="CH70" i="3"/>
  <c r="CI70" i="3" s="1"/>
  <c r="CH71" i="3"/>
  <c r="CI71" i="3" s="1"/>
  <c r="CH72" i="3"/>
  <c r="CI72" i="3" s="1"/>
  <c r="CH73" i="3"/>
  <c r="CI73" i="3" s="1"/>
  <c r="CH74" i="3"/>
  <c r="CI74" i="3" s="1"/>
  <c r="CH75" i="3"/>
  <c r="CI75" i="3" s="1"/>
  <c r="CH76" i="3"/>
  <c r="CI76" i="3" s="1"/>
  <c r="CH77" i="3"/>
  <c r="CI77" i="3" s="1"/>
  <c r="CH78" i="3"/>
  <c r="CI78" i="3" s="1"/>
  <c r="CH79" i="3"/>
  <c r="CI79" i="3" s="1"/>
  <c r="CH80" i="3"/>
  <c r="CI80" i="3" s="1"/>
  <c r="CH81" i="3"/>
  <c r="CI81" i="3" s="1"/>
  <c r="CH82" i="3"/>
  <c r="CI82" i="3" s="1"/>
  <c r="CH83" i="3"/>
  <c r="CI83" i="3" s="1"/>
  <c r="CH84" i="3"/>
  <c r="CI84" i="3" s="1"/>
  <c r="CH85" i="3"/>
  <c r="CI85" i="3" s="1"/>
  <c r="CH86" i="3"/>
  <c r="CI86" i="3" s="1"/>
  <c r="CH87" i="3"/>
  <c r="CI87" i="3" s="1"/>
  <c r="CH88" i="3"/>
  <c r="CI88" i="3" s="1"/>
  <c r="CH89" i="3"/>
  <c r="CI89" i="3" s="1"/>
  <c r="CH90" i="3"/>
  <c r="CI90" i="3" s="1"/>
  <c r="CH91" i="3"/>
  <c r="CI91" i="3" s="1"/>
  <c r="CH92" i="3"/>
  <c r="CI92" i="3" s="1"/>
  <c r="CH93" i="3"/>
  <c r="CI93" i="3" s="1"/>
  <c r="CH94" i="3"/>
  <c r="CI94" i="3" s="1"/>
  <c r="CH95" i="3"/>
  <c r="CI95" i="3" s="1"/>
  <c r="CH96" i="3"/>
  <c r="CI96" i="3" s="1"/>
  <c r="CH97" i="3"/>
  <c r="CI97" i="3" s="1"/>
  <c r="CH98" i="3"/>
  <c r="CI98" i="3" s="1"/>
  <c r="CH99" i="3"/>
  <c r="CI99" i="3" s="1"/>
  <c r="CH100" i="3"/>
  <c r="CI100" i="3" s="1"/>
  <c r="CH101" i="3"/>
  <c r="CI101" i="3" s="1"/>
  <c r="CH102" i="3"/>
  <c r="CI102" i="3" s="1"/>
  <c r="CH103" i="3"/>
  <c r="CI103" i="3" s="1"/>
  <c r="CH104" i="3"/>
  <c r="CI104" i="3" s="1"/>
  <c r="CH105" i="3"/>
  <c r="CI105" i="3" s="1"/>
  <c r="CH106" i="3"/>
  <c r="CI106" i="3" s="1"/>
  <c r="CH107" i="3"/>
  <c r="CI107" i="3" s="1"/>
  <c r="CH108" i="3"/>
  <c r="CI108" i="3" s="1"/>
  <c r="CH109" i="3"/>
  <c r="CI109" i="3" s="1"/>
  <c r="CH110" i="3"/>
  <c r="CI110" i="3" s="1"/>
  <c r="CH111" i="3"/>
  <c r="CI111" i="3" s="1"/>
  <c r="CH112" i="3"/>
  <c r="CI112" i="3" s="1"/>
  <c r="CH113" i="3"/>
  <c r="CI113" i="3" s="1"/>
  <c r="CH114" i="3"/>
  <c r="CI114" i="3" s="1"/>
  <c r="CH115" i="3"/>
  <c r="CI115" i="3" s="1"/>
  <c r="CH116" i="3"/>
  <c r="CI116" i="3" s="1"/>
  <c r="CH117" i="3"/>
  <c r="CI117" i="3" s="1"/>
  <c r="CH118" i="3"/>
  <c r="CI118" i="3" s="1"/>
  <c r="CH119" i="3"/>
  <c r="CI119" i="3" s="1"/>
  <c r="CH120" i="3"/>
  <c r="CI120" i="3" s="1"/>
  <c r="CH121" i="3"/>
  <c r="CI121" i="3" s="1"/>
  <c r="CH122" i="3"/>
  <c r="CI122" i="3" s="1"/>
  <c r="CH123" i="3"/>
  <c r="CI123" i="3" s="1"/>
  <c r="CH124" i="3"/>
  <c r="CI124" i="3" s="1"/>
  <c r="CH125" i="3"/>
  <c r="CI125" i="3" s="1"/>
  <c r="CH126" i="3"/>
  <c r="CI126" i="3" s="1"/>
  <c r="CH127" i="3"/>
  <c r="CI127" i="3" s="1"/>
  <c r="CH128" i="3"/>
  <c r="CI128" i="3" s="1"/>
  <c r="CH129" i="3"/>
  <c r="CI129" i="3" s="1"/>
  <c r="CH130" i="3"/>
  <c r="CI130" i="3" s="1"/>
  <c r="CH131" i="3"/>
  <c r="CI131" i="3" s="1"/>
  <c r="CH132" i="3"/>
  <c r="CI132" i="3" s="1"/>
  <c r="CH133" i="3"/>
  <c r="CI133" i="3" s="1"/>
  <c r="CH134" i="3"/>
  <c r="CI134" i="3" s="1"/>
  <c r="CH135" i="3"/>
  <c r="CI135" i="3" s="1"/>
  <c r="CH136" i="3"/>
  <c r="CI136" i="3" s="1"/>
  <c r="CH137" i="3"/>
  <c r="CI137" i="3" s="1"/>
  <c r="CH138" i="3"/>
  <c r="CI138" i="3" s="1"/>
  <c r="CH139" i="3"/>
  <c r="CI139" i="3" s="1"/>
  <c r="CH140" i="3"/>
  <c r="CI140" i="3" s="1"/>
  <c r="CH141" i="3"/>
  <c r="CI141" i="3" s="1"/>
  <c r="CH142" i="3"/>
  <c r="CI142" i="3" s="1"/>
  <c r="CH143" i="3"/>
  <c r="CI143" i="3" s="1"/>
  <c r="CH144" i="3"/>
  <c r="CI144" i="3" s="1"/>
  <c r="CH145" i="3"/>
  <c r="CI145" i="3" s="1"/>
  <c r="CH146" i="3"/>
  <c r="CI146" i="3" s="1"/>
  <c r="CH147" i="3"/>
  <c r="CI147" i="3" s="1"/>
  <c r="CH148" i="3"/>
  <c r="CI148" i="3" s="1"/>
  <c r="CH149" i="3"/>
  <c r="CI149" i="3" s="1"/>
  <c r="CH150" i="3"/>
  <c r="CI150" i="3" s="1"/>
  <c r="CH151" i="3"/>
  <c r="CI151" i="3" s="1"/>
  <c r="CH152" i="3"/>
  <c r="CI152" i="3" s="1"/>
  <c r="CH153" i="3"/>
  <c r="CI153" i="3" s="1"/>
  <c r="CH154" i="3"/>
  <c r="CI154" i="3" s="1"/>
  <c r="CH155" i="3"/>
  <c r="CI155" i="3" s="1"/>
  <c r="CH156" i="3"/>
  <c r="CI156" i="3" s="1"/>
  <c r="CH157" i="3"/>
  <c r="CI157" i="3" s="1"/>
  <c r="CH158" i="3"/>
  <c r="CI158" i="3" s="1"/>
  <c r="CH159" i="3"/>
  <c r="CI159" i="3" s="1"/>
  <c r="CH160" i="3"/>
  <c r="CI160" i="3" s="1"/>
  <c r="CH161" i="3"/>
  <c r="CI161" i="3" s="1"/>
  <c r="CH162" i="3"/>
  <c r="CI162" i="3" s="1"/>
  <c r="CH163" i="3"/>
  <c r="CI163" i="3" s="1"/>
  <c r="CH164" i="3"/>
  <c r="CI164" i="3" s="1"/>
  <c r="CH165" i="3"/>
  <c r="CI165" i="3" s="1"/>
  <c r="CH166" i="3"/>
  <c r="CI166" i="3" s="1"/>
  <c r="CH167" i="3"/>
  <c r="CI167" i="3" s="1"/>
  <c r="CH168" i="3"/>
  <c r="CI168" i="3" s="1"/>
  <c r="CH169" i="3"/>
  <c r="CI169" i="3" s="1"/>
  <c r="CH170" i="3"/>
  <c r="CI170" i="3" s="1"/>
  <c r="CH171" i="3"/>
  <c r="CI171" i="3" s="1"/>
  <c r="CH172" i="3"/>
  <c r="CI172" i="3" s="1"/>
  <c r="CH173" i="3"/>
  <c r="CI173" i="3" s="1"/>
  <c r="CH174" i="3"/>
  <c r="CI174" i="3" s="1"/>
  <c r="CH175" i="3"/>
  <c r="CI175" i="3" s="1"/>
  <c r="CH176" i="3"/>
  <c r="CI176" i="3" s="1"/>
  <c r="CH177" i="3"/>
  <c r="CI177" i="3" s="1"/>
  <c r="CH178" i="3"/>
  <c r="CI178" i="3" s="1"/>
  <c r="CH179" i="3"/>
  <c r="CI179" i="3" s="1"/>
  <c r="CH180" i="3"/>
  <c r="CI180" i="3" s="1"/>
  <c r="CH181" i="3"/>
  <c r="CI181" i="3" s="1"/>
  <c r="CH182" i="3"/>
  <c r="CI182" i="3" s="1"/>
  <c r="CH183" i="3"/>
  <c r="CI183" i="3" s="1"/>
  <c r="CH184" i="3"/>
  <c r="CI184" i="3" s="1"/>
  <c r="CH185" i="3"/>
  <c r="CI185" i="3" s="1"/>
  <c r="CH186" i="3"/>
  <c r="CI186" i="3" s="1"/>
  <c r="CH187" i="3"/>
  <c r="CI187" i="3" s="1"/>
  <c r="CH188" i="3"/>
  <c r="CI188" i="3" s="1"/>
  <c r="CH189" i="3"/>
  <c r="CI189" i="3" s="1"/>
  <c r="CH190" i="3"/>
  <c r="CI190" i="3" s="1"/>
  <c r="CH191" i="3"/>
  <c r="CI191" i="3" s="1"/>
  <c r="CH192" i="3"/>
  <c r="CI192" i="3" s="1"/>
  <c r="CH193" i="3"/>
  <c r="CI193" i="3" s="1"/>
  <c r="CH194" i="3"/>
  <c r="CI194" i="3" s="1"/>
  <c r="CH195" i="3"/>
  <c r="CI195" i="3" s="1"/>
  <c r="CH196" i="3"/>
  <c r="CI196" i="3" s="1"/>
  <c r="CH197" i="3"/>
  <c r="CI197" i="3" s="1"/>
  <c r="CH198" i="3"/>
  <c r="CI198" i="3" s="1"/>
  <c r="CH199" i="3"/>
  <c r="CI199" i="3" s="1"/>
  <c r="CH200" i="3"/>
  <c r="CI200" i="3" s="1"/>
  <c r="CH201" i="3"/>
  <c r="CI201" i="3" s="1"/>
  <c r="CH202" i="3"/>
  <c r="CI202" i="3" s="1"/>
  <c r="CH203" i="3"/>
  <c r="CI203" i="3" s="1"/>
  <c r="CH204" i="3"/>
  <c r="CI204" i="3" s="1"/>
  <c r="CH205" i="3"/>
  <c r="CI205" i="3" s="1"/>
  <c r="CH206" i="3"/>
  <c r="CI206" i="3" s="1"/>
  <c r="CH207" i="3"/>
  <c r="CI207" i="3" s="1"/>
  <c r="CH208" i="3"/>
  <c r="CI208" i="3" s="1"/>
  <c r="CH209" i="3"/>
  <c r="CI209" i="3" s="1"/>
  <c r="CH210" i="3"/>
  <c r="CI210" i="3" s="1"/>
  <c r="CH211" i="3"/>
  <c r="CI211" i="3" s="1"/>
  <c r="CH212" i="3"/>
  <c r="CI212" i="3" s="1"/>
  <c r="CH213" i="3"/>
  <c r="CI213" i="3" s="1"/>
  <c r="CH214" i="3"/>
  <c r="CI214" i="3" s="1"/>
  <c r="CH215" i="3"/>
  <c r="CI215" i="3" s="1"/>
  <c r="CH216" i="3"/>
  <c r="CI216" i="3" s="1"/>
  <c r="CH217" i="3"/>
  <c r="CI217" i="3" s="1"/>
  <c r="CH218" i="3"/>
  <c r="CI218" i="3" s="1"/>
  <c r="CH219" i="3"/>
  <c r="CI219" i="3" s="1"/>
  <c r="CH220" i="3"/>
  <c r="CI220" i="3" s="1"/>
  <c r="CH221" i="3"/>
  <c r="CI221" i="3" s="1"/>
  <c r="CH222" i="3"/>
  <c r="CI222" i="3" s="1"/>
  <c r="CH223" i="3"/>
  <c r="CI223" i="3" s="1"/>
  <c r="CH224" i="3"/>
  <c r="CI224" i="3" s="1"/>
  <c r="CH225" i="3"/>
  <c r="CI225" i="3" s="1"/>
  <c r="CH226" i="3"/>
  <c r="CI226" i="3" s="1"/>
  <c r="CH227" i="3"/>
  <c r="CI227" i="3" s="1"/>
  <c r="CH228" i="3"/>
  <c r="CI228" i="3" s="1"/>
  <c r="CH229" i="3"/>
  <c r="CI229" i="3" s="1"/>
  <c r="CH230" i="3"/>
  <c r="CI230" i="3" s="1"/>
  <c r="CH231" i="3"/>
  <c r="CI231" i="3" s="1"/>
  <c r="CH232" i="3"/>
  <c r="CI232" i="3" s="1"/>
  <c r="CH233" i="3"/>
  <c r="CI233" i="3" s="1"/>
  <c r="V32" i="6" l="1"/>
  <c r="W32" i="6" s="1" a="1"/>
  <c r="W32" i="6" s="1"/>
  <c r="C34" i="6" s="1"/>
  <c r="CJ192" i="4"/>
  <c r="CJ227" i="4"/>
  <c r="CJ207" i="4"/>
  <c r="CJ187" i="4"/>
  <c r="CJ167" i="4"/>
  <c r="CJ147" i="4"/>
  <c r="CJ127" i="4"/>
  <c r="CJ107" i="4"/>
  <c r="CJ47" i="4"/>
  <c r="CJ27" i="4"/>
  <c r="CJ74" i="4"/>
  <c r="CJ73" i="4"/>
  <c r="CJ226" i="4"/>
  <c r="CJ206" i="4"/>
  <c r="CJ186" i="4"/>
  <c r="CJ166" i="4"/>
  <c r="CJ146" i="4"/>
  <c r="CJ126" i="4"/>
  <c r="CJ106" i="4"/>
  <c r="CJ46" i="4"/>
  <c r="CJ26" i="4"/>
  <c r="CJ133" i="4"/>
  <c r="CJ6" i="4"/>
  <c r="CJ7" i="4"/>
  <c r="CJ14" i="4"/>
  <c r="CJ9" i="4"/>
  <c r="CJ67" i="4"/>
  <c r="CJ148" i="4"/>
  <c r="CJ68" i="4"/>
  <c r="CJ178" i="4"/>
  <c r="CJ71" i="4"/>
  <c r="CJ175" i="4"/>
  <c r="CJ58" i="4"/>
  <c r="CJ185" i="4"/>
  <c r="CJ105" i="4"/>
  <c r="CJ114" i="4"/>
  <c r="CJ143" i="3"/>
  <c r="CJ144" i="4"/>
  <c r="CJ44" i="4"/>
  <c r="CJ202" i="3"/>
  <c r="CJ142" i="3"/>
  <c r="CJ23" i="3"/>
  <c r="CJ69" i="3"/>
  <c r="CJ70" i="3"/>
  <c r="CJ223" i="4"/>
  <c r="CJ203" i="4"/>
  <c r="CJ183" i="4"/>
  <c r="CJ163" i="4"/>
  <c r="CJ143" i="4"/>
  <c r="CJ123" i="4"/>
  <c r="CJ103" i="4"/>
  <c r="CJ83" i="4"/>
  <c r="CJ63" i="4"/>
  <c r="CJ43" i="4"/>
  <c r="CJ23" i="4"/>
  <c r="CJ230" i="4"/>
  <c r="CJ171" i="4"/>
  <c r="CJ112" i="4"/>
  <c r="CJ53" i="4"/>
  <c r="CJ191" i="4"/>
  <c r="CJ209" i="4"/>
  <c r="CJ49" i="4"/>
  <c r="CJ190" i="4"/>
  <c r="CJ72" i="4"/>
  <c r="CJ168" i="4"/>
  <c r="CJ88" i="4"/>
  <c r="CJ235" i="4"/>
  <c r="CJ66" i="4"/>
  <c r="CJ70" i="4"/>
  <c r="CJ174" i="4"/>
  <c r="CJ165" i="4"/>
  <c r="CJ232" i="4"/>
  <c r="CJ164" i="4"/>
  <c r="CJ84" i="4"/>
  <c r="CJ24" i="4"/>
  <c r="CJ113" i="4"/>
  <c r="CJ81" i="3"/>
  <c r="CJ4" i="4"/>
  <c r="CJ202" i="4"/>
  <c r="CJ182" i="4"/>
  <c r="CJ162" i="4"/>
  <c r="CJ142" i="4"/>
  <c r="CJ122" i="4"/>
  <c r="CJ102" i="4"/>
  <c r="CJ82" i="4"/>
  <c r="CJ62" i="4"/>
  <c r="CJ42" i="4"/>
  <c r="CJ22" i="4"/>
  <c r="CJ218" i="4"/>
  <c r="CJ170" i="4"/>
  <c r="CJ111" i="4"/>
  <c r="CJ52" i="4"/>
  <c r="CJ229" i="4"/>
  <c r="CJ29" i="4"/>
  <c r="CJ131" i="4"/>
  <c r="CJ188" i="4"/>
  <c r="CJ108" i="4"/>
  <c r="CJ28" i="4"/>
  <c r="CJ12" i="4"/>
  <c r="CJ118" i="4"/>
  <c r="CJ233" i="4"/>
  <c r="CJ10" i="4"/>
  <c r="CJ225" i="4"/>
  <c r="CJ145" i="4"/>
  <c r="CJ173" i="4"/>
  <c r="CJ204" i="4"/>
  <c r="CJ104" i="4"/>
  <c r="CJ64" i="4"/>
  <c r="CJ231" i="4"/>
  <c r="CJ54" i="4"/>
  <c r="CJ141" i="3"/>
  <c r="CJ222" i="4"/>
  <c r="CJ140" i="3"/>
  <c r="CJ80" i="3"/>
  <c r="CJ8" i="4"/>
  <c r="CJ221" i="4"/>
  <c r="CJ201" i="4"/>
  <c r="CJ181" i="4"/>
  <c r="CJ161" i="4"/>
  <c r="CJ141" i="4"/>
  <c r="CJ121" i="4"/>
  <c r="CJ101" i="4"/>
  <c r="CJ81" i="4"/>
  <c r="CJ61" i="4"/>
  <c r="CJ41" i="4"/>
  <c r="CJ21" i="4"/>
  <c r="CJ215" i="4"/>
  <c r="CJ158" i="4"/>
  <c r="CJ110" i="4"/>
  <c r="CJ51" i="4"/>
  <c r="CJ189" i="4"/>
  <c r="CJ132" i="4"/>
  <c r="CJ69" i="4"/>
  <c r="CJ13" i="4"/>
  <c r="CJ208" i="4"/>
  <c r="CJ128" i="4"/>
  <c r="CJ48" i="4"/>
  <c r="CJ130" i="4"/>
  <c r="CJ234" i="4"/>
  <c r="CJ11" i="4"/>
  <c r="CJ115" i="4"/>
  <c r="CJ205" i="4"/>
  <c r="CJ125" i="4"/>
  <c r="CJ55" i="4"/>
  <c r="CJ124" i="4"/>
  <c r="CJ172" i="4"/>
  <c r="CJ220" i="4"/>
  <c r="CJ180" i="4"/>
  <c r="CJ140" i="4"/>
  <c r="CJ120" i="4"/>
  <c r="CJ80" i="4"/>
  <c r="CJ60" i="4"/>
  <c r="CJ40" i="4"/>
  <c r="CJ214" i="4"/>
  <c r="CJ155" i="4"/>
  <c r="CJ98" i="4"/>
  <c r="CJ50" i="4"/>
  <c r="CJ219" i="4"/>
  <c r="CJ199" i="4"/>
  <c r="CJ179" i="4"/>
  <c r="CJ159" i="4"/>
  <c r="CJ139" i="4"/>
  <c r="CJ119" i="4"/>
  <c r="CJ99" i="4"/>
  <c r="CJ79" i="4"/>
  <c r="CJ59" i="4"/>
  <c r="CJ39" i="4"/>
  <c r="CJ19" i="4"/>
  <c r="CJ213" i="4"/>
  <c r="CJ154" i="4"/>
  <c r="CJ95" i="4"/>
  <c r="CJ38" i="4"/>
  <c r="CJ129" i="4"/>
  <c r="CJ45" i="4"/>
  <c r="CJ200" i="4"/>
  <c r="CJ160" i="4"/>
  <c r="CJ100" i="4"/>
  <c r="CJ20" i="4"/>
  <c r="CJ5" i="4"/>
  <c r="CJ212" i="4"/>
  <c r="CJ153" i="4"/>
  <c r="CJ94" i="4"/>
  <c r="CJ35" i="4"/>
  <c r="CJ169" i="4"/>
  <c r="CJ228" i="4"/>
  <c r="CJ203" i="3"/>
  <c r="CJ237" i="4"/>
  <c r="CJ177" i="4"/>
  <c r="CJ117" i="4"/>
  <c r="CJ57" i="4"/>
  <c r="CJ93" i="4"/>
  <c r="CJ236" i="4"/>
  <c r="CJ196" i="4"/>
  <c r="CJ176" i="4"/>
  <c r="CJ136" i="4"/>
  <c r="CJ96" i="4"/>
  <c r="CJ76" i="4"/>
  <c r="CJ56" i="4"/>
  <c r="CJ36" i="4"/>
  <c r="CJ16" i="4"/>
  <c r="CJ210" i="4"/>
  <c r="CJ151" i="4"/>
  <c r="CJ92" i="4"/>
  <c r="CJ33" i="4"/>
  <c r="CJ149" i="4"/>
  <c r="CJ25" i="4"/>
  <c r="CJ217" i="4"/>
  <c r="CJ157" i="4"/>
  <c r="CJ97" i="4"/>
  <c r="CJ17" i="4"/>
  <c r="CJ152" i="4"/>
  <c r="CJ156" i="4"/>
  <c r="CJ210" i="3"/>
  <c r="CJ198" i="4"/>
  <c r="CJ150" i="4"/>
  <c r="CJ91" i="4"/>
  <c r="CJ32" i="4"/>
  <c r="CJ89" i="4"/>
  <c r="CJ65" i="4"/>
  <c r="CJ224" i="4"/>
  <c r="CJ197" i="4"/>
  <c r="CJ137" i="4"/>
  <c r="CJ77" i="4"/>
  <c r="CJ211" i="4"/>
  <c r="CJ34" i="4"/>
  <c r="CJ216" i="4"/>
  <c r="CJ116" i="4"/>
  <c r="CJ209" i="3"/>
  <c r="CJ195" i="4"/>
  <c r="CJ138" i="4"/>
  <c r="CJ90" i="4"/>
  <c r="CJ31" i="4"/>
  <c r="CJ109" i="4"/>
  <c r="CJ85" i="4"/>
  <c r="CJ184" i="4"/>
  <c r="CJ37" i="4"/>
  <c r="CJ194" i="4"/>
  <c r="CJ135" i="4"/>
  <c r="CJ78" i="4"/>
  <c r="CJ30" i="4"/>
  <c r="CJ193" i="4"/>
  <c r="CJ134" i="4"/>
  <c r="CJ75" i="4"/>
  <c r="CJ18" i="4"/>
  <c r="CJ15" i="4"/>
  <c r="CJ87" i="4"/>
  <c r="CJ86" i="4"/>
  <c r="CJ130" i="3"/>
  <c r="CJ183" i="3"/>
  <c r="CJ129" i="3"/>
  <c r="CJ121" i="3"/>
  <c r="CJ43" i="3"/>
  <c r="CJ41" i="3"/>
  <c r="CJ169" i="3"/>
  <c r="CJ102" i="3"/>
  <c r="CJ40" i="3"/>
  <c r="CJ62" i="3"/>
  <c r="CJ189" i="3"/>
  <c r="CJ110" i="3"/>
  <c r="CJ170" i="3"/>
  <c r="CJ230" i="3"/>
  <c r="CJ163" i="3"/>
  <c r="CJ101" i="3"/>
  <c r="CJ30" i="3"/>
  <c r="CJ61" i="3"/>
  <c r="CJ182" i="3"/>
  <c r="CJ229" i="3"/>
  <c r="CJ162" i="3"/>
  <c r="CJ100" i="3"/>
  <c r="CJ29" i="3"/>
  <c r="CJ201" i="3"/>
  <c r="CJ123" i="3"/>
  <c r="CJ50" i="3"/>
  <c r="CJ109" i="3"/>
  <c r="CJ223" i="3"/>
  <c r="CJ161" i="3"/>
  <c r="CJ90" i="3"/>
  <c r="CJ22" i="3"/>
  <c r="CJ200" i="3"/>
  <c r="CJ60" i="3"/>
  <c r="CJ181" i="3"/>
  <c r="CJ103" i="3"/>
  <c r="CJ222" i="3"/>
  <c r="CJ160" i="3"/>
  <c r="CJ89" i="3"/>
  <c r="CJ21" i="3"/>
  <c r="CJ122" i="3"/>
  <c r="CJ49" i="3"/>
  <c r="CJ180" i="3"/>
  <c r="CJ221" i="3"/>
  <c r="CJ150" i="3"/>
  <c r="CJ83" i="3"/>
  <c r="CJ20" i="3"/>
  <c r="CJ63" i="3"/>
  <c r="CJ190" i="3"/>
  <c r="CJ120" i="3"/>
  <c r="CJ42" i="3"/>
  <c r="CJ220" i="3"/>
  <c r="CJ149" i="3"/>
  <c r="CJ82" i="3"/>
  <c r="CJ119" i="3"/>
  <c r="CJ178" i="3"/>
  <c r="CJ58" i="3"/>
  <c r="CJ217" i="3"/>
  <c r="CJ197" i="3"/>
  <c r="CJ177" i="3"/>
  <c r="CJ157" i="3"/>
  <c r="CJ137" i="3"/>
  <c r="CJ117" i="3"/>
  <c r="CJ97" i="3"/>
  <c r="CJ77" i="3"/>
  <c r="CJ57" i="3"/>
  <c r="CJ37" i="3"/>
  <c r="CJ17" i="3"/>
  <c r="CJ199" i="3"/>
  <c r="CJ59" i="3"/>
  <c r="CJ158" i="3"/>
  <c r="CJ18" i="3"/>
  <c r="CJ136" i="3"/>
  <c r="CJ36" i="3"/>
  <c r="CJ16" i="3"/>
  <c r="CJ179" i="3"/>
  <c r="CJ39" i="3"/>
  <c r="CJ198" i="3"/>
  <c r="CJ38" i="3"/>
  <c r="CJ176" i="3"/>
  <c r="CJ56" i="3"/>
  <c r="CJ215" i="3"/>
  <c r="CJ195" i="3"/>
  <c r="CJ175" i="3"/>
  <c r="CJ155" i="3"/>
  <c r="CJ135" i="3"/>
  <c r="CJ115" i="3"/>
  <c r="CJ95" i="3"/>
  <c r="CJ75" i="3"/>
  <c r="CJ55" i="3"/>
  <c r="CJ35" i="3"/>
  <c r="CJ15" i="3"/>
  <c r="CJ79" i="3"/>
  <c r="CJ138" i="3"/>
  <c r="CJ196" i="3"/>
  <c r="CJ76" i="3"/>
  <c r="CJ4" i="3"/>
  <c r="CJ214" i="3"/>
  <c r="CJ194" i="3"/>
  <c r="CJ174" i="3"/>
  <c r="CJ154" i="3"/>
  <c r="CJ134" i="3"/>
  <c r="CJ114" i="3"/>
  <c r="CJ94" i="3"/>
  <c r="CJ74" i="3"/>
  <c r="CJ54" i="3"/>
  <c r="CJ34" i="3"/>
  <c r="CJ14" i="3"/>
  <c r="CJ159" i="3"/>
  <c r="CJ19" i="3"/>
  <c r="CJ98" i="3"/>
  <c r="CJ216" i="3"/>
  <c r="CJ96" i="3"/>
  <c r="CJ233" i="3"/>
  <c r="CJ213" i="3"/>
  <c r="CJ193" i="3"/>
  <c r="CJ173" i="3"/>
  <c r="CJ153" i="3"/>
  <c r="CJ133" i="3"/>
  <c r="CJ113" i="3"/>
  <c r="CJ93" i="3"/>
  <c r="CJ73" i="3"/>
  <c r="CJ53" i="3"/>
  <c r="CJ33" i="3"/>
  <c r="CJ13" i="3"/>
  <c r="CJ139" i="3"/>
  <c r="CJ218" i="3"/>
  <c r="CJ78" i="3"/>
  <c r="CJ116" i="3"/>
  <c r="CJ232" i="3"/>
  <c r="CJ212" i="3"/>
  <c r="CJ192" i="3"/>
  <c r="CJ172" i="3"/>
  <c r="CJ152" i="3"/>
  <c r="CJ132" i="3"/>
  <c r="CJ112" i="3"/>
  <c r="CJ92" i="3"/>
  <c r="CJ72" i="3"/>
  <c r="CJ52" i="3"/>
  <c r="CJ32" i="3"/>
  <c r="CJ12" i="3"/>
  <c r="CJ219" i="3"/>
  <c r="CJ99" i="3"/>
  <c r="CJ118" i="3"/>
  <c r="CJ156" i="3"/>
  <c r="CJ231" i="3"/>
  <c r="CJ211" i="3"/>
  <c r="CJ191" i="3"/>
  <c r="CJ171" i="3"/>
  <c r="CJ151" i="3"/>
  <c r="CJ131" i="3"/>
  <c r="CJ111" i="3"/>
  <c r="CJ91" i="3"/>
  <c r="CJ71" i="3"/>
  <c r="CJ51" i="3"/>
  <c r="CJ31" i="3"/>
  <c r="CJ11" i="3"/>
  <c r="CJ10" i="3"/>
  <c r="CJ9" i="3"/>
  <c r="CJ8" i="3"/>
  <c r="CJ7" i="3"/>
  <c r="CJ6" i="3"/>
  <c r="CJ5" i="3"/>
  <c r="CJ228" i="3"/>
  <c r="CJ208" i="3"/>
  <c r="CJ188" i="3"/>
  <c r="CJ168" i="3"/>
  <c r="CJ148" i="3"/>
  <c r="CJ128" i="3"/>
  <c r="CJ108" i="3"/>
  <c r="CJ88" i="3"/>
  <c r="CJ68" i="3"/>
  <c r="CJ48" i="3"/>
  <c r="CJ28" i="3"/>
  <c r="CJ227" i="3"/>
  <c r="CJ207" i="3"/>
  <c r="CJ187" i="3"/>
  <c r="CJ167" i="3"/>
  <c r="CJ147" i="3"/>
  <c r="CJ127" i="3"/>
  <c r="CJ107" i="3"/>
  <c r="CJ87" i="3"/>
  <c r="CJ67" i="3"/>
  <c r="CJ47" i="3"/>
  <c r="CJ27" i="3"/>
  <c r="CJ226" i="3"/>
  <c r="CJ206" i="3"/>
  <c r="CJ186" i="3"/>
  <c r="CJ166" i="3"/>
  <c r="CJ146" i="3"/>
  <c r="CJ126" i="3"/>
  <c r="CJ106" i="3"/>
  <c r="CJ86" i="3"/>
  <c r="CJ66" i="3"/>
  <c r="CJ46" i="3"/>
  <c r="CJ26" i="3"/>
  <c r="CJ225" i="3"/>
  <c r="CJ205" i="3"/>
  <c r="CJ185" i="3"/>
  <c r="CJ165" i="3"/>
  <c r="CJ145" i="3"/>
  <c r="CJ125" i="3"/>
  <c r="CJ105" i="3"/>
  <c r="CJ85" i="3"/>
  <c r="CJ65" i="3"/>
  <c r="CJ45" i="3"/>
  <c r="CJ25" i="3"/>
  <c r="CJ224" i="3"/>
  <c r="CJ204" i="3"/>
  <c r="CJ184" i="3"/>
  <c r="CJ164" i="3"/>
  <c r="CJ144" i="3"/>
  <c r="CJ124" i="3"/>
  <c r="CJ104" i="3"/>
  <c r="CJ84" i="3"/>
  <c r="CJ64" i="3"/>
  <c r="CJ44" i="3"/>
  <c r="CJ24" i="3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AC17" i="2"/>
  <c r="AD17" i="2"/>
  <c r="AE17" i="2"/>
  <c r="AF17" i="2"/>
  <c r="AG17" i="2"/>
  <c r="AH17" i="2"/>
  <c r="AI17" i="2"/>
  <c r="AJ17" i="2"/>
  <c r="AK17" i="2"/>
  <c r="AL17" i="2"/>
  <c r="AM17" i="2"/>
  <c r="AN17" i="2"/>
  <c r="AO17" i="2"/>
  <c r="AP17" i="2"/>
  <c r="AQ17" i="2"/>
  <c r="AR17" i="2"/>
  <c r="AS17" i="2"/>
  <c r="AT17" i="2"/>
  <c r="AU17" i="2"/>
  <c r="AV17" i="2"/>
  <c r="AW17" i="2"/>
  <c r="AX17" i="2"/>
  <c r="AY17" i="2"/>
  <c r="AZ17" i="2"/>
  <c r="BA17" i="2"/>
  <c r="BB17" i="2"/>
  <c r="BC17" i="2"/>
  <c r="BD17" i="2"/>
  <c r="BE17" i="2"/>
  <c r="BF17" i="2"/>
  <c r="BG17" i="2"/>
  <c r="BH17" i="2"/>
  <c r="BI17" i="2"/>
  <c r="BJ17" i="2"/>
  <c r="BK17" i="2"/>
  <c r="BL17" i="2"/>
  <c r="BM17" i="2"/>
  <c r="BN17" i="2"/>
  <c r="BO17" i="2"/>
  <c r="BP17" i="2"/>
  <c r="BQ17" i="2"/>
  <c r="BR17" i="2"/>
  <c r="BS17" i="2"/>
  <c r="BT17" i="2"/>
  <c r="BU17" i="2"/>
  <c r="BV17" i="2"/>
  <c r="BW17" i="2"/>
  <c r="BX17" i="2"/>
  <c r="BY17" i="2"/>
  <c r="BZ17" i="2"/>
  <c r="CA17" i="2"/>
  <c r="CB17" i="2"/>
  <c r="CC17" i="2"/>
  <c r="CD17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C18" i="2"/>
  <c r="AD18" i="2"/>
  <c r="AE18" i="2"/>
  <c r="AF18" i="2"/>
  <c r="AG18" i="2"/>
  <c r="AH18" i="2"/>
  <c r="AI18" i="2"/>
  <c r="AJ18" i="2"/>
  <c r="AK18" i="2"/>
  <c r="AL18" i="2"/>
  <c r="AM18" i="2"/>
  <c r="AN18" i="2"/>
  <c r="AO18" i="2"/>
  <c r="AP18" i="2"/>
  <c r="AQ18" i="2"/>
  <c r="AR18" i="2"/>
  <c r="AS18" i="2"/>
  <c r="AT18" i="2"/>
  <c r="AU18" i="2"/>
  <c r="AV18" i="2"/>
  <c r="AW18" i="2"/>
  <c r="AX18" i="2"/>
  <c r="AY18" i="2"/>
  <c r="AZ18" i="2"/>
  <c r="BA18" i="2"/>
  <c r="BB18" i="2"/>
  <c r="BC18" i="2"/>
  <c r="BD18" i="2"/>
  <c r="BE18" i="2"/>
  <c r="BF18" i="2"/>
  <c r="BG18" i="2"/>
  <c r="BH18" i="2"/>
  <c r="BI18" i="2"/>
  <c r="BJ18" i="2"/>
  <c r="BK18" i="2"/>
  <c r="BL18" i="2"/>
  <c r="BM18" i="2"/>
  <c r="BN18" i="2"/>
  <c r="BO18" i="2"/>
  <c r="BP18" i="2"/>
  <c r="BQ18" i="2"/>
  <c r="BR18" i="2"/>
  <c r="BS18" i="2"/>
  <c r="BT18" i="2"/>
  <c r="BU18" i="2"/>
  <c r="BV18" i="2"/>
  <c r="BW18" i="2"/>
  <c r="BX18" i="2"/>
  <c r="BY18" i="2"/>
  <c r="BZ18" i="2"/>
  <c r="CA18" i="2"/>
  <c r="CB18" i="2"/>
  <c r="CC18" i="2"/>
  <c r="CD18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C19" i="2"/>
  <c r="AD19" i="2"/>
  <c r="AE19" i="2"/>
  <c r="AF19" i="2"/>
  <c r="AG19" i="2"/>
  <c r="AH19" i="2"/>
  <c r="AI19" i="2"/>
  <c r="AJ19" i="2"/>
  <c r="AK19" i="2"/>
  <c r="AL19" i="2"/>
  <c r="AM19" i="2"/>
  <c r="AN19" i="2"/>
  <c r="AO19" i="2"/>
  <c r="AP19" i="2"/>
  <c r="AQ19" i="2"/>
  <c r="AR19" i="2"/>
  <c r="AS19" i="2"/>
  <c r="AT19" i="2"/>
  <c r="AU19" i="2"/>
  <c r="AV19" i="2"/>
  <c r="AW19" i="2"/>
  <c r="AX19" i="2"/>
  <c r="AY19" i="2"/>
  <c r="AZ19" i="2"/>
  <c r="BA19" i="2"/>
  <c r="BB19" i="2"/>
  <c r="BC19" i="2"/>
  <c r="BD19" i="2"/>
  <c r="BE19" i="2"/>
  <c r="BF19" i="2"/>
  <c r="BG19" i="2"/>
  <c r="BH19" i="2"/>
  <c r="BI19" i="2"/>
  <c r="BJ19" i="2"/>
  <c r="BK19" i="2"/>
  <c r="BL19" i="2"/>
  <c r="BM19" i="2"/>
  <c r="BN19" i="2"/>
  <c r="BO19" i="2"/>
  <c r="BP19" i="2"/>
  <c r="BQ19" i="2"/>
  <c r="BR19" i="2"/>
  <c r="BS19" i="2"/>
  <c r="BT19" i="2"/>
  <c r="BU19" i="2"/>
  <c r="BV19" i="2"/>
  <c r="BW19" i="2"/>
  <c r="BX19" i="2"/>
  <c r="BY19" i="2"/>
  <c r="BZ19" i="2"/>
  <c r="CA19" i="2"/>
  <c r="CB19" i="2"/>
  <c r="CC19" i="2"/>
  <c r="CD19" i="2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AC20" i="2"/>
  <c r="AD20" i="2"/>
  <c r="AE20" i="2"/>
  <c r="AF20" i="2"/>
  <c r="AG20" i="2"/>
  <c r="AH20" i="2"/>
  <c r="AI20" i="2"/>
  <c r="AJ20" i="2"/>
  <c r="AK20" i="2"/>
  <c r="AL20" i="2"/>
  <c r="AM20" i="2"/>
  <c r="AN20" i="2"/>
  <c r="AO20" i="2"/>
  <c r="AP20" i="2"/>
  <c r="AQ20" i="2"/>
  <c r="AR20" i="2"/>
  <c r="AS20" i="2"/>
  <c r="AT20" i="2"/>
  <c r="AU20" i="2"/>
  <c r="AV20" i="2"/>
  <c r="AW20" i="2"/>
  <c r="AX20" i="2"/>
  <c r="AY20" i="2"/>
  <c r="AZ20" i="2"/>
  <c r="BA20" i="2"/>
  <c r="BB20" i="2"/>
  <c r="BC20" i="2"/>
  <c r="BD20" i="2"/>
  <c r="BE20" i="2"/>
  <c r="BF20" i="2"/>
  <c r="BG20" i="2"/>
  <c r="BH20" i="2"/>
  <c r="BI20" i="2"/>
  <c r="BJ20" i="2"/>
  <c r="BK20" i="2"/>
  <c r="BL20" i="2"/>
  <c r="BM20" i="2"/>
  <c r="BN20" i="2"/>
  <c r="BO20" i="2"/>
  <c r="BP20" i="2"/>
  <c r="BQ20" i="2"/>
  <c r="BR20" i="2"/>
  <c r="BS20" i="2"/>
  <c r="BT20" i="2"/>
  <c r="BU20" i="2"/>
  <c r="BV20" i="2"/>
  <c r="BW20" i="2"/>
  <c r="BX20" i="2"/>
  <c r="BY20" i="2"/>
  <c r="BZ20" i="2"/>
  <c r="CA20" i="2"/>
  <c r="CB20" i="2"/>
  <c r="CC20" i="2"/>
  <c r="CD20" i="2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AF21" i="2"/>
  <c r="AG21" i="2"/>
  <c r="AH21" i="2"/>
  <c r="AI21" i="2"/>
  <c r="AJ21" i="2"/>
  <c r="AK21" i="2"/>
  <c r="AL21" i="2"/>
  <c r="AM21" i="2"/>
  <c r="AN21" i="2"/>
  <c r="AO21" i="2"/>
  <c r="AP21" i="2"/>
  <c r="AQ21" i="2"/>
  <c r="AR21" i="2"/>
  <c r="AS21" i="2"/>
  <c r="AT21" i="2"/>
  <c r="AU21" i="2"/>
  <c r="AV21" i="2"/>
  <c r="AW21" i="2"/>
  <c r="AX21" i="2"/>
  <c r="AY21" i="2"/>
  <c r="AZ21" i="2"/>
  <c r="BA21" i="2"/>
  <c r="BB21" i="2"/>
  <c r="BC21" i="2"/>
  <c r="BD21" i="2"/>
  <c r="BE21" i="2"/>
  <c r="BF21" i="2"/>
  <c r="BG21" i="2"/>
  <c r="BH21" i="2"/>
  <c r="BI21" i="2"/>
  <c r="BJ21" i="2"/>
  <c r="BK21" i="2"/>
  <c r="BL21" i="2"/>
  <c r="BM21" i="2"/>
  <c r="BN21" i="2"/>
  <c r="BO21" i="2"/>
  <c r="BP21" i="2"/>
  <c r="BQ21" i="2"/>
  <c r="BR21" i="2"/>
  <c r="BS21" i="2"/>
  <c r="BT21" i="2"/>
  <c r="BU21" i="2"/>
  <c r="BV21" i="2"/>
  <c r="BW21" i="2"/>
  <c r="BX21" i="2"/>
  <c r="BY21" i="2"/>
  <c r="BZ21" i="2"/>
  <c r="CA21" i="2"/>
  <c r="CB21" i="2"/>
  <c r="CC21" i="2"/>
  <c r="CD21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AC22" i="2"/>
  <c r="AD22" i="2"/>
  <c r="AE22" i="2"/>
  <c r="AF22" i="2"/>
  <c r="AG22" i="2"/>
  <c r="AH22" i="2"/>
  <c r="AI22" i="2"/>
  <c r="AJ22" i="2"/>
  <c r="AK22" i="2"/>
  <c r="AL22" i="2"/>
  <c r="AM22" i="2"/>
  <c r="AN22" i="2"/>
  <c r="AO22" i="2"/>
  <c r="AP22" i="2"/>
  <c r="AQ22" i="2"/>
  <c r="AR22" i="2"/>
  <c r="AS22" i="2"/>
  <c r="AT22" i="2"/>
  <c r="AU22" i="2"/>
  <c r="AV22" i="2"/>
  <c r="AW22" i="2"/>
  <c r="AX22" i="2"/>
  <c r="AY22" i="2"/>
  <c r="AZ22" i="2"/>
  <c r="BA22" i="2"/>
  <c r="BB22" i="2"/>
  <c r="BC22" i="2"/>
  <c r="BD22" i="2"/>
  <c r="BE22" i="2"/>
  <c r="BF22" i="2"/>
  <c r="BG22" i="2"/>
  <c r="BH22" i="2"/>
  <c r="BI22" i="2"/>
  <c r="BJ22" i="2"/>
  <c r="BK22" i="2"/>
  <c r="BL22" i="2"/>
  <c r="BM22" i="2"/>
  <c r="BN22" i="2"/>
  <c r="BO22" i="2"/>
  <c r="BP22" i="2"/>
  <c r="BQ22" i="2"/>
  <c r="BR22" i="2"/>
  <c r="BS22" i="2"/>
  <c r="BT22" i="2"/>
  <c r="BU22" i="2"/>
  <c r="BV22" i="2"/>
  <c r="BW22" i="2"/>
  <c r="BX22" i="2"/>
  <c r="BY22" i="2"/>
  <c r="BZ22" i="2"/>
  <c r="CA22" i="2"/>
  <c r="CB22" i="2"/>
  <c r="CC22" i="2"/>
  <c r="CD22" i="2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AC23" i="2"/>
  <c r="AD23" i="2"/>
  <c r="AE23" i="2"/>
  <c r="AF23" i="2"/>
  <c r="AG23" i="2"/>
  <c r="AH23" i="2"/>
  <c r="AI23" i="2"/>
  <c r="AJ23" i="2"/>
  <c r="AK23" i="2"/>
  <c r="AL23" i="2"/>
  <c r="AM23" i="2"/>
  <c r="AN23" i="2"/>
  <c r="AO23" i="2"/>
  <c r="AP23" i="2"/>
  <c r="AQ23" i="2"/>
  <c r="AR23" i="2"/>
  <c r="AS23" i="2"/>
  <c r="AT23" i="2"/>
  <c r="AU23" i="2"/>
  <c r="AV23" i="2"/>
  <c r="AW23" i="2"/>
  <c r="AX23" i="2"/>
  <c r="AY23" i="2"/>
  <c r="AZ23" i="2"/>
  <c r="BA23" i="2"/>
  <c r="BB23" i="2"/>
  <c r="BC23" i="2"/>
  <c r="BD23" i="2"/>
  <c r="BE23" i="2"/>
  <c r="BF23" i="2"/>
  <c r="BG23" i="2"/>
  <c r="BH23" i="2"/>
  <c r="BI23" i="2"/>
  <c r="BJ23" i="2"/>
  <c r="BK23" i="2"/>
  <c r="BL23" i="2"/>
  <c r="BM23" i="2"/>
  <c r="BN23" i="2"/>
  <c r="BO23" i="2"/>
  <c r="BP23" i="2"/>
  <c r="BQ23" i="2"/>
  <c r="BR23" i="2"/>
  <c r="BS23" i="2"/>
  <c r="BT23" i="2"/>
  <c r="BU23" i="2"/>
  <c r="BV23" i="2"/>
  <c r="BW23" i="2"/>
  <c r="BX23" i="2"/>
  <c r="BY23" i="2"/>
  <c r="BZ23" i="2"/>
  <c r="CA23" i="2"/>
  <c r="CB23" i="2"/>
  <c r="CC23" i="2"/>
  <c r="CD23" i="2"/>
  <c r="C18" i="2"/>
  <c r="C19" i="2"/>
  <c r="C20" i="2"/>
  <c r="C21" i="2"/>
  <c r="C22" i="2"/>
  <c r="C23" i="2"/>
  <c r="C17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AH8" i="2"/>
  <c r="AI8" i="2"/>
  <c r="AJ8" i="2"/>
  <c r="AK8" i="2"/>
  <c r="AL8" i="2"/>
  <c r="AM8" i="2"/>
  <c r="AN8" i="2"/>
  <c r="AO8" i="2"/>
  <c r="AP8" i="2"/>
  <c r="AQ8" i="2"/>
  <c r="AR8" i="2"/>
  <c r="AS8" i="2"/>
  <c r="AT8" i="2"/>
  <c r="AU8" i="2"/>
  <c r="AV8" i="2"/>
  <c r="AW8" i="2"/>
  <c r="AX8" i="2"/>
  <c r="AY8" i="2"/>
  <c r="AZ8" i="2"/>
  <c r="BA8" i="2"/>
  <c r="BB8" i="2"/>
  <c r="BC8" i="2"/>
  <c r="BD8" i="2"/>
  <c r="BE8" i="2"/>
  <c r="BF8" i="2"/>
  <c r="BG8" i="2"/>
  <c r="BH8" i="2"/>
  <c r="BI8" i="2"/>
  <c r="BJ8" i="2"/>
  <c r="BK8" i="2"/>
  <c r="BL8" i="2"/>
  <c r="BM8" i="2"/>
  <c r="BN8" i="2"/>
  <c r="BO8" i="2"/>
  <c r="BP8" i="2"/>
  <c r="BQ8" i="2"/>
  <c r="BR8" i="2"/>
  <c r="BS8" i="2"/>
  <c r="BT8" i="2"/>
  <c r="BU8" i="2"/>
  <c r="BV8" i="2"/>
  <c r="BW8" i="2"/>
  <c r="BX8" i="2"/>
  <c r="BY8" i="2"/>
  <c r="BZ8" i="2"/>
  <c r="CA8" i="2"/>
  <c r="CB8" i="2"/>
  <c r="CC8" i="2"/>
  <c r="CD8" i="2"/>
  <c r="C8" i="2"/>
  <c r="CK227" i="3" l="1"/>
  <c r="CL4" i="3"/>
  <c r="CK4" i="3"/>
  <c r="CL18" i="4"/>
  <c r="CL38" i="4"/>
  <c r="CL58" i="4"/>
  <c r="CL78" i="4"/>
  <c r="CL98" i="4"/>
  <c r="CL118" i="4"/>
  <c r="CL138" i="4"/>
  <c r="CL158" i="4"/>
  <c r="CL178" i="4"/>
  <c r="CL198" i="4"/>
  <c r="CL218" i="4"/>
  <c r="CL4" i="4"/>
  <c r="CK23" i="4"/>
  <c r="CK43" i="4"/>
  <c r="CK63" i="4"/>
  <c r="CK83" i="4"/>
  <c r="CK103" i="4"/>
  <c r="CK123" i="4"/>
  <c r="CK143" i="4"/>
  <c r="CK163" i="4"/>
  <c r="CK183" i="4"/>
  <c r="CK203" i="4"/>
  <c r="CK223" i="4"/>
  <c r="CL19" i="4"/>
  <c r="CL39" i="4"/>
  <c r="CL59" i="4"/>
  <c r="CL79" i="4"/>
  <c r="CL99" i="4"/>
  <c r="CL119" i="4"/>
  <c r="CL139" i="4"/>
  <c r="CL159" i="4"/>
  <c r="CL179" i="4"/>
  <c r="CL199" i="4"/>
  <c r="CL219" i="4"/>
  <c r="CK24" i="4"/>
  <c r="CK44" i="4"/>
  <c r="CK64" i="4"/>
  <c r="CK84" i="4"/>
  <c r="CK104" i="4"/>
  <c r="CK124" i="4"/>
  <c r="CK144" i="4"/>
  <c r="CK164" i="4"/>
  <c r="CK184" i="4"/>
  <c r="CK204" i="4"/>
  <c r="CK224" i="4"/>
  <c r="CL20" i="4"/>
  <c r="CL40" i="4"/>
  <c r="CL60" i="4"/>
  <c r="CL80" i="4"/>
  <c r="CL100" i="4"/>
  <c r="CL120" i="4"/>
  <c r="CL140" i="4"/>
  <c r="CL160" i="4"/>
  <c r="CL180" i="4"/>
  <c r="CL200" i="4"/>
  <c r="CL220" i="4"/>
  <c r="CK5" i="4"/>
  <c r="CK25" i="4"/>
  <c r="CK45" i="4"/>
  <c r="CK65" i="4"/>
  <c r="CK85" i="4"/>
  <c r="CK105" i="4"/>
  <c r="CK125" i="4"/>
  <c r="CK145" i="4"/>
  <c r="CK165" i="4"/>
  <c r="CK185" i="4"/>
  <c r="CK205" i="4"/>
  <c r="CK225" i="4"/>
  <c r="CL21" i="4"/>
  <c r="CL41" i="4"/>
  <c r="CL61" i="4"/>
  <c r="CL81" i="4"/>
  <c r="CL101" i="4"/>
  <c r="CL121" i="4"/>
  <c r="CL141" i="4"/>
  <c r="CL161" i="4"/>
  <c r="CL181" i="4"/>
  <c r="CL201" i="4"/>
  <c r="CL221" i="4"/>
  <c r="CK6" i="4"/>
  <c r="CK26" i="4"/>
  <c r="CK46" i="4"/>
  <c r="CK66" i="4"/>
  <c r="CK86" i="4"/>
  <c r="CK106" i="4"/>
  <c r="CK126" i="4"/>
  <c r="CK146" i="4"/>
  <c r="CK166" i="4"/>
  <c r="CK186" i="4"/>
  <c r="CK206" i="4"/>
  <c r="CK226" i="4"/>
  <c r="CL22" i="4"/>
  <c r="CL42" i="4"/>
  <c r="CL62" i="4"/>
  <c r="CL82" i="4"/>
  <c r="CL102" i="4"/>
  <c r="CL122" i="4"/>
  <c r="CL142" i="4"/>
  <c r="CL162" i="4"/>
  <c r="CL182" i="4"/>
  <c r="CL202" i="4"/>
  <c r="CL222" i="4"/>
  <c r="CK7" i="4"/>
  <c r="CK27" i="4"/>
  <c r="CK47" i="4"/>
  <c r="CK67" i="4"/>
  <c r="CK87" i="4"/>
  <c r="CK107" i="4"/>
  <c r="CK127" i="4"/>
  <c r="CK147" i="4"/>
  <c r="CK167" i="4"/>
  <c r="CK187" i="4"/>
  <c r="CK207" i="4"/>
  <c r="CK227" i="4"/>
  <c r="CL23" i="4"/>
  <c r="CL43" i="4"/>
  <c r="CL63" i="4"/>
  <c r="CL83" i="4"/>
  <c r="CL103" i="4"/>
  <c r="CL123" i="4"/>
  <c r="CL143" i="4"/>
  <c r="CL163" i="4"/>
  <c r="CL183" i="4"/>
  <c r="CL203" i="4"/>
  <c r="CL223" i="4"/>
  <c r="CK8" i="4"/>
  <c r="CK28" i="4"/>
  <c r="CK48" i="4"/>
  <c r="CK68" i="4"/>
  <c r="CK88" i="4"/>
  <c r="CK108" i="4"/>
  <c r="CK128" i="4"/>
  <c r="CK148" i="4"/>
  <c r="CK168" i="4"/>
  <c r="CK188" i="4"/>
  <c r="CK208" i="4"/>
  <c r="CK228" i="4"/>
  <c r="CL24" i="4"/>
  <c r="CL44" i="4"/>
  <c r="CL64" i="4"/>
  <c r="CL84" i="4"/>
  <c r="CL104" i="4"/>
  <c r="CL124" i="4"/>
  <c r="CL144" i="4"/>
  <c r="CL164" i="4"/>
  <c r="CL184" i="4"/>
  <c r="CL204" i="4"/>
  <c r="CL224" i="4"/>
  <c r="CK9" i="4"/>
  <c r="CK29" i="4"/>
  <c r="CK49" i="4"/>
  <c r="CK69" i="4"/>
  <c r="CK89" i="4"/>
  <c r="CK109" i="4"/>
  <c r="CK129" i="4"/>
  <c r="CK149" i="4"/>
  <c r="CK169" i="4"/>
  <c r="CK189" i="4"/>
  <c r="CK209" i="4"/>
  <c r="CK229" i="4"/>
  <c r="CL5" i="4"/>
  <c r="CL25" i="4"/>
  <c r="CL45" i="4"/>
  <c r="CL65" i="4"/>
  <c r="CL85" i="4"/>
  <c r="CL105" i="4"/>
  <c r="CL125" i="4"/>
  <c r="CL145" i="4"/>
  <c r="CL165" i="4"/>
  <c r="CL185" i="4"/>
  <c r="CL205" i="4"/>
  <c r="CL225" i="4"/>
  <c r="CK10" i="4"/>
  <c r="CK30" i="4"/>
  <c r="CK50" i="4"/>
  <c r="CK70" i="4"/>
  <c r="CK90" i="4"/>
  <c r="CK110" i="4"/>
  <c r="CK130" i="4"/>
  <c r="CK150" i="4"/>
  <c r="CK170" i="4"/>
  <c r="CK190" i="4"/>
  <c r="CK210" i="4"/>
  <c r="CK230" i="4"/>
  <c r="CK191" i="4"/>
  <c r="CL6" i="4"/>
  <c r="CL26" i="4"/>
  <c r="CL46" i="4"/>
  <c r="CL66" i="4"/>
  <c r="CL86" i="4"/>
  <c r="CL106" i="4"/>
  <c r="CL126" i="4"/>
  <c r="CL146" i="4"/>
  <c r="CL166" i="4"/>
  <c r="CL186" i="4"/>
  <c r="CL206" i="4"/>
  <c r="CL226" i="4"/>
  <c r="CK11" i="4"/>
  <c r="CK31" i="4"/>
  <c r="CK51" i="4"/>
  <c r="CK71" i="4"/>
  <c r="CK91" i="4"/>
  <c r="CK111" i="4"/>
  <c r="CK131" i="4"/>
  <c r="CK151" i="4"/>
  <c r="CK171" i="4"/>
  <c r="CK211" i="4"/>
  <c r="CK231" i="4"/>
  <c r="CL7" i="4"/>
  <c r="CL27" i="4"/>
  <c r="CL47" i="4"/>
  <c r="CL67" i="4"/>
  <c r="CL87" i="4"/>
  <c r="CL107" i="4"/>
  <c r="CL127" i="4"/>
  <c r="CL147" i="4"/>
  <c r="CL167" i="4"/>
  <c r="CL187" i="4"/>
  <c r="CL207" i="4"/>
  <c r="CL227" i="4"/>
  <c r="CK12" i="4"/>
  <c r="CK32" i="4"/>
  <c r="CK52" i="4"/>
  <c r="CK72" i="4"/>
  <c r="CK92" i="4"/>
  <c r="CK112" i="4"/>
  <c r="CK132" i="4"/>
  <c r="CK152" i="4"/>
  <c r="CK172" i="4"/>
  <c r="CK192" i="4"/>
  <c r="CK212" i="4"/>
  <c r="CK232" i="4"/>
  <c r="CL8" i="4"/>
  <c r="CL28" i="4"/>
  <c r="CL48" i="4"/>
  <c r="CL68" i="4"/>
  <c r="CL88" i="4"/>
  <c r="CL108" i="4"/>
  <c r="CL128" i="4"/>
  <c r="CL148" i="4"/>
  <c r="CL168" i="4"/>
  <c r="CL188" i="4"/>
  <c r="CL208" i="4"/>
  <c r="CL228" i="4"/>
  <c r="CK13" i="4"/>
  <c r="CK33" i="4"/>
  <c r="CK53" i="4"/>
  <c r="CK73" i="4"/>
  <c r="CK93" i="4"/>
  <c r="CK113" i="4"/>
  <c r="CK133" i="4"/>
  <c r="CK153" i="4"/>
  <c r="CK173" i="4"/>
  <c r="CK193" i="4"/>
  <c r="CK213" i="4"/>
  <c r="CK233" i="4"/>
  <c r="CK200" i="4"/>
  <c r="CL9" i="4"/>
  <c r="CL29" i="4"/>
  <c r="CL49" i="4"/>
  <c r="CL69" i="4"/>
  <c r="CL89" i="4"/>
  <c r="CL109" i="4"/>
  <c r="CL129" i="4"/>
  <c r="CL149" i="4"/>
  <c r="CL169" i="4"/>
  <c r="CL189" i="4"/>
  <c r="CL209" i="4"/>
  <c r="CL229" i="4"/>
  <c r="CK14" i="4"/>
  <c r="CK34" i="4"/>
  <c r="CK54" i="4"/>
  <c r="CK74" i="4"/>
  <c r="CK94" i="4"/>
  <c r="CK114" i="4"/>
  <c r="CK134" i="4"/>
  <c r="CK154" i="4"/>
  <c r="CK174" i="4"/>
  <c r="CK194" i="4"/>
  <c r="CK214" i="4"/>
  <c r="CK234" i="4"/>
  <c r="CL55" i="4"/>
  <c r="CL135" i="4"/>
  <c r="CK20" i="4"/>
  <c r="CK140" i="4"/>
  <c r="CL16" i="4"/>
  <c r="CL116" i="4"/>
  <c r="CL236" i="4"/>
  <c r="CK81" i="4"/>
  <c r="CL10" i="4"/>
  <c r="CL30" i="4"/>
  <c r="CL50" i="4"/>
  <c r="CL70" i="4"/>
  <c r="CL90" i="4"/>
  <c r="CL110" i="4"/>
  <c r="CL130" i="4"/>
  <c r="CL150" i="4"/>
  <c r="CL170" i="4"/>
  <c r="CL190" i="4"/>
  <c r="CL210" i="4"/>
  <c r="CL230" i="4"/>
  <c r="CK15" i="4"/>
  <c r="CK35" i="4"/>
  <c r="CK55" i="4"/>
  <c r="CK75" i="4"/>
  <c r="CK95" i="4"/>
  <c r="CK115" i="4"/>
  <c r="CK135" i="4"/>
  <c r="CK155" i="4"/>
  <c r="CK175" i="4"/>
  <c r="CK195" i="4"/>
  <c r="CK215" i="4"/>
  <c r="CK235" i="4"/>
  <c r="CL95" i="4"/>
  <c r="CL235" i="4"/>
  <c r="CK120" i="4"/>
  <c r="CL36" i="4"/>
  <c r="CL176" i="4"/>
  <c r="CL11" i="4"/>
  <c r="CL31" i="4"/>
  <c r="CL51" i="4"/>
  <c r="CL71" i="4"/>
  <c r="CL91" i="4"/>
  <c r="CL111" i="4"/>
  <c r="CL131" i="4"/>
  <c r="CL151" i="4"/>
  <c r="CL171" i="4"/>
  <c r="CL191" i="4"/>
  <c r="CL211" i="4"/>
  <c r="CL231" i="4"/>
  <c r="CK16" i="4"/>
  <c r="CK36" i="4"/>
  <c r="CK56" i="4"/>
  <c r="CK76" i="4"/>
  <c r="CK96" i="4"/>
  <c r="CK116" i="4"/>
  <c r="CK136" i="4"/>
  <c r="CK156" i="4"/>
  <c r="CK176" i="4"/>
  <c r="CK196" i="4"/>
  <c r="CK216" i="4"/>
  <c r="CK236" i="4"/>
  <c r="CL115" i="4"/>
  <c r="CL215" i="4"/>
  <c r="CK100" i="4"/>
  <c r="CL76" i="4"/>
  <c r="CL196" i="4"/>
  <c r="CK101" i="4"/>
  <c r="CL12" i="4"/>
  <c r="CL32" i="4"/>
  <c r="CL52" i="4"/>
  <c r="CL72" i="4"/>
  <c r="CL92" i="4"/>
  <c r="CL112" i="4"/>
  <c r="CL132" i="4"/>
  <c r="CL152" i="4"/>
  <c r="CL172" i="4"/>
  <c r="CL192" i="4"/>
  <c r="CL212" i="4"/>
  <c r="CL232" i="4"/>
  <c r="CK17" i="4"/>
  <c r="CK37" i="4"/>
  <c r="CK57" i="4"/>
  <c r="CK77" i="4"/>
  <c r="CK97" i="4"/>
  <c r="CK117" i="4"/>
  <c r="CK137" i="4"/>
  <c r="CK157" i="4"/>
  <c r="CK177" i="4"/>
  <c r="CK197" i="4"/>
  <c r="CK217" i="4"/>
  <c r="CK237" i="4"/>
  <c r="CL35" i="4"/>
  <c r="CL175" i="4"/>
  <c r="CK60" i="4"/>
  <c r="CK180" i="4"/>
  <c r="CL136" i="4"/>
  <c r="CK21" i="4"/>
  <c r="CK61" i="4"/>
  <c r="CL13" i="4"/>
  <c r="CL33" i="4"/>
  <c r="CL53" i="4"/>
  <c r="CL73" i="4"/>
  <c r="CL93" i="4"/>
  <c r="CL113" i="4"/>
  <c r="CL133" i="4"/>
  <c r="CL153" i="4"/>
  <c r="CL173" i="4"/>
  <c r="CL193" i="4"/>
  <c r="CL213" i="4"/>
  <c r="CL233" i="4"/>
  <c r="CK18" i="4"/>
  <c r="CK38" i="4"/>
  <c r="CK58" i="4"/>
  <c r="CK78" i="4"/>
  <c r="CK98" i="4"/>
  <c r="CK118" i="4"/>
  <c r="CK138" i="4"/>
  <c r="CK158" i="4"/>
  <c r="CK178" i="4"/>
  <c r="CK198" i="4"/>
  <c r="CK218" i="4"/>
  <c r="CK4" i="4"/>
  <c r="CL15" i="4"/>
  <c r="CL155" i="4"/>
  <c r="CK40" i="4"/>
  <c r="CK160" i="4"/>
  <c r="CL96" i="4"/>
  <c r="CL216" i="4"/>
  <c r="CK121" i="4"/>
  <c r="CL14" i="4"/>
  <c r="CL34" i="4"/>
  <c r="CL54" i="4"/>
  <c r="CL74" i="4"/>
  <c r="CL94" i="4"/>
  <c r="CL114" i="4"/>
  <c r="CL134" i="4"/>
  <c r="CL154" i="4"/>
  <c r="CL174" i="4"/>
  <c r="CL194" i="4"/>
  <c r="CL214" i="4"/>
  <c r="CL234" i="4"/>
  <c r="CK19" i="4"/>
  <c r="CK39" i="4"/>
  <c r="CK59" i="4"/>
  <c r="CK79" i="4"/>
  <c r="CK99" i="4"/>
  <c r="CK119" i="4"/>
  <c r="CK139" i="4"/>
  <c r="CK159" i="4"/>
  <c r="CK179" i="4"/>
  <c r="CK199" i="4"/>
  <c r="CK219" i="4"/>
  <c r="CL75" i="4"/>
  <c r="CL195" i="4"/>
  <c r="CK80" i="4"/>
  <c r="CK220" i="4"/>
  <c r="CL56" i="4"/>
  <c r="CL156" i="4"/>
  <c r="CK41" i="4"/>
  <c r="CK82" i="4"/>
  <c r="CK102" i="4"/>
  <c r="CK122" i="4"/>
  <c r="CK141" i="4"/>
  <c r="CK142" i="4"/>
  <c r="CL17" i="4"/>
  <c r="CK161" i="4"/>
  <c r="CL77" i="4"/>
  <c r="CL37" i="4"/>
  <c r="CK162" i="4"/>
  <c r="CL57" i="4"/>
  <c r="CK181" i="4"/>
  <c r="CK182" i="4"/>
  <c r="CL97" i="4"/>
  <c r="CK201" i="4"/>
  <c r="CL117" i="4"/>
  <c r="CK202" i="4"/>
  <c r="CL137" i="4"/>
  <c r="CK221" i="4"/>
  <c r="CK62" i="4"/>
  <c r="CL157" i="4"/>
  <c r="CK222" i="4"/>
  <c r="CL217" i="4"/>
  <c r="CL177" i="4"/>
  <c r="CK22" i="4"/>
  <c r="CL197" i="4"/>
  <c r="CL237" i="4"/>
  <c r="CK42" i="4"/>
  <c r="CK143" i="3"/>
  <c r="CK168" i="3"/>
  <c r="CK10" i="3"/>
  <c r="CK134" i="3"/>
  <c r="CK5" i="3"/>
  <c r="CK113" i="3"/>
  <c r="CK72" i="3"/>
  <c r="CK135" i="3"/>
  <c r="CK84" i="3"/>
  <c r="CK67" i="3"/>
  <c r="CK68" i="3"/>
  <c r="CK42" i="3"/>
  <c r="CK208" i="3"/>
  <c r="CK19" i="3"/>
  <c r="CK33" i="3"/>
  <c r="CK126" i="3"/>
  <c r="CK188" i="3"/>
  <c r="CK13" i="3"/>
  <c r="CK48" i="3"/>
  <c r="CK114" i="3"/>
  <c r="CK167" i="3"/>
  <c r="CK217" i="3"/>
  <c r="CK21" i="3"/>
  <c r="CK60" i="3"/>
  <c r="CK228" i="3"/>
  <c r="CK61" i="3"/>
  <c r="CK34" i="3"/>
  <c r="CK85" i="3"/>
  <c r="CK20" i="3"/>
  <c r="CK120" i="3"/>
  <c r="CK180" i="3"/>
  <c r="CK83" i="3"/>
  <c r="CK129" i="3"/>
  <c r="CK103" i="3"/>
  <c r="CK56" i="3"/>
  <c r="CK189" i="3"/>
  <c r="CK185" i="3"/>
  <c r="CK66" i="3"/>
  <c r="CK172" i="3"/>
  <c r="CK90" i="3"/>
  <c r="CK212" i="3"/>
  <c r="CK142" i="3"/>
  <c r="CK45" i="3"/>
  <c r="CK153" i="3"/>
  <c r="CK177" i="3"/>
  <c r="CK145" i="3"/>
  <c r="CK36" i="3"/>
  <c r="CK106" i="3"/>
  <c r="CK220" i="3"/>
  <c r="CK161" i="3"/>
  <c r="CK55" i="3"/>
  <c r="CK123" i="3"/>
  <c r="CK96" i="3"/>
  <c r="CK115" i="3"/>
  <c r="CK110" i="3"/>
  <c r="CK205" i="3"/>
  <c r="CK6" i="3"/>
  <c r="CK87" i="3"/>
  <c r="CK174" i="3"/>
  <c r="CK7" i="3"/>
  <c r="CK128" i="3"/>
  <c r="CK127" i="3"/>
  <c r="CK136" i="3"/>
  <c r="CK157" i="3"/>
  <c r="CK207" i="3"/>
  <c r="CK162" i="3"/>
  <c r="CK15" i="3"/>
  <c r="CK41" i="3"/>
  <c r="CK171" i="3"/>
  <c r="CK165" i="3"/>
  <c r="CK195" i="3"/>
  <c r="CK139" i="3"/>
  <c r="CK24" i="3"/>
  <c r="CK57" i="3"/>
  <c r="CK81" i="3"/>
  <c r="CK92" i="3"/>
  <c r="CK101" i="3"/>
  <c r="CK125" i="3"/>
  <c r="CK121" i="3"/>
  <c r="CK193" i="3"/>
  <c r="CK192" i="3"/>
  <c r="CK141" i="3"/>
  <c r="CK186" i="3"/>
  <c r="CK86" i="3"/>
  <c r="CK181" i="3"/>
  <c r="CK95" i="3"/>
  <c r="CK163" i="3"/>
  <c r="CK156" i="3"/>
  <c r="CK175" i="3"/>
  <c r="CK71" i="3"/>
  <c r="CK225" i="3"/>
  <c r="CL14" i="3"/>
  <c r="CL34" i="3"/>
  <c r="CL54" i="3"/>
  <c r="CL74" i="3"/>
  <c r="CL94" i="3"/>
  <c r="CL114" i="3"/>
  <c r="CL134" i="3"/>
  <c r="CL154" i="3"/>
  <c r="CL174" i="3"/>
  <c r="CL194" i="3"/>
  <c r="CL214" i="3"/>
  <c r="CL15" i="3"/>
  <c r="CL35" i="3"/>
  <c r="CL55" i="3"/>
  <c r="CL75" i="3"/>
  <c r="CL95" i="3"/>
  <c r="CL115" i="3"/>
  <c r="CL135" i="3"/>
  <c r="CL155" i="3"/>
  <c r="CL175" i="3"/>
  <c r="CL195" i="3"/>
  <c r="CL215" i="3"/>
  <c r="CK118" i="3"/>
  <c r="CK132" i="3"/>
  <c r="CK138" i="3"/>
  <c r="CK140" i="3"/>
  <c r="CK149" i="3"/>
  <c r="CL16" i="3"/>
  <c r="CL36" i="3"/>
  <c r="CL56" i="3"/>
  <c r="CL76" i="3"/>
  <c r="CL96" i="3"/>
  <c r="CL116" i="3"/>
  <c r="CL136" i="3"/>
  <c r="CL156" i="3"/>
  <c r="CL176" i="3"/>
  <c r="CL196" i="3"/>
  <c r="CL216" i="3"/>
  <c r="CL17" i="3"/>
  <c r="CL37" i="3"/>
  <c r="CL57" i="3"/>
  <c r="CL77" i="3"/>
  <c r="CL97" i="3"/>
  <c r="CL117" i="3"/>
  <c r="CL137" i="3"/>
  <c r="CL157" i="3"/>
  <c r="CL177" i="3"/>
  <c r="CL197" i="3"/>
  <c r="CL217" i="3"/>
  <c r="CL18" i="3"/>
  <c r="CL38" i="3"/>
  <c r="CL58" i="3"/>
  <c r="CL78" i="3"/>
  <c r="CL98" i="3"/>
  <c r="CL118" i="3"/>
  <c r="CL138" i="3"/>
  <c r="CL158" i="3"/>
  <c r="CL178" i="3"/>
  <c r="CL198" i="3"/>
  <c r="CL218" i="3"/>
  <c r="CL19" i="3"/>
  <c r="CL39" i="3"/>
  <c r="CL59" i="3"/>
  <c r="CL79" i="3"/>
  <c r="CL99" i="3"/>
  <c r="CL119" i="3"/>
  <c r="CL139" i="3"/>
  <c r="CL159" i="3"/>
  <c r="CL179" i="3"/>
  <c r="CL199" i="3"/>
  <c r="CL219" i="3"/>
  <c r="CL20" i="3"/>
  <c r="CL40" i="3"/>
  <c r="CL60" i="3"/>
  <c r="CL80" i="3"/>
  <c r="CL100" i="3"/>
  <c r="CL120" i="3"/>
  <c r="CL140" i="3"/>
  <c r="CL160" i="3"/>
  <c r="CL180" i="3"/>
  <c r="CL200" i="3"/>
  <c r="CL220" i="3"/>
  <c r="CL21" i="3"/>
  <c r="CL41" i="3"/>
  <c r="CL61" i="3"/>
  <c r="CL81" i="3"/>
  <c r="CL101" i="3"/>
  <c r="CL121" i="3"/>
  <c r="CL141" i="3"/>
  <c r="CL161" i="3"/>
  <c r="CL181" i="3"/>
  <c r="CL201" i="3"/>
  <c r="CL221" i="3"/>
  <c r="CL22" i="3"/>
  <c r="CL42" i="3"/>
  <c r="CL62" i="3"/>
  <c r="CL82" i="3"/>
  <c r="CL102" i="3"/>
  <c r="CL122" i="3"/>
  <c r="CL142" i="3"/>
  <c r="CL162" i="3"/>
  <c r="CL182" i="3"/>
  <c r="CL202" i="3"/>
  <c r="CL222" i="3"/>
  <c r="CK178" i="3"/>
  <c r="CL107" i="3"/>
  <c r="CL189" i="3"/>
  <c r="CK233" i="3"/>
  <c r="CL90" i="3"/>
  <c r="CL230" i="3"/>
  <c r="CL71" i="3"/>
  <c r="CL211" i="3"/>
  <c r="CK70" i="3"/>
  <c r="CL13" i="3"/>
  <c r="CL93" i="3"/>
  <c r="CL153" i="3"/>
  <c r="CL213" i="3"/>
  <c r="CL23" i="3"/>
  <c r="CL43" i="3"/>
  <c r="CL63" i="3"/>
  <c r="CL83" i="3"/>
  <c r="CL103" i="3"/>
  <c r="CL123" i="3"/>
  <c r="CL143" i="3"/>
  <c r="CL163" i="3"/>
  <c r="CL183" i="3"/>
  <c r="CL203" i="3"/>
  <c r="CL223" i="3"/>
  <c r="CK198" i="3"/>
  <c r="CL167" i="3"/>
  <c r="CK35" i="3"/>
  <c r="CL149" i="3"/>
  <c r="CL50" i="3"/>
  <c r="CL210" i="3"/>
  <c r="CL11" i="3"/>
  <c r="CL171" i="3"/>
  <c r="CK62" i="3"/>
  <c r="CL92" i="3"/>
  <c r="CL172" i="3"/>
  <c r="CL212" i="3"/>
  <c r="CL24" i="3"/>
  <c r="CL44" i="3"/>
  <c r="CL64" i="3"/>
  <c r="CL84" i="3"/>
  <c r="CL104" i="3"/>
  <c r="CL124" i="3"/>
  <c r="CL144" i="3"/>
  <c r="CL164" i="3"/>
  <c r="CL184" i="3"/>
  <c r="CL204" i="3"/>
  <c r="CL224" i="3"/>
  <c r="CK218" i="3"/>
  <c r="CL147" i="3"/>
  <c r="CL169" i="3"/>
  <c r="CK47" i="3"/>
  <c r="CL110" i="3"/>
  <c r="CL111" i="3"/>
  <c r="CL72" i="3"/>
  <c r="CL152" i="3"/>
  <c r="CL232" i="3"/>
  <c r="CK155" i="3"/>
  <c r="CL5" i="3"/>
  <c r="CL25" i="3"/>
  <c r="CL45" i="3"/>
  <c r="CL65" i="3"/>
  <c r="CL85" i="3"/>
  <c r="CL105" i="3"/>
  <c r="CL125" i="3"/>
  <c r="CL145" i="3"/>
  <c r="CL165" i="3"/>
  <c r="CL185" i="3"/>
  <c r="CL205" i="3"/>
  <c r="CL225" i="3"/>
  <c r="CK229" i="3"/>
  <c r="CL187" i="3"/>
  <c r="CL229" i="3"/>
  <c r="CL130" i="3"/>
  <c r="CK58" i="3"/>
  <c r="CL91" i="3"/>
  <c r="CL191" i="3"/>
  <c r="CL112" i="3"/>
  <c r="CL53" i="3"/>
  <c r="CL133" i="3"/>
  <c r="CL193" i="3"/>
  <c r="CL6" i="3"/>
  <c r="CL26" i="3"/>
  <c r="CL46" i="3"/>
  <c r="CL66" i="3"/>
  <c r="CL86" i="3"/>
  <c r="CL106" i="3"/>
  <c r="CL126" i="3"/>
  <c r="CL146" i="3"/>
  <c r="CL166" i="3"/>
  <c r="CL186" i="3"/>
  <c r="CL206" i="3"/>
  <c r="CL226" i="3"/>
  <c r="CK18" i="3"/>
  <c r="CK230" i="3"/>
  <c r="CL207" i="3"/>
  <c r="CL129" i="3"/>
  <c r="CL70" i="3"/>
  <c r="CL170" i="3"/>
  <c r="CL31" i="3"/>
  <c r="CL151" i="3"/>
  <c r="CL32" i="3"/>
  <c r="CL73" i="3"/>
  <c r="CL113" i="3"/>
  <c r="CL173" i="3"/>
  <c r="CL233" i="3"/>
  <c r="CK158" i="3"/>
  <c r="CL7" i="3"/>
  <c r="CL27" i="3"/>
  <c r="CL47" i="3"/>
  <c r="CL67" i="3"/>
  <c r="CL87" i="3"/>
  <c r="CL127" i="3"/>
  <c r="CL227" i="3"/>
  <c r="CK231" i="3"/>
  <c r="CL29" i="3"/>
  <c r="CL10" i="3"/>
  <c r="CL150" i="3"/>
  <c r="CL131" i="3"/>
  <c r="CL12" i="3"/>
  <c r="CL132" i="3"/>
  <c r="CL192" i="3"/>
  <c r="CK98" i="3"/>
  <c r="CL8" i="3"/>
  <c r="CL28" i="3"/>
  <c r="CL48" i="3"/>
  <c r="CL68" i="3"/>
  <c r="CL88" i="3"/>
  <c r="CL108" i="3"/>
  <c r="CL128" i="3"/>
  <c r="CL148" i="3"/>
  <c r="CL168" i="3"/>
  <c r="CL188" i="3"/>
  <c r="CL208" i="3"/>
  <c r="CL228" i="3"/>
  <c r="CK39" i="3"/>
  <c r="CK232" i="3"/>
  <c r="CL9" i="3"/>
  <c r="CL49" i="3"/>
  <c r="CL69" i="3"/>
  <c r="CL89" i="3"/>
  <c r="CL109" i="3"/>
  <c r="CL209" i="3"/>
  <c r="CL30" i="3"/>
  <c r="CL190" i="3"/>
  <c r="CL51" i="3"/>
  <c r="CL231" i="3"/>
  <c r="CL52" i="3"/>
  <c r="CL33" i="3"/>
  <c r="CK78" i="3"/>
  <c r="CK112" i="3"/>
  <c r="CK104" i="3"/>
  <c r="CK107" i="3"/>
  <c r="CK38" i="3"/>
  <c r="CK97" i="3"/>
  <c r="CK31" i="3"/>
  <c r="CK196" i="3"/>
  <c r="CK108" i="3"/>
  <c r="CK52" i="3"/>
  <c r="CK51" i="3"/>
  <c r="CK22" i="3"/>
  <c r="CK224" i="3"/>
  <c r="CK209" i="3"/>
  <c r="CK187" i="3"/>
  <c r="CK43" i="3"/>
  <c r="CK9" i="3"/>
  <c r="CK133" i="3"/>
  <c r="CK200" i="3"/>
  <c r="CK91" i="3"/>
  <c r="CK166" i="3"/>
  <c r="CK201" i="3"/>
  <c r="CK37" i="3"/>
  <c r="CK183" i="3"/>
  <c r="CK216" i="3"/>
  <c r="CK215" i="3"/>
  <c r="CK131" i="3"/>
  <c r="CK29" i="3"/>
  <c r="CK32" i="3"/>
  <c r="CK173" i="3"/>
  <c r="CK82" i="3"/>
  <c r="CK50" i="3"/>
  <c r="CK194" i="3"/>
  <c r="CK124" i="3"/>
  <c r="CK76" i="3"/>
  <c r="CK206" i="3"/>
  <c r="CK147" i="3"/>
  <c r="CK94" i="3"/>
  <c r="CK130" i="3"/>
  <c r="CK30" i="3"/>
  <c r="CK26" i="3"/>
  <c r="CK202" i="3"/>
  <c r="CK119" i="3"/>
  <c r="CK159" i="3"/>
  <c r="CK93" i="3"/>
  <c r="CK117" i="3"/>
  <c r="CK160" i="3"/>
  <c r="CK69" i="3"/>
  <c r="CK199" i="3"/>
  <c r="CK213" i="3"/>
  <c r="CK151" i="3"/>
  <c r="CK226" i="3"/>
  <c r="CK221" i="3"/>
  <c r="CK116" i="3"/>
  <c r="CK203" i="3"/>
  <c r="CK77" i="3"/>
  <c r="CK25" i="3"/>
  <c r="CK191" i="3"/>
  <c r="CK88" i="3"/>
  <c r="CK49" i="3"/>
  <c r="CK102" i="3"/>
  <c r="CK8" i="3"/>
  <c r="CK122" i="3"/>
  <c r="CK150" i="3"/>
  <c r="CK54" i="3"/>
  <c r="CK190" i="3"/>
  <c r="CK11" i="3"/>
  <c r="CK154" i="3"/>
  <c r="CK204" i="3"/>
  <c r="CK109" i="3"/>
  <c r="CK80" i="3"/>
  <c r="CK222" i="3"/>
  <c r="CK170" i="3"/>
  <c r="CK65" i="3"/>
  <c r="CK100" i="3"/>
  <c r="CK12" i="3"/>
  <c r="CK179" i="3"/>
  <c r="CK152" i="3"/>
  <c r="CK219" i="3"/>
  <c r="CK211" i="3"/>
  <c r="CK89" i="3"/>
  <c r="CK223" i="3"/>
  <c r="CK176" i="3"/>
  <c r="CK46" i="3"/>
  <c r="CK137" i="3"/>
  <c r="CK44" i="3"/>
  <c r="CK14" i="3"/>
  <c r="CK148" i="3"/>
  <c r="CK144" i="3"/>
  <c r="CK40" i="3"/>
  <c r="CK164" i="3"/>
  <c r="CK59" i="3"/>
  <c r="CK184" i="3"/>
  <c r="CK79" i="3"/>
  <c r="CK182" i="3"/>
  <c r="CK75" i="3"/>
  <c r="CK27" i="3"/>
  <c r="CK99" i="3"/>
  <c r="CK111" i="3"/>
  <c r="CK169" i="3"/>
  <c r="CK53" i="3"/>
  <c r="CK105" i="3"/>
  <c r="CK63" i="3"/>
  <c r="CK17" i="3"/>
  <c r="CK214" i="3"/>
  <c r="CK73" i="3"/>
  <c r="CK210" i="3"/>
  <c r="CK28" i="3"/>
  <c r="CK23" i="3"/>
  <c r="CK146" i="3"/>
  <c r="CK197" i="3"/>
  <c r="CK64" i="3"/>
  <c r="CK74" i="3"/>
  <c r="CK16" i="3"/>
  <c r="CM134" i="4" l="1"/>
  <c r="CM136" i="4"/>
  <c r="CM172" i="4"/>
  <c r="CM43" i="4"/>
  <c r="CM195" i="4"/>
  <c r="CM94" i="4"/>
  <c r="CM132" i="4"/>
  <c r="CM235" i="4"/>
  <c r="CM110" i="4"/>
  <c r="CM48" i="4"/>
  <c r="CM127" i="4"/>
  <c r="CM186" i="4"/>
  <c r="CM23" i="4"/>
  <c r="CM82" i="4"/>
  <c r="CM141" i="4"/>
  <c r="CM200" i="4"/>
  <c r="CM150" i="4"/>
  <c r="CM220" i="4"/>
  <c r="CM75" i="4"/>
  <c r="CM175" i="4"/>
  <c r="CM90" i="4"/>
  <c r="CM28" i="4"/>
  <c r="CM62" i="4"/>
  <c r="CM219" i="4"/>
  <c r="CM54" i="4"/>
  <c r="CM35" i="4"/>
  <c r="CM92" i="4"/>
  <c r="CM70" i="4"/>
  <c r="CM8" i="4"/>
  <c r="CM87" i="4"/>
  <c r="CM146" i="4"/>
  <c r="CM42" i="4"/>
  <c r="CM101" i="4"/>
  <c r="CM160" i="4"/>
  <c r="CM199" i="4"/>
  <c r="CM130" i="4"/>
  <c r="CM97" i="4"/>
  <c r="CM166" i="4"/>
  <c r="CM34" i="4"/>
  <c r="CM72" i="4"/>
  <c r="CM50" i="4"/>
  <c r="CM67" i="4"/>
  <c r="CM126" i="4"/>
  <c r="CM225" i="4"/>
  <c r="CM22" i="4"/>
  <c r="CM81" i="4"/>
  <c r="CM140" i="4"/>
  <c r="CM179" i="4"/>
  <c r="CM4" i="4"/>
  <c r="CM74" i="4"/>
  <c r="CM112" i="4"/>
  <c r="CM95" i="4"/>
  <c r="CM107" i="4"/>
  <c r="CM121" i="4"/>
  <c r="CM57" i="4"/>
  <c r="CM14" i="4"/>
  <c r="CM233" i="4"/>
  <c r="CM52" i="4"/>
  <c r="CM30" i="4"/>
  <c r="CM47" i="4"/>
  <c r="CM106" i="4"/>
  <c r="CM205" i="4"/>
  <c r="CM61" i="4"/>
  <c r="CM120" i="4"/>
  <c r="CM159" i="4"/>
  <c r="CM218" i="4"/>
  <c r="CM63" i="4"/>
  <c r="CM114" i="4"/>
  <c r="CM180" i="4"/>
  <c r="CM213" i="4"/>
  <c r="CM32" i="4"/>
  <c r="CM231" i="4"/>
  <c r="CM10" i="4"/>
  <c r="CM27" i="4"/>
  <c r="CM86" i="4"/>
  <c r="CM185" i="4"/>
  <c r="CM41" i="4"/>
  <c r="CM100" i="4"/>
  <c r="CM139" i="4"/>
  <c r="CM198" i="4"/>
  <c r="CM152" i="4"/>
  <c r="CM161" i="4"/>
  <c r="CM37" i="4"/>
  <c r="CM216" i="4"/>
  <c r="CM193" i="4"/>
  <c r="CM12" i="4"/>
  <c r="CM211" i="4"/>
  <c r="CM229" i="4"/>
  <c r="CM7" i="4"/>
  <c r="CM66" i="4"/>
  <c r="CM165" i="4"/>
  <c r="CM21" i="4"/>
  <c r="CM80" i="4"/>
  <c r="CM119" i="4"/>
  <c r="CM178" i="4"/>
  <c r="CM102" i="4"/>
  <c r="CM77" i="4"/>
  <c r="CM96" i="4"/>
  <c r="CM173" i="4"/>
  <c r="CM191" i="4"/>
  <c r="CM236" i="4"/>
  <c r="CM209" i="4"/>
  <c r="CM46" i="4"/>
  <c r="CM145" i="4"/>
  <c r="CM224" i="4"/>
  <c r="CM60" i="4"/>
  <c r="CM99" i="4"/>
  <c r="CM158" i="4"/>
  <c r="CM226" i="4"/>
  <c r="CM117" i="4"/>
  <c r="CM237" i="4"/>
  <c r="CM153" i="4"/>
  <c r="CM196" i="4"/>
  <c r="CM171" i="4"/>
  <c r="CM116" i="4"/>
  <c r="CM189" i="4"/>
  <c r="CM26" i="4"/>
  <c r="CM125" i="4"/>
  <c r="CM204" i="4"/>
  <c r="CM40" i="4"/>
  <c r="CM79" i="4"/>
  <c r="CM138" i="4"/>
  <c r="CM88" i="4"/>
  <c r="CM147" i="4"/>
  <c r="CM17" i="4"/>
  <c r="CM133" i="4"/>
  <c r="CM151" i="4"/>
  <c r="CM16" i="4"/>
  <c r="CM169" i="4"/>
  <c r="CM6" i="4"/>
  <c r="CM105" i="4"/>
  <c r="CM184" i="4"/>
  <c r="CM20" i="4"/>
  <c r="CM59" i="4"/>
  <c r="CM118" i="4"/>
  <c r="CM167" i="4"/>
  <c r="CM206" i="4"/>
  <c r="CM155" i="4"/>
  <c r="CM113" i="4"/>
  <c r="CM131" i="4"/>
  <c r="CM149" i="4"/>
  <c r="CM85" i="4"/>
  <c r="CM164" i="4"/>
  <c r="CM223" i="4"/>
  <c r="CM39" i="4"/>
  <c r="CM98" i="4"/>
  <c r="CM177" i="4"/>
  <c r="CM15" i="4"/>
  <c r="CM93" i="4"/>
  <c r="CM215" i="4"/>
  <c r="CM111" i="4"/>
  <c r="CM129" i="4"/>
  <c r="CM228" i="4"/>
  <c r="CM65" i="4"/>
  <c r="CM144" i="4"/>
  <c r="CM203" i="4"/>
  <c r="CM19" i="4"/>
  <c r="CM78" i="4"/>
  <c r="CM181" i="4"/>
  <c r="CM68" i="4"/>
  <c r="CM197" i="4"/>
  <c r="CM76" i="4"/>
  <c r="CM217" i="4"/>
  <c r="CM73" i="4"/>
  <c r="CM115" i="4"/>
  <c r="CM91" i="4"/>
  <c r="CM135" i="4"/>
  <c r="CM109" i="4"/>
  <c r="CM208" i="4"/>
  <c r="CM45" i="4"/>
  <c r="CM124" i="4"/>
  <c r="CM183" i="4"/>
  <c r="CM58" i="4"/>
  <c r="CM234" i="4"/>
  <c r="CM53" i="4"/>
  <c r="CM71" i="4"/>
  <c r="CM55" i="4"/>
  <c r="CM89" i="4"/>
  <c r="CM188" i="4"/>
  <c r="CM25" i="4"/>
  <c r="CM104" i="4"/>
  <c r="CM163" i="4"/>
  <c r="CM222" i="4"/>
  <c r="CM38" i="4"/>
  <c r="CM122" i="4"/>
  <c r="CM157" i="4"/>
  <c r="CM214" i="4"/>
  <c r="CM33" i="4"/>
  <c r="CM51" i="4"/>
  <c r="CM230" i="4"/>
  <c r="CM69" i="4"/>
  <c r="CM168" i="4"/>
  <c r="CM5" i="4"/>
  <c r="CM84" i="4"/>
  <c r="CM143" i="4"/>
  <c r="CM202" i="4"/>
  <c r="CM18" i="4"/>
  <c r="CM36" i="4"/>
  <c r="CM194" i="4"/>
  <c r="CM13" i="4"/>
  <c r="CM232" i="4"/>
  <c r="CM31" i="4"/>
  <c r="CM210" i="4"/>
  <c r="CM49" i="4"/>
  <c r="CM148" i="4"/>
  <c r="CM227" i="4"/>
  <c r="CM64" i="4"/>
  <c r="CM123" i="4"/>
  <c r="CM182" i="4"/>
  <c r="CM156" i="4"/>
  <c r="CM174" i="4"/>
  <c r="CM212" i="4"/>
  <c r="CM11" i="4"/>
  <c r="CM190" i="4"/>
  <c r="CM29" i="4"/>
  <c r="CM128" i="4"/>
  <c r="CM207" i="4"/>
  <c r="CM44" i="4"/>
  <c r="CM103" i="4"/>
  <c r="CM162" i="4"/>
  <c r="CM221" i="4"/>
  <c r="CM137" i="4"/>
  <c r="CM56" i="4"/>
  <c r="CM154" i="4"/>
  <c r="CM192" i="4"/>
  <c r="CM176" i="4"/>
  <c r="CM170" i="4"/>
  <c r="CM9" i="4"/>
  <c r="CM108" i="4"/>
  <c r="CM187" i="4"/>
  <c r="CM24" i="4"/>
  <c r="CM83" i="4"/>
  <c r="CM142" i="4"/>
  <c r="CM201" i="4"/>
  <c r="CM191" i="3"/>
  <c r="CM10" i="3"/>
  <c r="CM232" i="3"/>
  <c r="CM195" i="3"/>
  <c r="CM17" i="3"/>
  <c r="CM102" i="3"/>
  <c r="CM196" i="3"/>
  <c r="CM115" i="3"/>
  <c r="CM11" i="3"/>
  <c r="CM67" i="3"/>
  <c r="CM136" i="3"/>
  <c r="CM225" i="3"/>
  <c r="CM78" i="3"/>
  <c r="CM27" i="3"/>
  <c r="CM58" i="3"/>
  <c r="CM224" i="3"/>
  <c r="CM38" i="3"/>
  <c r="CM106" i="3"/>
  <c r="CM161" i="3"/>
  <c r="CM4" i="3"/>
  <c r="CM90" i="3"/>
  <c r="CM36" i="3"/>
  <c r="CM164" i="3"/>
  <c r="CM197" i="3"/>
  <c r="CM30" i="3"/>
  <c r="CM8" i="3"/>
  <c r="CM113" i="3"/>
  <c r="CM46" i="3"/>
  <c r="CM105" i="3"/>
  <c r="CM144" i="3"/>
  <c r="CM203" i="3"/>
  <c r="CM189" i="3"/>
  <c r="CM101" i="3"/>
  <c r="CM139" i="3"/>
  <c r="CM177" i="3"/>
  <c r="CM174" i="3"/>
  <c r="CM63" i="3"/>
  <c r="CM34" i="3"/>
  <c r="CM91" i="3"/>
  <c r="CM160" i="3"/>
  <c r="CM92" i="3"/>
  <c r="CM135" i="3"/>
  <c r="CM127" i="3"/>
  <c r="CM80" i="3"/>
  <c r="CM186" i="3"/>
  <c r="CM13" i="3"/>
  <c r="CM60" i="3"/>
  <c r="CM128" i="3"/>
  <c r="CM33" i="3"/>
  <c r="CM211" i="3"/>
  <c r="CM181" i="3"/>
  <c r="CM165" i="3"/>
  <c r="CM18" i="3"/>
  <c r="CM86" i="3"/>
  <c r="CM66" i="3"/>
  <c r="CM194" i="3"/>
  <c r="CM85" i="3"/>
  <c r="CM81" i="3"/>
  <c r="CM129" i="3"/>
  <c r="CM142" i="3"/>
  <c r="CM207" i="3"/>
  <c r="CM198" i="3"/>
  <c r="CM155" i="3"/>
  <c r="CM227" i="3"/>
  <c r="CM120" i="3"/>
  <c r="CM171" i="3"/>
  <c r="CM62" i="3"/>
  <c r="CM168" i="3"/>
  <c r="CM118" i="3"/>
  <c r="CM169" i="3"/>
  <c r="CM75" i="3"/>
  <c r="CM147" i="3"/>
  <c r="CM221" i="3"/>
  <c r="CM55" i="3"/>
  <c r="CM205" i="3"/>
  <c r="CM20" i="3"/>
  <c r="CM7" i="3"/>
  <c r="CM15" i="3"/>
  <c r="CM199" i="3"/>
  <c r="CM184" i="3"/>
  <c r="CM190" i="3"/>
  <c r="CM121" i="3"/>
  <c r="CM124" i="3"/>
  <c r="CM154" i="3"/>
  <c r="CM192" i="3"/>
  <c r="CM32" i="3"/>
  <c r="CM6" i="3"/>
  <c r="CM65" i="3"/>
  <c r="CM104" i="3"/>
  <c r="CM163" i="3"/>
  <c r="CM61" i="3"/>
  <c r="CM99" i="3"/>
  <c r="CM137" i="3"/>
  <c r="CM134" i="3"/>
  <c r="CM212" i="3"/>
  <c r="CM218" i="3"/>
  <c r="CM152" i="3"/>
  <c r="CM43" i="3"/>
  <c r="CM14" i="3"/>
  <c r="CM178" i="3"/>
  <c r="CM130" i="3"/>
  <c r="CM158" i="3"/>
  <c r="CM110" i="3"/>
  <c r="CM138" i="3"/>
  <c r="CM187" i="3"/>
  <c r="CM47" i="3"/>
  <c r="CM96" i="3"/>
  <c r="CM126" i="3"/>
  <c r="CM231" i="3"/>
  <c r="CM56" i="3"/>
  <c r="CM233" i="3"/>
  <c r="CM179" i="3"/>
  <c r="CM173" i="3"/>
  <c r="CM16" i="3"/>
  <c r="CM209" i="3"/>
  <c r="CM183" i="3"/>
  <c r="CM109" i="3"/>
  <c r="CM89" i="3"/>
  <c r="CM132" i="3"/>
  <c r="CM151" i="3"/>
  <c r="CM193" i="3"/>
  <c r="CM45" i="3"/>
  <c r="CM84" i="3"/>
  <c r="CM143" i="3"/>
  <c r="CM222" i="3"/>
  <c r="CM41" i="3"/>
  <c r="CM79" i="3"/>
  <c r="CM117" i="3"/>
  <c r="CM114" i="3"/>
  <c r="CM180" i="3"/>
  <c r="CM29" i="3"/>
  <c r="CM175" i="3"/>
  <c r="CM23" i="3"/>
  <c r="CM140" i="3"/>
  <c r="CM208" i="3"/>
  <c r="CM213" i="3"/>
  <c r="CM229" i="3"/>
  <c r="CM93" i="3"/>
  <c r="CM95" i="3"/>
  <c r="CM50" i="3"/>
  <c r="CM146" i="3"/>
  <c r="CM201" i="3"/>
  <c r="CM35" i="3"/>
  <c r="CM185" i="3"/>
  <c r="CM68" i="3"/>
  <c r="CM230" i="3"/>
  <c r="CM48" i="3"/>
  <c r="CM145" i="3"/>
  <c r="CM217" i="3"/>
  <c r="CM159" i="3"/>
  <c r="CM157" i="3"/>
  <c r="CM69" i="3"/>
  <c r="CM12" i="3"/>
  <c r="CM31" i="3"/>
  <c r="CM133" i="3"/>
  <c r="CM25" i="3"/>
  <c r="CM64" i="3"/>
  <c r="CM123" i="3"/>
  <c r="CM202" i="3"/>
  <c r="CM21" i="3"/>
  <c r="CM59" i="3"/>
  <c r="CM97" i="3"/>
  <c r="CM94" i="3"/>
  <c r="CM122" i="3"/>
  <c r="CM228" i="3"/>
  <c r="CM216" i="3"/>
  <c r="CM111" i="3"/>
  <c r="CM82" i="3"/>
  <c r="CM188" i="3"/>
  <c r="CM176" i="3"/>
  <c r="CM206" i="3"/>
  <c r="CM156" i="3"/>
  <c r="CM210" i="3"/>
  <c r="CM98" i="3"/>
  <c r="CM40" i="3"/>
  <c r="CM108" i="3"/>
  <c r="CM149" i="3"/>
  <c r="CM52" i="3"/>
  <c r="CM71" i="3"/>
  <c r="CM219" i="3"/>
  <c r="CM167" i="3"/>
  <c r="CM51" i="3"/>
  <c r="CM214" i="3"/>
  <c r="CM28" i="3"/>
  <c r="CM125" i="3"/>
  <c r="CM26" i="3"/>
  <c r="CM107" i="3"/>
  <c r="CM49" i="3"/>
  <c r="CM131" i="3"/>
  <c r="CM170" i="3"/>
  <c r="CM53" i="3"/>
  <c r="CM5" i="3"/>
  <c r="CM44" i="3"/>
  <c r="CM103" i="3"/>
  <c r="CM182" i="3"/>
  <c r="CM220" i="3"/>
  <c r="CM39" i="3"/>
  <c r="CM77" i="3"/>
  <c r="CM74" i="3"/>
  <c r="CM37" i="3"/>
  <c r="CM172" i="3"/>
  <c r="CM72" i="3"/>
  <c r="CM226" i="3"/>
  <c r="CM153" i="3"/>
  <c r="CM100" i="3"/>
  <c r="CM87" i="3"/>
  <c r="CM42" i="3"/>
  <c r="CM148" i="3"/>
  <c r="CM22" i="3"/>
  <c r="CM166" i="3"/>
  <c r="CM116" i="3"/>
  <c r="CM88" i="3"/>
  <c r="CM76" i="3"/>
  <c r="CM204" i="3"/>
  <c r="CM141" i="3"/>
  <c r="CM223" i="3"/>
  <c r="CM73" i="3"/>
  <c r="CM119" i="3"/>
  <c r="CM9" i="3"/>
  <c r="CM150" i="3"/>
  <c r="CM70" i="3"/>
  <c r="CM112" i="3"/>
  <c r="CM24" i="3"/>
  <c r="CM83" i="3"/>
  <c r="CM162" i="3"/>
  <c r="CM200" i="3"/>
  <c r="CM19" i="3"/>
  <c r="CM57" i="3"/>
  <c r="CM215" i="3"/>
  <c r="CM54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<sst xmlns="http://schemas.openxmlformats.org/spreadsheetml/2006/main" count="975" uniqueCount="685">
  <si>
    <t>Cultural Diversity Infographic</t>
  </si>
  <si>
    <t>Birthplaces (top five or so)</t>
  </si>
  <si>
    <t>Persons born overseas</t>
  </si>
  <si>
    <t>Persons with a parent born overseas</t>
  </si>
  <si>
    <t>% speak LOTE</t>
  </si>
  <si>
    <t>Languages spoken</t>
  </si>
  <si>
    <t>English fluency</t>
  </si>
  <si>
    <t>Persons who arrived  in past five years or so</t>
  </si>
  <si>
    <t>Main countries of settlement</t>
  </si>
  <si>
    <t>No asylum seekers</t>
  </si>
  <si>
    <t>Settlement by skilled, family, humanitarian</t>
  </si>
  <si>
    <t>Data</t>
  </si>
  <si>
    <t>Alpine</t>
  </si>
  <si>
    <t>Ararat</t>
  </si>
  <si>
    <t>Ballarat</t>
  </si>
  <si>
    <t>Banyule</t>
  </si>
  <si>
    <t>Bass Coast</t>
  </si>
  <si>
    <t>Baw Baw</t>
  </si>
  <si>
    <t>Bayside (Vic.)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</si>
  <si>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</si>
  <si>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</si>
  <si>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</si>
  <si>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</si>
  <si>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</si>
  <si>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</si>
  <si>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</si>
  <si>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</si>
  <si>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 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</si>
  <si>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</si>
  <si>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</si>
  <si>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</si>
  <si>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</si>
  <si>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</si>
  <si>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</si>
  <si>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</si>
  <si>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</si>
  <si>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</si>
  <si>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</si>
  <si>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</si>
  <si>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</si>
  <si>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</si>
  <si>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</si>
  <si>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</si>
  <si>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</si>
  <si>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</si>
  <si>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</si>
  <si>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 (Vic.)</t>
  </si>
  <si>
    <t>Knox</t>
  </si>
  <si>
    <t>Latrobe (Vic.)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</si>
  <si>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</si>
  <si>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</si>
  <si>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</si>
  <si>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</si>
  <si>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</si>
  <si>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</si>
  <si>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</si>
  <si>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</si>
  <si>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</si>
  <si>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</si>
  <si>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</si>
  <si>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</si>
  <si>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</si>
  <si>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</si>
  <si>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</si>
  <si>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Peninsula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</si>
  <si>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</si>
  <si>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</si>
  <si>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</si>
  <si>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</si>
  <si>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</si>
  <si>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</si>
  <si>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</si>
  <si>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</si>
  <si>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</si>
  <si>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</si>
  <si>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</si>
  <si>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</si>
  <si>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</si>
  <si>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</si>
  <si>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</si>
  <si>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</si>
  <si>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</si>
  <si>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</si>
  <si>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</si>
  <si>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</si>
  <si>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</si>
  <si>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</si>
  <si>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</si>
  <si>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</si>
  <si>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</si>
  <si>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</si>
  <si>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Total</t>
  </si>
  <si>
    <t>Australia</t>
  </si>
  <si>
    <t>India</t>
  </si>
  <si>
    <t>England</t>
  </si>
  <si>
    <t>China</t>
  </si>
  <si>
    <t>New Zealand</t>
  </si>
  <si>
    <t>Vietnam</t>
  </si>
  <si>
    <t>Philippines</t>
  </si>
  <si>
    <t>Sri Lanka</t>
  </si>
  <si>
    <t>Italy</t>
  </si>
  <si>
    <t>Malaysia</t>
  </si>
  <si>
    <t>Greece</t>
  </si>
  <si>
    <t>South Africa</t>
  </si>
  <si>
    <t>Pakistan</t>
  </si>
  <si>
    <t>Iraq</t>
  </si>
  <si>
    <t>Scotland</t>
  </si>
  <si>
    <t>Afghanistan</t>
  </si>
  <si>
    <t>Germany</t>
  </si>
  <si>
    <t>Hong Kong</t>
  </si>
  <si>
    <t>USA</t>
  </si>
  <si>
    <t>Iran</t>
  </si>
  <si>
    <t>Thailand</t>
  </si>
  <si>
    <t>Indonesia</t>
  </si>
  <si>
    <t>Nepal</t>
  </si>
  <si>
    <t>North Macedonia</t>
  </si>
  <si>
    <t>Lebanon</t>
  </si>
  <si>
    <t>Turkey</t>
  </si>
  <si>
    <t>Netherlands</t>
  </si>
  <si>
    <t>Singapore</t>
  </si>
  <si>
    <t>Ireland</t>
  </si>
  <si>
    <t>Malta</t>
  </si>
  <si>
    <t>Cambodia</t>
  </si>
  <si>
    <t>South Korea</t>
  </si>
  <si>
    <t>Croatia</t>
  </si>
  <si>
    <t>Myanmar</t>
  </si>
  <si>
    <t>Poland</t>
  </si>
  <si>
    <t>Egypt</t>
  </si>
  <si>
    <t>Fiji</t>
  </si>
  <si>
    <t>Mauritius</t>
  </si>
  <si>
    <t>Taiwan</t>
  </si>
  <si>
    <t>Canada</t>
  </si>
  <si>
    <t>Colombia</t>
  </si>
  <si>
    <t>Bangladesh</t>
  </si>
  <si>
    <t>Japan</t>
  </si>
  <si>
    <t>Bosnia</t>
  </si>
  <si>
    <t>Serbia</t>
  </si>
  <si>
    <t>Chile</t>
  </si>
  <si>
    <t>France</t>
  </si>
  <si>
    <t>Syria</t>
  </si>
  <si>
    <t>Ethiopia</t>
  </si>
  <si>
    <t>Samoa</t>
  </si>
  <si>
    <t>Cyprus</t>
  </si>
  <si>
    <t>Russia</t>
  </si>
  <si>
    <t>Zimbabwe</t>
  </si>
  <si>
    <t>Brazil</t>
  </si>
  <si>
    <t>Northern Ireland</t>
  </si>
  <si>
    <t>Romania</t>
  </si>
  <si>
    <t>Sudan</t>
  </si>
  <si>
    <t>Ukraine</t>
  </si>
  <si>
    <t>Timor-Leste</t>
  </si>
  <si>
    <t>Kenya</t>
  </si>
  <si>
    <t>Wales</t>
  </si>
  <si>
    <t>Israel</t>
  </si>
  <si>
    <t>Argentina</t>
  </si>
  <si>
    <t>Hungary</t>
  </si>
  <si>
    <t>UAR</t>
  </si>
  <si>
    <t>Somalia</t>
  </si>
  <si>
    <t>Saudi Arabia</t>
  </si>
  <si>
    <t>Spain</t>
  </si>
  <si>
    <t>Austria</t>
  </si>
  <si>
    <t>El Salvador</t>
  </si>
  <si>
    <t>South Sudan</t>
  </si>
  <si>
    <t>Portugal</t>
  </si>
  <si>
    <t>Nigeria</t>
  </si>
  <si>
    <t>Papua New Guinea</t>
  </si>
  <si>
    <t>Eritrea</t>
  </si>
  <si>
    <t>Switzerland</t>
  </si>
  <si>
    <t>Laos</t>
  </si>
  <si>
    <t>Sweden</t>
  </si>
  <si>
    <t>Kuwait</t>
  </si>
  <si>
    <t>Cook Islands</t>
  </si>
  <si>
    <t>Albania</t>
  </si>
  <si>
    <t>Mexico</t>
  </si>
  <si>
    <t>Slovenia</t>
  </si>
  <si>
    <t>Tonga</t>
  </si>
  <si>
    <t>Peru</t>
  </si>
  <si>
    <t>Denmark</t>
  </si>
  <si>
    <t>Uruguay</t>
  </si>
  <si>
    <t>Belgium</t>
  </si>
  <si>
    <t>Venezuela</t>
  </si>
  <si>
    <t>Czechia</t>
  </si>
  <si>
    <t>Jordan</t>
  </si>
  <si>
    <t>Congo, Dem</t>
  </si>
  <si>
    <t>Finland</t>
  </si>
  <si>
    <t>Ghana</t>
  </si>
  <si>
    <t>Bulgaria</t>
  </si>
  <si>
    <t>Libya</t>
  </si>
  <si>
    <t>Zambia</t>
  </si>
  <si>
    <t>Latvia</t>
  </si>
  <si>
    <t>Belarus</t>
  </si>
  <si>
    <t>Seychelles</t>
  </si>
  <si>
    <t>Bhutan</t>
  </si>
  <si>
    <t>Uganda</t>
  </si>
  <si>
    <t>Liberia</t>
  </si>
  <si>
    <t>Tanzania</t>
  </si>
  <si>
    <t>Brunei</t>
  </si>
  <si>
    <t>Gaza Strip and West Bank</t>
  </si>
  <si>
    <t>Slovakia</t>
  </si>
  <si>
    <t>Kosovo</t>
  </si>
  <si>
    <t>Norway</t>
  </si>
  <si>
    <t>Morocco</t>
  </si>
  <si>
    <t>Macau</t>
  </si>
  <si>
    <t>Lithuania</t>
  </si>
  <si>
    <t>Montenegro</t>
  </si>
  <si>
    <t>Bahrain</t>
  </si>
  <si>
    <t>Kazakhstan</t>
  </si>
  <si>
    <t>Oman</t>
  </si>
  <si>
    <t>Qatar</t>
  </si>
  <si>
    <t>Moldova</t>
  </si>
  <si>
    <t>Uzbekistan</t>
  </si>
  <si>
    <t>Sierra Leone</t>
  </si>
  <si>
    <t>Congo, Republic of</t>
  </si>
  <si>
    <t>Mongolia</t>
  </si>
  <si>
    <t>Estonia</t>
  </si>
  <si>
    <t>Malawi</t>
  </si>
  <si>
    <t>Algeria</t>
  </si>
  <si>
    <t>Botswana</t>
  </si>
  <si>
    <t>Burundi</t>
  </si>
  <si>
    <t>Armenia</t>
  </si>
  <si>
    <t>Vanuatu</t>
  </si>
  <si>
    <t>Ecuador</t>
  </si>
  <si>
    <t>Solomon Islands</t>
  </si>
  <si>
    <t>Yemen</t>
  </si>
  <si>
    <t>Georgia</t>
  </si>
  <si>
    <t>Trinidad and Tobago</t>
  </si>
  <si>
    <t>Namibia</t>
  </si>
  <si>
    <t>Nauru</t>
  </si>
  <si>
    <t>Jamaica</t>
  </si>
  <si>
    <t>Azerbaijan</t>
  </si>
  <si>
    <t>Tunisia</t>
  </si>
  <si>
    <t>Maldives</t>
  </si>
  <si>
    <t>Guatemala</t>
  </si>
  <si>
    <t>Mozambique</t>
  </si>
  <si>
    <t>Cuba</t>
  </si>
  <si>
    <t>Guinea</t>
  </si>
  <si>
    <t>Bolivia</t>
  </si>
  <si>
    <t>Jersey</t>
  </si>
  <si>
    <t>Rwanda</t>
  </si>
  <si>
    <t>Cote d'Ivoire</t>
  </si>
  <si>
    <t>Cameroon</t>
  </si>
  <si>
    <t>Guyana</t>
  </si>
  <si>
    <t>Niue</t>
  </si>
  <si>
    <t>Isle of Man</t>
  </si>
  <si>
    <t>Guernsey</t>
  </si>
  <si>
    <t>New Caledonia</t>
  </si>
  <si>
    <t>Samoa, American</t>
  </si>
  <si>
    <t>Kyrgyzstan</t>
  </si>
  <si>
    <t>Kiribati</t>
  </si>
  <si>
    <t>Paraguay</t>
  </si>
  <si>
    <t>Angola</t>
  </si>
  <si>
    <t>Costa Rica</t>
  </si>
  <si>
    <t>Djibouti</t>
  </si>
  <si>
    <t>Gibraltar</t>
  </si>
  <si>
    <t>Bermuda</t>
  </si>
  <si>
    <t>Luxembourg</t>
  </si>
  <si>
    <t>Nicaragua</t>
  </si>
  <si>
    <t>Senegal</t>
  </si>
  <si>
    <t>Madagascar</t>
  </si>
  <si>
    <t>Honduras</t>
  </si>
  <si>
    <t>Barbados</t>
  </si>
  <si>
    <t>Tajikistan</t>
  </si>
  <si>
    <t>Togo</t>
  </si>
  <si>
    <t>Iceland</t>
  </si>
  <si>
    <t>Dominican Republic</t>
  </si>
  <si>
    <t>Eswatini</t>
  </si>
  <si>
    <t>Panama</t>
  </si>
  <si>
    <t>Turkmenistan</t>
  </si>
  <si>
    <t>Tuvalu</t>
  </si>
  <si>
    <t>French Polynesia</t>
  </si>
  <si>
    <t>Bahamas</t>
  </si>
  <si>
    <t>Gambia</t>
  </si>
  <si>
    <t>Cayman Islands</t>
  </si>
  <si>
    <t>Haiti</t>
  </si>
  <si>
    <t>Puerto Rico</t>
  </si>
  <si>
    <t>Lesotho</t>
  </si>
  <si>
    <t>Tokelau</t>
  </si>
  <si>
    <t>Reunion</t>
  </si>
  <si>
    <t>Benin</t>
  </si>
  <si>
    <t>Suriname</t>
  </si>
  <si>
    <t>Caribbean, nfd</t>
  </si>
  <si>
    <t>Curacao</t>
  </si>
  <si>
    <t>Comoros</t>
  </si>
  <si>
    <t>Guam</t>
  </si>
  <si>
    <t>Chad</t>
  </si>
  <si>
    <t>Norfolk Island</t>
  </si>
  <si>
    <t>Monaco</t>
  </si>
  <si>
    <t>Falkland Islands</t>
  </si>
  <si>
    <t>Belize</t>
  </si>
  <si>
    <t>Northern America, nfd</t>
  </si>
  <si>
    <t>Antigua and Barbuda</t>
  </si>
  <si>
    <t>St Lucia</t>
  </si>
  <si>
    <t>Aruba</t>
  </si>
  <si>
    <t>Niger</t>
  </si>
  <si>
    <t>Guadeloupe</t>
  </si>
  <si>
    <t>Burkina Faso</t>
  </si>
  <si>
    <t>Cabo Verde</t>
  </si>
  <si>
    <t>Mali</t>
  </si>
  <si>
    <t>Northern Mariana Islands</t>
  </si>
  <si>
    <t>Korea, Democratic People's Republic of (North)</t>
  </si>
  <si>
    <t>Grenada</t>
  </si>
  <si>
    <t>St Kitts and Nevis</t>
  </si>
  <si>
    <t>St Helena</t>
  </si>
  <si>
    <t>Australian Antarctic Territory</t>
  </si>
  <si>
    <t>Greenland</t>
  </si>
  <si>
    <t>Central African Republic</t>
  </si>
  <si>
    <t>Gabon</t>
  </si>
  <si>
    <t>Marshall Islands</t>
  </si>
  <si>
    <t>Wallis and Futuna</t>
  </si>
  <si>
    <t>Liechtenstein</t>
  </si>
  <si>
    <t>Mauritania</t>
  </si>
  <si>
    <t>Palau</t>
  </si>
  <si>
    <t>Anguilla</t>
  </si>
  <si>
    <t>Dominica</t>
  </si>
  <si>
    <t>Montserrat</t>
  </si>
  <si>
    <t>St Vincent and the Grenadines</t>
  </si>
  <si>
    <t>Sint Maarten (Dutch part)</t>
  </si>
  <si>
    <t>Sao Tome and Principe</t>
  </si>
  <si>
    <t>Andorra</t>
  </si>
  <si>
    <t>Central Asia, nfd</t>
  </si>
  <si>
    <t>Turks and Caicos Islands</t>
  </si>
  <si>
    <t>Equatorial Guinea</t>
  </si>
  <si>
    <t>BIRTHPLACES</t>
  </si>
  <si>
    <t>Acehnese</t>
  </si>
  <si>
    <t>Acholi</t>
  </si>
  <si>
    <t>Adnymathanha</t>
  </si>
  <si>
    <t>Afrikaans</t>
  </si>
  <si>
    <t>Akan</t>
  </si>
  <si>
    <t>Albanian</t>
  </si>
  <si>
    <t>American Languages</t>
  </si>
  <si>
    <t>Amharic</t>
  </si>
  <si>
    <t>Anuak</t>
  </si>
  <si>
    <t>Arabic</t>
  </si>
  <si>
    <t>Armenian</t>
  </si>
  <si>
    <t>Aromunian (Macedo-Romanian)</t>
  </si>
  <si>
    <t>Assamese</t>
  </si>
  <si>
    <t>Auslan</t>
  </si>
  <si>
    <t>Azeri</t>
  </si>
  <si>
    <t>Balinese</t>
  </si>
  <si>
    <t>Balochi</t>
  </si>
  <si>
    <t>Bandjalang</t>
  </si>
  <si>
    <t>Banyjima</t>
  </si>
  <si>
    <t>Bardi</t>
  </si>
  <si>
    <t>Bari</t>
  </si>
  <si>
    <t>Basque</t>
  </si>
  <si>
    <t>Bassa</t>
  </si>
  <si>
    <t>Batjala</t>
  </si>
  <si>
    <t>Belorussian</t>
  </si>
  <si>
    <t>Bemba</t>
  </si>
  <si>
    <t>Bengali</t>
  </si>
  <si>
    <t>Bidjara</t>
  </si>
  <si>
    <t>Bikol</t>
  </si>
  <si>
    <t>Bisaya</t>
  </si>
  <si>
    <t>Bislama</t>
  </si>
  <si>
    <t>Bosnian</t>
  </si>
  <si>
    <t>Bulgarian</t>
  </si>
  <si>
    <t>Bunuba</t>
  </si>
  <si>
    <t>Burarra</t>
  </si>
  <si>
    <t>Burmese</t>
  </si>
  <si>
    <t>Cantonese</t>
  </si>
  <si>
    <t>Catalan</t>
  </si>
  <si>
    <t>Cebuano</t>
  </si>
  <si>
    <t>Celtic, nec</t>
  </si>
  <si>
    <t>Chin Haka</t>
  </si>
  <si>
    <t>Croatian</t>
  </si>
  <si>
    <t>Czech</t>
  </si>
  <si>
    <t>Dalabon</t>
  </si>
  <si>
    <t>Dan (Gio-Dan)</t>
  </si>
  <si>
    <t>Danish</t>
  </si>
  <si>
    <t>Dari</t>
  </si>
  <si>
    <t>Dhanggatti</t>
  </si>
  <si>
    <t>Dhivehi</t>
  </si>
  <si>
    <t>Dinka</t>
  </si>
  <si>
    <t>Djabwurrung</t>
  </si>
  <si>
    <t>Djambarrpuyngu</t>
  </si>
  <si>
    <t>Dutch</t>
  </si>
  <si>
    <t>English</t>
  </si>
  <si>
    <t>Estonian</t>
  </si>
  <si>
    <t>Ewe</t>
  </si>
  <si>
    <t>Fijian</t>
  </si>
  <si>
    <t>Fijian Hindustani</t>
  </si>
  <si>
    <t>Filipino</t>
  </si>
  <si>
    <t>Finnish</t>
  </si>
  <si>
    <t>French</t>
  </si>
  <si>
    <t>Frisian</t>
  </si>
  <si>
    <t>Fulfulde</t>
  </si>
  <si>
    <t>Ga</t>
  </si>
  <si>
    <t>Gamilaraay</t>
  </si>
  <si>
    <t>Garrwa</t>
  </si>
  <si>
    <t>Georgian</t>
  </si>
  <si>
    <t>German</t>
  </si>
  <si>
    <t>Gilbertese</t>
  </si>
  <si>
    <t>Greek</t>
  </si>
  <si>
    <t>Gujarati</t>
  </si>
  <si>
    <t>Guugu Yimidhirr</t>
  </si>
  <si>
    <t>Hakka</t>
  </si>
  <si>
    <t>Harari</t>
  </si>
  <si>
    <t>Hausa</t>
  </si>
  <si>
    <t>Hazaraghi</t>
  </si>
  <si>
    <t>Hebrew</t>
  </si>
  <si>
    <t>Hindi</t>
  </si>
  <si>
    <t>Hmong</t>
  </si>
  <si>
    <t>Hungarian</t>
  </si>
  <si>
    <t>Iban</t>
  </si>
  <si>
    <t>Icelandic</t>
  </si>
  <si>
    <t>Igbo</t>
  </si>
  <si>
    <t>Ilokano</t>
  </si>
  <si>
    <t>Ilonggo (Hiligaynon)</t>
  </si>
  <si>
    <t>Indonesian</t>
  </si>
  <si>
    <t>Irish</t>
  </si>
  <si>
    <t>Italian</t>
  </si>
  <si>
    <t>Japanese</t>
  </si>
  <si>
    <t>Jaru</t>
  </si>
  <si>
    <t>Javanese</t>
  </si>
  <si>
    <t>Jawoyn</t>
  </si>
  <si>
    <t>Kanai</t>
  </si>
  <si>
    <t>Kannada</t>
  </si>
  <si>
    <t>Karajarri</t>
  </si>
  <si>
    <t>Karen</t>
  </si>
  <si>
    <t>Kashmiri</t>
  </si>
  <si>
    <t>Kaurna</t>
  </si>
  <si>
    <t>Key Word Sign Australia</t>
  </si>
  <si>
    <t>Khmer</t>
  </si>
  <si>
    <t>Kikuyu</t>
  </si>
  <si>
    <t>Kinyarwanda (Rwanda)</t>
  </si>
  <si>
    <t>Kirundi (Rundi)</t>
  </si>
  <si>
    <t>Konkani</t>
  </si>
  <si>
    <t>Korean</t>
  </si>
  <si>
    <t>Kpelle</t>
  </si>
  <si>
    <t>Krahn</t>
  </si>
  <si>
    <t>Krio</t>
  </si>
  <si>
    <t>Kriol</t>
  </si>
  <si>
    <t>Kuku Yalanji</t>
  </si>
  <si>
    <t>Kurdish</t>
  </si>
  <si>
    <t>Lao</t>
  </si>
  <si>
    <t>Larrakiya</t>
  </si>
  <si>
    <t>Latin</t>
  </si>
  <si>
    <t>Latvian</t>
  </si>
  <si>
    <t>Letzeburgish</t>
  </si>
  <si>
    <t>Liberian (Liberian English)</t>
  </si>
  <si>
    <t>Lingala</t>
  </si>
  <si>
    <t>Lithuanian</t>
  </si>
  <si>
    <t>Loma (Lorma)</t>
  </si>
  <si>
    <t>Luganda</t>
  </si>
  <si>
    <t>Luo</t>
  </si>
  <si>
    <t>Macedonian</t>
  </si>
  <si>
    <t>Madi</t>
  </si>
  <si>
    <t>Malay</t>
  </si>
  <si>
    <t>Malayalam</t>
  </si>
  <si>
    <t>Maltese</t>
  </si>
  <si>
    <t>Mandaean (Mandaic)</t>
  </si>
  <si>
    <t>Mandarin</t>
  </si>
  <si>
    <t>Mandinka</t>
  </si>
  <si>
    <t>Mann</t>
  </si>
  <si>
    <t>Maori (Cook Island)</t>
  </si>
  <si>
    <t>Marathi</t>
  </si>
  <si>
    <t>Maung</t>
  </si>
  <si>
    <t>Mauritian Creole</t>
  </si>
  <si>
    <t>Mayali</t>
  </si>
  <si>
    <t>Meriam Mir</t>
  </si>
  <si>
    <t>Min Nan</t>
  </si>
  <si>
    <t>Mon</t>
  </si>
  <si>
    <t>Mongolian</t>
  </si>
  <si>
    <t>Moro (Nuba Moro)</t>
  </si>
  <si>
    <t>Motu (HiriMotu)</t>
  </si>
  <si>
    <t>Murrinh Patha</t>
  </si>
  <si>
    <t>Na-kara</t>
  </si>
  <si>
    <t>Narungga</t>
  </si>
  <si>
    <t>Nauruan</t>
  </si>
  <si>
    <t>Ndebele</t>
  </si>
  <si>
    <t>Nepali</t>
  </si>
  <si>
    <t>Ngarinyman</t>
  </si>
  <si>
    <t>Ngarrindjeri</t>
  </si>
  <si>
    <t>Norf'k-Pitcairn</t>
  </si>
  <si>
    <t>Norwegian</t>
  </si>
  <si>
    <t>Nuer</t>
  </si>
  <si>
    <t>Nyanja (Chichewa)</t>
  </si>
  <si>
    <t>Nyungar</t>
  </si>
  <si>
    <t>Oriya</t>
  </si>
  <si>
    <t>Oromo</t>
  </si>
  <si>
    <t>Paakantyi</t>
  </si>
  <si>
    <t>Pampangan</t>
  </si>
  <si>
    <t>Pashto</t>
  </si>
  <si>
    <t>Pitjantjatjara</t>
  </si>
  <si>
    <t>Polish</t>
  </si>
  <si>
    <t>Portuguese</t>
  </si>
  <si>
    <t>Punjabi</t>
  </si>
  <si>
    <t>Rohingya</t>
  </si>
  <si>
    <t>Romanian</t>
  </si>
  <si>
    <t>Romany</t>
  </si>
  <si>
    <t>Rotuman</t>
  </si>
  <si>
    <t>Russian</t>
  </si>
  <si>
    <t>Samoan</t>
  </si>
  <si>
    <t>Serbian</t>
  </si>
  <si>
    <t>Seychelles Creole</t>
  </si>
  <si>
    <t>Shilluk</t>
  </si>
  <si>
    <t>Shona</t>
  </si>
  <si>
    <t>Sindhi</t>
  </si>
  <si>
    <t>Sinhalese</t>
  </si>
  <si>
    <t>Slovak</t>
  </si>
  <si>
    <t>Slovene</t>
  </si>
  <si>
    <t>Somali</t>
  </si>
  <si>
    <t>Spanish</t>
  </si>
  <si>
    <t>Swahili</t>
  </si>
  <si>
    <t>Swedish</t>
  </si>
  <si>
    <t>Tagalog</t>
  </si>
  <si>
    <t>Tai, nec</t>
  </si>
  <si>
    <t>Tamil</t>
  </si>
  <si>
    <t>Tatar</t>
  </si>
  <si>
    <t>Telugu</t>
  </si>
  <si>
    <t>Tetum</t>
  </si>
  <si>
    <t>Thai</t>
  </si>
  <si>
    <t>Themne</t>
  </si>
  <si>
    <t>Tibetan</t>
  </si>
  <si>
    <t>Tigre</t>
  </si>
  <si>
    <t>Tigrinya</t>
  </si>
  <si>
    <t>Timorese</t>
  </si>
  <si>
    <t>Tiwi</t>
  </si>
  <si>
    <t>Tokelauan</t>
  </si>
  <si>
    <t>Tongan</t>
  </si>
  <si>
    <t>Tswana</t>
  </si>
  <si>
    <t>Tulu</t>
  </si>
  <si>
    <t>Turkish</t>
  </si>
  <si>
    <t>Turkmen</t>
  </si>
  <si>
    <t>Tuvaluan</t>
  </si>
  <si>
    <t>Ukrainian</t>
  </si>
  <si>
    <t>Urdu</t>
  </si>
  <si>
    <t>Uygur</t>
  </si>
  <si>
    <t>Uzbek</t>
  </si>
  <si>
    <t>Vietnamese</t>
  </si>
  <si>
    <t>Waanyi</t>
  </si>
  <si>
    <t>Wajarri</t>
  </si>
  <si>
    <t>Warlpiri</t>
  </si>
  <si>
    <t>Welsh</t>
  </si>
  <si>
    <t>Wergaia</t>
  </si>
  <si>
    <t>Wiradjuri</t>
  </si>
  <si>
    <t>Wu</t>
  </si>
  <si>
    <t>Xhosa</t>
  </si>
  <si>
    <t>Yankunytjatjara</t>
  </si>
  <si>
    <t>Yapese</t>
  </si>
  <si>
    <t>Yawuru</t>
  </si>
  <si>
    <t>Yiddish</t>
  </si>
  <si>
    <t>Yolngu Matha, nfd</t>
  </si>
  <si>
    <t>Yorta Yorta</t>
  </si>
  <si>
    <t>Yoruba</t>
  </si>
  <si>
    <t>Yugambeh</t>
  </si>
  <si>
    <t>Zomi</t>
  </si>
  <si>
    <t>Zulu</t>
  </si>
  <si>
    <t>LANGUAGES</t>
  </si>
  <si>
    <t>Speak English Well</t>
  </si>
  <si>
    <t>Speak English Not well</t>
  </si>
  <si>
    <t xml:space="preserve">Various </t>
  </si>
  <si>
    <t>Buddhism</t>
  </si>
  <si>
    <t>Christianity</t>
  </si>
  <si>
    <t>Hinduism</t>
  </si>
  <si>
    <t>Islam</t>
  </si>
  <si>
    <t>Judaism</t>
  </si>
  <si>
    <t>Other Religions</t>
  </si>
  <si>
    <t>A parent born os</t>
  </si>
  <si>
    <t>YARP Year of Arrival in Australia</t>
  </si>
  <si>
    <t>Arrived previous 4.5 yr</t>
  </si>
  <si>
    <t>% arrived in previous 4.5 yr</t>
  </si>
  <si>
    <t>Religion</t>
  </si>
  <si>
    <t>OS Born Parent</t>
  </si>
  <si>
    <t>Victoria</t>
  </si>
  <si>
    <t>Asylum Seekers</t>
  </si>
  <si>
    <t>%  Born OS</t>
  </si>
  <si>
    <t>LOTE</t>
  </si>
  <si>
    <t>Humanitarian</t>
  </si>
  <si>
    <t>Family</t>
  </si>
  <si>
    <t>Skilled</t>
  </si>
  <si>
    <t>Settlement 2022/23</t>
  </si>
  <si>
    <t>Diversitty ranking</t>
  </si>
  <si>
    <t>n.a.</t>
  </si>
  <si>
    <t>Immigration</t>
  </si>
  <si>
    <t>% Born OS</t>
  </si>
  <si>
    <t>% a parent born os</t>
  </si>
  <si>
    <t>% Speak LOTE</t>
  </si>
  <si>
    <t>% English fluency</t>
  </si>
  <si>
    <t>% persons who arrived in past 4.5 yrs</t>
  </si>
  <si>
    <t>Asylum seekers</t>
  </si>
  <si>
    <t>Assyrian Neo-A.</t>
  </si>
  <si>
    <t>Diversity ranking</t>
  </si>
  <si>
    <t>OS Born rank</t>
  </si>
  <si>
    <t>OS Born Rank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</si>
  <si>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</si>
  <si>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</si>
  <si>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</si>
  <si>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</si>
  <si>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</si>
  <si>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</si>
  <si>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</si>
  <si>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</si>
  <si>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</si>
  <si>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</si>
  <si>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</si>
  <si>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12th</t>
  </si>
  <si>
    <t>13th</t>
  </si>
  <si>
    <t>14th</t>
  </si>
  <si>
    <t>15th</t>
  </si>
  <si>
    <t>16th</t>
  </si>
  <si>
    <t>17th</t>
  </si>
  <si>
    <t>18th</t>
  </si>
  <si>
    <t>19th</t>
  </si>
  <si>
    <t>20th</t>
  </si>
  <si>
    <t>21st</t>
  </si>
  <si>
    <t>22th</t>
  </si>
  <si>
    <t>23rd</t>
  </si>
  <si>
    <t>24th</t>
  </si>
  <si>
    <t>25th</t>
  </si>
  <si>
    <t>26th</t>
  </si>
  <si>
    <t>27th</t>
  </si>
  <si>
    <t>28th</t>
  </si>
  <si>
    <t>29th</t>
  </si>
  <si>
    <t>30th</t>
  </si>
  <si>
    <t>31st</t>
  </si>
  <si>
    <t>32th</t>
  </si>
  <si>
    <t>33rd</t>
  </si>
  <si>
    <t>34th</t>
  </si>
  <si>
    <t>35th</t>
  </si>
  <si>
    <t>36th</t>
  </si>
  <si>
    <t>37th</t>
  </si>
  <si>
    <t>38th</t>
  </si>
  <si>
    <t>39th</t>
  </si>
  <si>
    <t>40th</t>
  </si>
  <si>
    <t>41st</t>
  </si>
  <si>
    <t>42th</t>
  </si>
  <si>
    <t>43rd</t>
  </si>
  <si>
    <t>44th</t>
  </si>
  <si>
    <t>45th</t>
  </si>
  <si>
    <t>46th</t>
  </si>
  <si>
    <t>47th</t>
  </si>
  <si>
    <t>48th</t>
  </si>
  <si>
    <t>49th</t>
  </si>
  <si>
    <t>50th</t>
  </si>
  <si>
    <t>51st</t>
  </si>
  <si>
    <t>52th</t>
  </si>
  <si>
    <t>53rd</t>
  </si>
  <si>
    <t>54th</t>
  </si>
  <si>
    <t>55th</t>
  </si>
  <si>
    <t>56th</t>
  </si>
  <si>
    <t>57th</t>
  </si>
  <si>
    <t>58th</t>
  </si>
  <si>
    <t>59th</t>
  </si>
  <si>
    <t>60th</t>
  </si>
  <si>
    <t>61st</t>
  </si>
  <si>
    <t>62th</t>
  </si>
  <si>
    <t>63rd</t>
  </si>
  <si>
    <t>64th</t>
  </si>
  <si>
    <t>65th</t>
  </si>
  <si>
    <t>66th</t>
  </si>
  <si>
    <t>67th</t>
  </si>
  <si>
    <t>68th</t>
  </si>
  <si>
    <t>69th</t>
  </si>
  <si>
    <t>70th</t>
  </si>
  <si>
    <t>71st</t>
  </si>
  <si>
    <t>72th</t>
  </si>
  <si>
    <t>73rd</t>
  </si>
  <si>
    <t>74th</t>
  </si>
  <si>
    <t>75th</t>
  </si>
  <si>
    <t>76th</t>
  </si>
  <si>
    <t>77th</t>
  </si>
  <si>
    <t>78th</t>
  </si>
  <si>
    <t>79th</t>
  </si>
  <si>
    <t>Other</t>
  </si>
  <si>
    <t>And</t>
  </si>
  <si>
    <t>Birthplaces</t>
  </si>
  <si>
    <t>Spoken Languages</t>
  </si>
  <si>
    <t>Languages other than English are spoken by</t>
  </si>
  <si>
    <t>of residents have limited fluency in the use of spoken English</t>
  </si>
  <si>
    <t>Settlement</t>
  </si>
  <si>
    <t>Chaldean Neo-A.</t>
  </si>
  <si>
    <t>Persia</t>
  </si>
  <si>
    <t xml:space="preserve"> have at least one parent who was born overseas</t>
  </si>
  <si>
    <t>LOTE ranking</t>
  </si>
  <si>
    <t>Tok Pisin</t>
  </si>
  <si>
    <t>Yumplatok</t>
  </si>
  <si>
    <t>Solomon Is. Pijin</t>
  </si>
  <si>
    <t>Gaelic (Scot)</t>
  </si>
  <si>
    <t>Maori (NZ)</t>
  </si>
  <si>
    <t>Athiests</t>
  </si>
  <si>
    <t>Athiesm</t>
  </si>
  <si>
    <r>
      <t xml:space="preserve">Overseas birthplaces </t>
    </r>
    <r>
      <rPr>
        <i/>
        <sz val="9"/>
        <color theme="4" tint="-0.249977111117893"/>
        <rFont val="Calibri"/>
        <family val="2"/>
        <scheme val="minor"/>
      </rPr>
      <t>(% of residents, 2021 Census)</t>
    </r>
  </si>
  <si>
    <r>
      <t>Languages spoken at home</t>
    </r>
    <r>
      <rPr>
        <i/>
        <sz val="9"/>
        <color rgb="FF990000"/>
        <rFont val="Calibri"/>
        <family val="2"/>
        <scheme val="minor"/>
      </rPr>
      <t xml:space="preserve"> (% of residents, 2021)</t>
    </r>
  </si>
  <si>
    <r>
      <t>Religious Faiths</t>
    </r>
    <r>
      <rPr>
        <i/>
        <sz val="8"/>
        <color theme="5" tint="-0.249977111117893"/>
        <rFont val="Calibri"/>
        <family val="2"/>
        <scheme val="minor"/>
      </rPr>
      <t xml:space="preserve"> (% residents, 2021)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</si>
</sst>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5"/>
      <color theme="1"/>
      <name val="Garamond"/>
      <family val="1"/>
    </font>
    <font>
      <b/>
      <sz val="18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6"/>
      <color theme="1"/>
      <name val="Garamond"/>
      <family val="1"/>
    </font>
    <font>
      <sz val="10"/>
      <color indexed="8"/>
      <name val="MS Sans Serif"/>
      <family val="2"/>
    </font>
    <font>
      <sz val="10"/>
      <name val="MS Sans Serif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5"/>
      <color theme="4" tint="-0.249977111117893"/>
      <name val="Garamond"/>
      <family val="1"/>
    </font>
    <font>
      <b/>
      <sz val="15"/>
      <color rgb="FF990000"/>
      <name val="Garamond"/>
      <family val="1"/>
    </font>
    <font>
      <sz val="10.5"/>
      <color theme="1"/>
      <name val="Calibri"/>
      <family val="2"/>
    </font>
    <font>
      <b/>
      <i/>
      <sz val="11"/>
      <color theme="4" tint="-0.249977111117893"/>
      <name val="Calibri"/>
      <family val="2"/>
      <scheme val="minor"/>
    </font>
    <font>
      <b/>
      <i/>
      <sz val="11"/>
      <color rgb="FF990000"/>
      <name val="Calibri"/>
      <family val="2"/>
      <scheme val="minor"/>
    </font>
    <font>
      <b/>
      <sz val="15.5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0"/>
      <name val="Times New Roman"/>
      <family val="1"/>
    </font>
    <font>
      <sz val="9"/>
      <color theme="0"/>
      <name val="Times New Roman"/>
      <family val="1"/>
    </font>
    <font>
      <i/>
      <sz val="9"/>
      <color theme="4" tint="-0.249977111117893"/>
      <name val="Calibri"/>
      <family val="2"/>
      <scheme val="minor"/>
    </font>
    <font>
      <i/>
      <sz val="9"/>
      <color rgb="FF990000"/>
      <name val="Calibri"/>
      <family val="2"/>
      <scheme val="minor"/>
    </font>
    <font>
      <b/>
      <i/>
      <sz val="12"/>
      <color theme="9" tint="-0.249977111117893"/>
      <name val="Calibri"/>
      <family val="2"/>
      <scheme val="minor"/>
    </font>
    <font>
      <b/>
      <i/>
      <sz val="12"/>
      <color theme="5" tint="-0.249977111117893"/>
      <name val="Calibri"/>
      <family val="2"/>
      <scheme val="minor"/>
    </font>
    <font>
      <i/>
      <sz val="8"/>
      <color theme="5" tint="-0.249977111117893"/>
      <name val="Calibri"/>
      <family val="2"/>
      <scheme val="minor"/>
    </font>
    <font>
      <sz val="17"/>
      <color theme="4" tint="-0.499984740745262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164" fontId="4" fillId="0" borderId="0" xfId="0" applyNumberFormat="1" applyFont="1"/>
    <xf numFmtId="0" fontId="7" fillId="0" borderId="0" xfId="0" applyFont="1"/>
    <xf numFmtId="0" fontId="6" fillId="0" borderId="0" xfId="0" applyFont="1" applyAlignment="1">
      <alignment horizontal="center"/>
    </xf>
    <xf numFmtId="0" fontId="8" fillId="2" borderId="0" xfId="0" applyFont="1" applyFill="1"/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3" fontId="4" fillId="0" borderId="0" xfId="0" applyNumberFormat="1" applyFont="1"/>
    <xf numFmtId="0" fontId="6" fillId="3" borderId="0" xfId="0" applyFont="1" applyFill="1"/>
    <xf numFmtId="0" fontId="4" fillId="3" borderId="0" xfId="0" applyFont="1" applyFill="1"/>
    <xf numFmtId="164" fontId="4" fillId="3" borderId="0" xfId="0" applyNumberFormat="1" applyFont="1" applyFill="1"/>
    <xf numFmtId="3" fontId="6" fillId="0" borderId="0" xfId="0" applyNumberFormat="1" applyFont="1"/>
    <xf numFmtId="0" fontId="20" fillId="0" borderId="0" xfId="0" applyFont="1" applyAlignment="1" applyProtection="1">
      <alignment vertical="top"/>
      <protection hidden="1"/>
    </xf>
    <xf numFmtId="0" fontId="11" fillId="0" borderId="0" xfId="0" applyFont="1" applyAlignment="1" applyProtection="1">
      <alignment horizontal="left" vertical="top" wrapText="1"/>
      <protection hidden="1"/>
    </xf>
    <xf numFmtId="1" fontId="10" fillId="0" borderId="0" xfId="0" applyNumberFormat="1" applyFont="1" applyAlignment="1" applyProtection="1">
      <alignment horizontal="center" vertical="top"/>
      <protection hidden="1"/>
    </xf>
    <xf numFmtId="0" fontId="11" fillId="0" borderId="0" xfId="0" applyFont="1" applyAlignment="1" applyProtection="1">
      <alignment horizontal="left" wrapText="1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Alignment="1" applyProtection="1">
      <alignment horizontal="left"/>
      <protection hidden="1"/>
    </xf>
    <xf numFmtId="0" fontId="11" fillId="0" borderId="0" xfId="0" applyFont="1" applyAlignment="1" applyProtection="1">
      <alignment horizontal="center" wrapText="1"/>
      <protection hidden="1"/>
    </xf>
    <xf numFmtId="0" fontId="0" fillId="0" borderId="0" xfId="0" applyAlignment="1" applyProtection="1">
      <alignment vertical="top"/>
      <protection hidden="1"/>
    </xf>
    <xf numFmtId="0" fontId="9" fillId="0" borderId="0" xfId="0" applyFont="1" applyProtection="1">
      <protection hidden="1"/>
    </xf>
    <xf numFmtId="0" fontId="12" fillId="0" borderId="0" xfId="0" applyFont="1" applyProtection="1">
      <protection hidden="1"/>
    </xf>
    <xf numFmtId="1" fontId="10" fillId="0" borderId="0" xfId="0" applyNumberFormat="1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left" vertical="top" wrapText="1"/>
      <protection hidden="1"/>
    </xf>
    <xf numFmtId="0" fontId="20" fillId="0" borderId="0" xfId="0" applyFont="1" applyProtection="1">
      <protection hidden="1"/>
    </xf>
    <xf numFmtId="0" fontId="11" fillId="0" borderId="0" xfId="0" applyFont="1" applyAlignment="1" applyProtection="1">
      <alignment vertical="top" wrapText="1"/>
      <protection hidden="1"/>
    </xf>
    <xf numFmtId="0" fontId="21" fillId="0" borderId="0" xfId="0" applyFont="1" applyProtection="1">
      <protection hidden="1"/>
    </xf>
    <xf numFmtId="0" fontId="22" fillId="0" borderId="0" xfId="0" applyFont="1" applyAlignment="1" applyProtection="1">
      <alignment vertical="top"/>
      <protection hidden="1"/>
    </xf>
    <xf numFmtId="0" fontId="18" fillId="0" borderId="0" xfId="0" applyFont="1" applyProtection="1">
      <protection hidden="1"/>
    </xf>
    <xf numFmtId="0" fontId="19" fillId="0" borderId="0" xfId="0" applyFont="1" applyProtection="1">
      <protection hidden="1"/>
    </xf>
    <xf numFmtId="0" fontId="11" fillId="0" borderId="0" xfId="0" applyFont="1" applyProtection="1">
      <protection hidden="1"/>
    </xf>
    <xf numFmtId="1" fontId="10" fillId="0" borderId="0" xfId="0" applyNumberFormat="1" applyFont="1" applyAlignment="1" applyProtection="1">
      <alignment vertical="center"/>
      <protection hidden="1"/>
    </xf>
    <xf numFmtId="0" fontId="11" fillId="0" borderId="0" xfId="0" applyFont="1" applyAlignment="1" applyProtection="1">
      <alignment wrapText="1"/>
      <protection hidden="1"/>
    </xf>
    <xf numFmtId="1" fontId="11" fillId="0" borderId="0" xfId="0" applyNumberFormat="1" applyFont="1" applyAlignment="1" applyProtection="1">
      <alignment vertical="center"/>
      <protection hidden="1"/>
    </xf>
    <xf numFmtId="0" fontId="10" fillId="0" borderId="0" xfId="0" applyFont="1" applyAlignment="1" applyProtection="1">
      <alignment horizontal="right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24" fillId="0" borderId="0" xfId="0" applyFont="1" applyAlignment="1" applyProtection="1">
      <alignment horizontal="center"/>
      <protection hidden="1"/>
    </xf>
    <xf numFmtId="0" fontId="16" fillId="0" borderId="0" xfId="0" applyFont="1" applyProtection="1">
      <protection hidden="1"/>
    </xf>
    <xf numFmtId="164" fontId="25" fillId="0" borderId="0" xfId="0" applyNumberFormat="1" applyFont="1" applyProtection="1">
      <protection hidden="1"/>
    </xf>
    <xf numFmtId="0" fontId="15" fillId="0" borderId="0" xfId="0" applyFont="1" applyProtection="1">
      <protection hidden="1"/>
    </xf>
    <xf numFmtId="1" fontId="26" fillId="0" borderId="0" xfId="0" applyNumberFormat="1" applyFont="1" applyProtection="1">
      <protection hidden="1"/>
    </xf>
    <xf numFmtId="164" fontId="26" fillId="0" borderId="0" xfId="0" applyNumberFormat="1" applyFont="1" applyProtection="1">
      <protection hidden="1"/>
    </xf>
    <xf numFmtId="0" fontId="25" fillId="0" borderId="0" xfId="0" applyFont="1" applyProtection="1">
      <protection hidden="1"/>
    </xf>
    <xf numFmtId="0" fontId="24" fillId="0" borderId="0" xfId="0" applyFont="1" applyProtection="1">
      <protection hidden="1"/>
    </xf>
    <xf numFmtId="0" fontId="27" fillId="0" borderId="0" xfId="0" applyFont="1" applyAlignment="1">
      <alignment vertical="center"/>
    </xf>
    <xf numFmtId="0" fontId="25" fillId="0" borderId="0" xfId="0" applyFont="1"/>
    <xf numFmtId="0" fontId="28" fillId="0" borderId="0" xfId="0" applyFont="1" applyAlignment="1" applyProtection="1">
      <alignment wrapText="1"/>
      <protection hidden="1"/>
    </xf>
    <xf numFmtId="3" fontId="28" fillId="0" borderId="0" xfId="0" applyNumberFormat="1" applyFont="1"/>
    <xf numFmtId="0" fontId="28" fillId="0" borderId="0" xfId="0" applyFont="1"/>
    <xf numFmtId="1" fontId="16" fillId="0" borderId="0" xfId="0" applyNumberFormat="1" applyFont="1" applyProtection="1">
      <protection hidden="1"/>
    </xf>
    <xf numFmtId="0" fontId="29" fillId="0" borderId="0" xfId="1" applyFont="1" applyAlignment="1" applyProtection="1">
      <alignment horizontal="center" vertical="center"/>
      <protection hidden="1"/>
    </xf>
    <xf numFmtId="0" fontId="30" fillId="0" borderId="0" xfId="1" applyFont="1" applyAlignment="1" applyProtection="1">
      <alignment horizontal="left" wrapText="1"/>
      <protection locked="0" hidden="1"/>
    </xf>
    <xf numFmtId="165" fontId="30" fillId="0" borderId="0" xfId="2" applyNumberFormat="1" applyFont="1" applyAlignment="1" applyProtection="1">
      <alignment horizontal="center"/>
      <protection hidden="1"/>
    </xf>
    <xf numFmtId="0" fontId="24" fillId="0" borderId="0" xfId="0" applyFont="1" applyAlignment="1" applyProtection="1">
      <alignment horizontal="center"/>
      <protection locked="0" hidden="1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4" fillId="3" borderId="0" xfId="0" applyFont="1" applyFill="1" applyAlignment="1">
      <alignment horizontal="left"/>
    </xf>
    <xf numFmtId="0" fontId="36" fillId="0" borderId="0" xfId="0" applyFont="1" applyAlignment="1" applyProtection="1">
      <alignment horizontal="center" vertical="center"/>
      <protection hidden="1"/>
    </xf>
    <xf numFmtId="1" fontId="17" fillId="0" borderId="0" xfId="0" applyNumberFormat="1" applyFont="1" applyAlignment="1" applyProtection="1">
      <alignment horizontal="right" vertical="center"/>
      <protection hidden="1"/>
    </xf>
    <xf numFmtId="164" fontId="23" fillId="0" borderId="0" xfId="0" applyNumberFormat="1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left" wrapText="1"/>
      <protection hidden="1"/>
    </xf>
    <xf numFmtId="164" fontId="17" fillId="0" borderId="0" xfId="0" applyNumberFormat="1" applyFont="1" applyAlignment="1" applyProtection="1">
      <alignment horizontal="right" vertical="center"/>
      <protection hidden="1"/>
    </xf>
    <xf numFmtId="0" fontId="17" fillId="0" borderId="0" xfId="0" applyFont="1" applyAlignment="1" applyProtection="1">
      <alignment horizontal="right" vertical="center"/>
      <protection hidden="1"/>
    </xf>
    <xf numFmtId="1" fontId="11" fillId="0" borderId="0" xfId="0" applyNumberFormat="1" applyFont="1" applyAlignment="1" applyProtection="1">
      <alignment horizontal="left" vertical="center" wrapText="1"/>
      <protection hidden="1"/>
    </xf>
    <xf numFmtId="0" fontId="11" fillId="0" borderId="0" xfId="0" applyFont="1" applyAlignment="1" applyProtection="1">
      <alignment horizontal="left" vertical="center" wrapText="1"/>
      <protection hidden="1"/>
    </xf>
    <xf numFmtId="0" fontId="11" fillId="0" borderId="0" xfId="0" applyFont="1" applyAlignment="1" applyProtection="1">
      <alignment vertical="top" wrapText="1"/>
      <protection hidden="1"/>
    </xf>
    <xf numFmtId="0" fontId="0" fillId="0" borderId="0" xfId="0" applyAlignment="1" applyProtection="1">
      <alignment horizontal="right" vertical="center"/>
      <protection hidden="1"/>
    </xf>
    <xf numFmtId="0" fontId="34" fillId="0" borderId="0" xfId="0" applyFont="1" applyAlignment="1" applyProtection="1">
      <alignment horizontal="center"/>
      <protection hidden="1"/>
    </xf>
    <xf numFmtId="0" fontId="11" fillId="0" borderId="0" xfId="0" applyFont="1" applyAlignment="1" applyProtection="1">
      <alignment horizontal="left" vertical="top" wrapText="1"/>
      <protection hidden="1"/>
    </xf>
    <xf numFmtId="0" fontId="33" fillId="0" borderId="0" xfId="0" applyFont="1" applyAlignment="1" applyProtection="1">
      <alignment horizontal="center"/>
      <protection hidden="1"/>
    </xf>
  </cellXfs>
  <cellStyles count="3">
    <cellStyle name="Normal" xfId="0" builtinId="0"/>
    <cellStyle name="Normal_Local Government Statistics" xfId="1" xr:uid="{98C878B3-C966-48E2-B0DF-AB32118C991A}"/>
    <cellStyle name="Normal_T100" xfId="2" xr:uid="{9359A703-417D-46E1-843F-AAF0F65C1B68}"/>
  </cellStyles>
  <dxfs count="0"/>
  <tableStyles count="0" defaultTableStyle="TableStyleMedium2" defaultPivotStyle="PivotStyleLight16"/>
  <colors>
    <mruColors>
      <color rgb="FFFF7C80"/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sharedStrings.xml" Id="rId8" /><Relationship Type="http://schemas.openxmlformats.org/officeDocument/2006/relationships/worksheet" Target="worksheets/sheet3.xml" Id="rId3" /><Relationship Type="http://schemas.openxmlformats.org/officeDocument/2006/relationships/styles" Target="style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theme" Target="theme/theme1.xml" Id="rId6" /><Relationship Type="http://schemas.openxmlformats.org/officeDocument/2006/relationships/worksheet" Target="worksheets/sheet5.xml" Id="rId5" /><Relationship Type="http://schemas.openxmlformats.org/officeDocument/2006/relationships/calcChain" Target="calcChain.xml" Id="rId10" /><Relationship Type="http://schemas.openxmlformats.org/officeDocument/2006/relationships/worksheet" Target="worksheets/sheet4.xml" Id="rId4" /><Relationship Type="http://schemas.openxmlformats.org/officeDocument/2006/relationships/sheetMetadata" Target="metadata.xml" Id="rId9" /><Relationship Type="http://schemas.openxmlformats.org/officeDocument/2006/relationships/customXml" Target="/customXml/item.xml" Id="Rdf1fad58eaa947e1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913194241076254"/>
          <c:y val="4.5647286841312883E-2"/>
          <c:w val="0.72861225741829228"/>
          <c:h val="0.9333455915748929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0000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Languages!$CK$5:$CK$28</c:f>
              <c:strCache>
                <c:ptCount val="24"/>
                <c:pt idx="0">
                  <c:v>Vietnamese</c:v>
                </c:pt>
                <c:pt idx="1">
                  <c:v>Khmer</c:v>
                </c:pt>
                <c:pt idx="2">
                  <c:v>Mandarin</c:v>
                </c:pt>
                <c:pt idx="3">
                  <c:v>Punjabi</c:v>
                </c:pt>
                <c:pt idx="4">
                  <c:v>Cantonese</c:v>
                </c:pt>
                <c:pt idx="5">
                  <c:v>Hazaraghi</c:v>
                </c:pt>
                <c:pt idx="6">
                  <c:v>Sinhalese</c:v>
                </c:pt>
                <c:pt idx="7">
                  <c:v>Greek</c:v>
                </c:pt>
                <c:pt idx="8">
                  <c:v>Tamil</c:v>
                </c:pt>
                <c:pt idx="9">
                  <c:v>Arabic</c:v>
                </c:pt>
                <c:pt idx="10">
                  <c:v>Hindi</c:v>
                </c:pt>
                <c:pt idx="11">
                  <c:v>Serbian</c:v>
                </c:pt>
                <c:pt idx="12">
                  <c:v>Dari</c:v>
                </c:pt>
                <c:pt idx="13">
                  <c:v>Italian</c:v>
                </c:pt>
                <c:pt idx="14">
                  <c:v>Malay</c:v>
                </c:pt>
                <c:pt idx="15">
                  <c:v>Urdu</c:v>
                </c:pt>
                <c:pt idx="16">
                  <c:v>Albanian</c:v>
                </c:pt>
                <c:pt idx="17">
                  <c:v>Turkish</c:v>
                </c:pt>
                <c:pt idx="18">
                  <c:v>Burmese</c:v>
                </c:pt>
                <c:pt idx="19">
                  <c:v>Spanish</c:v>
                </c:pt>
                <c:pt idx="20">
                  <c:v>Bosnian</c:v>
                </c:pt>
                <c:pt idx="21">
                  <c:v>Tagalog</c:v>
                </c:pt>
                <c:pt idx="22">
                  <c:v>Malayalam</c:v>
                </c:pt>
                <c:pt idx="23">
                  <c:v>Filipino</c:v>
                </c:pt>
              </c:strCache>
            </c:strRef>
          </c:cat>
          <c:val>
            <c:numRef>
              <c:f>Languages!$CM$5:$CM$28</c:f>
              <c:numCache>
                <c:formatCode>General</c:formatCode>
                <c:ptCount val="24"/>
                <c:pt idx="0">
                  <c:v>12.805235530711023</c:v>
                </c:pt>
                <c:pt idx="1">
                  <c:v>6.5873611016429203</c:v>
                </c:pt>
                <c:pt idx="2">
                  <c:v>4.2272820233144728</c:v>
                </c:pt>
                <c:pt idx="3">
                  <c:v>3.6805508214602227</c:v>
                </c:pt>
                <c:pt idx="4">
                  <c:v>3.0063399004703797</c:v>
                </c:pt>
                <c:pt idx="5">
                  <c:v>2.746608494103211</c:v>
                </c:pt>
                <c:pt idx="6">
                  <c:v>2.663439907287477</c:v>
                </c:pt>
                <c:pt idx="7">
                  <c:v>2.3921194355443451</c:v>
                </c:pt>
                <c:pt idx="8">
                  <c:v>1.9067421092098986</c:v>
                </c:pt>
                <c:pt idx="9">
                  <c:v>1.7192719340104985</c:v>
                </c:pt>
                <c:pt idx="10">
                  <c:v>1.5379371463630787</c:v>
                </c:pt>
                <c:pt idx="11">
                  <c:v>1.381825618651578</c:v>
                </c:pt>
                <c:pt idx="12">
                  <c:v>1.3225168723157681</c:v>
                </c:pt>
                <c:pt idx="13">
                  <c:v>1.2795691594519054</c:v>
                </c:pt>
                <c:pt idx="14">
                  <c:v>1.2202604131160952</c:v>
                </c:pt>
                <c:pt idx="15">
                  <c:v>1.1691321835162587</c:v>
                </c:pt>
                <c:pt idx="16">
                  <c:v>1.1098234371804485</c:v>
                </c:pt>
                <c:pt idx="17">
                  <c:v>1.0348353671006885</c:v>
                </c:pt>
                <c:pt idx="18">
                  <c:v>1.0212011725407322</c:v>
                </c:pt>
                <c:pt idx="19">
                  <c:v>0.92780693980503093</c:v>
                </c:pt>
                <c:pt idx="20">
                  <c:v>0.85690912809325781</c:v>
                </c:pt>
                <c:pt idx="21">
                  <c:v>0.78532960665348683</c:v>
                </c:pt>
                <c:pt idx="22">
                  <c:v>0.71988547276569637</c:v>
                </c:pt>
                <c:pt idx="23">
                  <c:v>0.6408071443179495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18-4112-AD5B-F35105803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2"/>
        <c:axId val="1482390447"/>
        <c:axId val="1996699631"/>
      </c:barChart>
      <c:catAx>
        <c:axId val="148239044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6699631"/>
        <c:crosses val="autoZero"/>
        <c:auto val="1"/>
        <c:lblAlgn val="ctr"/>
        <c:lblOffset val="100"/>
        <c:noMultiLvlLbl val="0"/>
      </c:catAx>
      <c:valAx>
        <c:axId val="1996699631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23904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534944063504068E-2"/>
          <c:y val="4.216891255939946E-2"/>
          <c:w val="0.89283587673585163"/>
          <c:h val="0.8471320676752142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495-445B-8BFC-F050E340FC78}"/>
              </c:ext>
            </c:extLst>
          </c:dPt>
          <c:dPt>
            <c:idx val="1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495-445B-8BFC-F050E340FC7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495-445B-8BFC-F050E340FC7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495-445B-8BFC-F050E340FC7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E6C-400C-851E-47A36ABC2B3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2495-445B-8BFC-F050E340FC78}"/>
              </c:ext>
            </c:extLst>
          </c:dPt>
          <c:dPt>
            <c:idx val="6"/>
            <c:bubble3D val="0"/>
            <c:spPr>
              <a:solidFill>
                <a:srgbClr val="FF7C8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C-22F9-4D53-8449-AEA7AD8B721F}"/>
              </c:ext>
            </c:extLst>
          </c:dPt>
          <c:dLbls>
            <c:dLbl>
              <c:idx val="0"/>
              <c:layout>
                <c:manualLayout>
                  <c:x val="1.1207449825747267E-2"/>
                  <c:y val="1.566217488120107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95-445B-8BFC-F050E340FC78}"/>
                </c:ext>
              </c:extLst>
            </c:dLbl>
            <c:dLbl>
              <c:idx val="1"/>
              <c:layout>
                <c:manualLayout>
                  <c:x val="-0.19310592888906503"/>
                  <c:y val="2.39370078740157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95-445B-8BFC-F050E340FC78}"/>
                </c:ext>
              </c:extLst>
            </c:dLbl>
            <c:dLbl>
              <c:idx val="2"/>
              <c:layout>
                <c:manualLayout>
                  <c:x val="8.9614931355167446E-2"/>
                  <c:y val="7.00567020959114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95-445B-8BFC-F050E340FC78}"/>
                </c:ext>
              </c:extLst>
            </c:dLbl>
            <c:dLbl>
              <c:idx val="3"/>
              <c:layout>
                <c:manualLayout>
                  <c:x val="5.5357165046835124E-3"/>
                  <c:y val="0.1037074447326736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95-445B-8BFC-F050E340FC78}"/>
                </c:ext>
              </c:extLst>
            </c:dLbl>
            <c:dLbl>
              <c:idx val="4"/>
              <c:layout>
                <c:manualLayout>
                  <c:x val="-6.4218072907028689E-2"/>
                  <c:y val="4.02750166433277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6C-400C-851E-47A36ABC2B3F}"/>
                </c:ext>
              </c:extLst>
            </c:dLbl>
            <c:dLbl>
              <c:idx val="5"/>
              <c:layout>
                <c:manualLayout>
                  <c:x val="-0.1762549566375031"/>
                  <c:y val="2.527536098803965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95-445B-8BFC-F050E340FC78}"/>
                </c:ext>
              </c:extLst>
            </c:dLbl>
            <c:dLbl>
              <c:idx val="6"/>
              <c:layout>
                <c:manualLayout>
                  <c:x val="0.21763026464842339"/>
                  <c:y val="-9.7793898211703139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F9-4D53-8449-AEA7AD8B72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Infographic!$R$16:$R$22</c:f>
              <c:strCache>
                <c:ptCount val="7"/>
                <c:pt idx="0">
                  <c:v>Buddhism</c:v>
                </c:pt>
                <c:pt idx="1">
                  <c:v>Christianity</c:v>
                </c:pt>
                <c:pt idx="2">
                  <c:v>Hinduism</c:v>
                </c:pt>
                <c:pt idx="3">
                  <c:v>Islam</c:v>
                </c:pt>
                <c:pt idx="4">
                  <c:v>Judaism</c:v>
                </c:pt>
                <c:pt idx="5">
                  <c:v>Other</c:v>
                </c:pt>
                <c:pt idx="6">
                  <c:v>Athiesm</c:v>
                </c:pt>
              </c:strCache>
            </c:strRef>
          </c:cat>
          <c:val>
            <c:numRef>
              <c:f>Infographic!$S$16:$S$22</c:f>
              <c:numCache>
                <c:formatCode>0.0</c:formatCode>
                <c:ptCount val="7"/>
                <c:pt idx="0">
                  <c:v>17.06700722786805</c:v>
                </c:pt>
                <c:pt idx="1">
                  <c:v>35.890033150372261</c:v>
                </c:pt>
                <c:pt idx="2">
                  <c:v>5.4623390033150372</c:v>
                </c:pt>
                <c:pt idx="3">
                  <c:v>15.299440247812617</c:v>
                </c:pt>
                <c:pt idx="4">
                  <c:v>0.12567251779794575</c:v>
                </c:pt>
                <c:pt idx="5">
                  <c:v>3.601706428998424</c:v>
                </c:pt>
                <c:pt idx="6">
                  <c:v>22.553801423835662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95-445B-8BFC-F050E340F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8112449799196786E-2"/>
          <c:y val="9.0375830680739372E-2"/>
          <c:w val="0.91541567846187899"/>
          <c:h val="0.87490199363377452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10"/>
            <c:spPr>
              <a:solidFill>
                <a:schemeClr val="accent1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281-4FFF-8B0E-992C06748051}"/>
              </c:ext>
            </c:extLst>
          </c:dPt>
          <c:dPt>
            <c:idx val="1"/>
            <c:bubble3D val="0"/>
            <c:explosion val="12"/>
            <c:spPr>
              <a:solidFill>
                <a:schemeClr val="accent2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281-4FFF-8B0E-992C06748051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281-4FFF-8B0E-992C06748051}"/>
              </c:ext>
            </c:extLst>
          </c:dPt>
          <c:dLbls>
            <c:dLbl>
              <c:idx val="0"/>
              <c:layout>
                <c:manualLayout>
                  <c:x val="-0.31268868004402678"/>
                  <c:y val="8.8649690065337565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212920159173649"/>
                      <c:h val="0.1597872340425531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2281-4FFF-8B0E-992C067480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Infographic!$R$27:$R$29</c:f>
              <c:strCache>
                <c:ptCount val="3"/>
                <c:pt idx="0">
                  <c:v>Humanitarian</c:v>
                </c:pt>
                <c:pt idx="1">
                  <c:v>Family</c:v>
                </c:pt>
                <c:pt idx="2">
                  <c:v>Skilled</c:v>
                </c:pt>
              </c:strCache>
            </c:strRef>
          </c:cat>
          <c:val>
            <c:numRef>
              <c:f>Infographic!$T$27:$T$29</c:f>
              <c:numCache>
                <c:formatCode>0.0</c:formatCode>
                <c:ptCount val="3"/>
                <c:pt idx="0">
                  <c:v>17.189483227561198</c:v>
                </c:pt>
                <c:pt idx="1">
                  <c:v>23.100634632819585</c:v>
                </c:pt>
                <c:pt idx="2">
                  <c:v>59.709882139619218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281-4FFF-8B0E-992C06748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408783634349645"/>
          <c:y val="4.67331282576001E-2"/>
          <c:w val="0.75585257212015811"/>
          <c:h val="0.9320291261283312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Birthplaces!$CK$5:$CK$30</c:f>
              <c:strCache>
                <c:ptCount val="26"/>
                <c:pt idx="0">
                  <c:v>Vietnam</c:v>
                </c:pt>
                <c:pt idx="1">
                  <c:v>India</c:v>
                </c:pt>
                <c:pt idx="2">
                  <c:v>Cambodia</c:v>
                </c:pt>
                <c:pt idx="3">
                  <c:v>Sri Lanka</c:v>
                </c:pt>
                <c:pt idx="4">
                  <c:v>China</c:v>
                </c:pt>
                <c:pt idx="5">
                  <c:v>Afghanistan</c:v>
                </c:pt>
                <c:pt idx="6">
                  <c:v>Malaysia</c:v>
                </c:pt>
                <c:pt idx="7">
                  <c:v>Philippines</c:v>
                </c:pt>
                <c:pt idx="8">
                  <c:v>Pakistan</c:v>
                </c:pt>
                <c:pt idx="9">
                  <c:v>New Zealand</c:v>
                </c:pt>
                <c:pt idx="10">
                  <c:v>Greece</c:v>
                </c:pt>
                <c:pt idx="11">
                  <c:v>England</c:v>
                </c:pt>
                <c:pt idx="12">
                  <c:v>Italy</c:v>
                </c:pt>
                <c:pt idx="13">
                  <c:v>Bosnia</c:v>
                </c:pt>
                <c:pt idx="14">
                  <c:v>Thailand</c:v>
                </c:pt>
                <c:pt idx="15">
                  <c:v>Myanmar</c:v>
                </c:pt>
                <c:pt idx="16">
                  <c:v>Mauritius</c:v>
                </c:pt>
                <c:pt idx="17">
                  <c:v>North Macedonia</c:v>
                </c:pt>
                <c:pt idx="18">
                  <c:v>Indonesia</c:v>
                </c:pt>
                <c:pt idx="19">
                  <c:v>Turkey</c:v>
                </c:pt>
                <c:pt idx="20">
                  <c:v>Serbia</c:v>
                </c:pt>
                <c:pt idx="21">
                  <c:v>Iran</c:v>
                </c:pt>
                <c:pt idx="22">
                  <c:v>Croatia</c:v>
                </c:pt>
                <c:pt idx="23">
                  <c:v>Lebanon</c:v>
                </c:pt>
                <c:pt idx="24">
                  <c:v>Poland</c:v>
                </c:pt>
                <c:pt idx="25">
                  <c:v>Fiji</c:v>
                </c:pt>
              </c:strCache>
            </c:strRef>
          </c:cat>
          <c:val>
            <c:numRef>
              <c:f>Birthplaces!$CM$5:$CM$30</c:f>
              <c:numCache>
                <c:formatCode>0.0</c:formatCode>
                <c:ptCount val="26"/>
                <c:pt idx="0">
                  <c:v>9.8480532450384395</c:v>
                </c:pt>
                <c:pt idx="1">
                  <c:v>7.9746911801175626</c:v>
                </c:pt>
                <c:pt idx="2">
                  <c:v>5.811779057219649</c:v>
                </c:pt>
                <c:pt idx="3">
                  <c:v>4.2138917002352594</c:v>
                </c:pt>
                <c:pt idx="4">
                  <c:v>3.2755350308652322</c:v>
                </c:pt>
                <c:pt idx="5">
                  <c:v>3.2306279616882381</c:v>
                </c:pt>
                <c:pt idx="6">
                  <c:v>2.2835579803883457</c:v>
                </c:pt>
                <c:pt idx="7">
                  <c:v>1.7842181813307239</c:v>
                </c:pt>
                <c:pt idx="8">
                  <c:v>1.6005683760397329</c:v>
                </c:pt>
                <c:pt idx="9">
                  <c:v>1.3324664705054392</c:v>
                </c:pt>
                <c:pt idx="10">
                  <c:v>1.1930534796276064</c:v>
                </c:pt>
                <c:pt idx="11">
                  <c:v>1.0000201076429152</c:v>
                </c:pt>
                <c:pt idx="12">
                  <c:v>0.99063654094921483</c:v>
                </c:pt>
                <c:pt idx="13">
                  <c:v>0.98795552189387181</c:v>
                </c:pt>
                <c:pt idx="14">
                  <c:v>0.93165412173167017</c:v>
                </c:pt>
                <c:pt idx="15">
                  <c:v>0.82240259522644554</c:v>
                </c:pt>
                <c:pt idx="16">
                  <c:v>0.80095444278370209</c:v>
                </c:pt>
                <c:pt idx="17">
                  <c:v>0.68567062340395579</c:v>
                </c:pt>
                <c:pt idx="18">
                  <c:v>0.63137998753326141</c:v>
                </c:pt>
                <c:pt idx="19">
                  <c:v>0.54491712299845163</c:v>
                </c:pt>
                <c:pt idx="20">
                  <c:v>0.51609616815351511</c:v>
                </c:pt>
                <c:pt idx="21">
                  <c:v>0.48459419425323563</c:v>
                </c:pt>
                <c:pt idx="22">
                  <c:v>0.48325368472556418</c:v>
                </c:pt>
                <c:pt idx="23">
                  <c:v>0.39880158448226172</c:v>
                </c:pt>
                <c:pt idx="24">
                  <c:v>0.39679082019075451</c:v>
                </c:pt>
                <c:pt idx="25">
                  <c:v>0.39343954637157585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C1-4ABE-9F1C-F72CDBE2F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axId val="1543906751"/>
        <c:axId val="1998303167"/>
      </c:barChart>
      <c:catAx>
        <c:axId val="154390675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8303167"/>
        <c:crosses val="autoZero"/>
        <c:auto val="1"/>
        <c:lblAlgn val="ctr"/>
        <c:lblOffset val="100"/>
        <c:noMultiLvlLbl val="0"/>
      </c:catAx>
      <c:valAx>
        <c:axId val="1998303167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39067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45" dropStyle="combo" dx="39" fmlaLink="$G$2" fmlaRange="Data!$CG$4:$CG$83" sel="26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eg"/><Relationship Id="rId3" Type="http://schemas.openxmlformats.org/officeDocument/2006/relationships/chart" Target="../charts/chart3.xml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3.png"/><Relationship Id="rId5" Type="http://schemas.openxmlformats.org/officeDocument/2006/relationships/image" Target="../media/image2.jpeg"/><Relationship Id="rId4" Type="http://schemas.openxmlformats.org/officeDocument/2006/relationships/image" Target="../media/image1.jpeg"/><Relationship Id="rId9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127576</xdr:colOff>
      <xdr:row>11</xdr:row>
      <xdr:rowOff>247648</xdr:rowOff>
    </xdr:from>
    <xdr:to>
      <xdr:col>14</xdr:col>
      <xdr:colOff>495299</xdr:colOff>
      <xdr:row>31</xdr:row>
      <xdr:rowOff>126999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7</xdr:col>
      <xdr:colOff>394277</xdr:colOff>
      <xdr:row>33</xdr:row>
      <xdr:rowOff>12700</xdr:rowOff>
    </xdr:from>
    <xdr:to>
      <xdr:col>14</xdr:col>
      <xdr:colOff>215900</xdr:colOff>
      <xdr:row>41</xdr:row>
      <xdr:rowOff>82550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2</xdr:col>
      <xdr:colOff>6350</xdr:colOff>
      <xdr:row>33</xdr:row>
      <xdr:rowOff>177800</xdr:rowOff>
    </xdr:from>
    <xdr:to>
      <xdr:col>7</xdr:col>
      <xdr:colOff>400050</xdr:colOff>
      <xdr:row>40</xdr:row>
      <xdr:rowOff>82550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6350</xdr:colOff>
          <xdr:row>1</xdr:row>
          <xdr:rowOff>0</xdr:rowOff>
        </xdr:from>
        <xdr:to>
          <xdr:col>8</xdr:col>
          <xdr:colOff>469900</xdr:colOff>
          <xdr:row>2</xdr:row>
          <xdr:rowOff>12700</xdr:rowOff>
        </xdr:to>
        <xdr:sp macro="" textlink="">
          <xdr:nvSpPr>
            <xdr:cNvPr id="6145" name="Drop Dow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4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 editAs="oneCell">
    <xdr:from>
      <xdr:col>3</xdr:col>
      <xdr:colOff>425449</xdr:colOff>
      <xdr:row>2</xdr:row>
      <xdr:rowOff>42028</xdr:rowOff>
    </xdr:from>
    <xdr:to>
      <xdr:col>5</xdr:col>
      <xdr:colOff>273050</xdr:colOff>
      <xdr:row>4</xdr:row>
      <xdr:rowOff>139504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349" y="543678"/>
          <a:ext cx="850901" cy="529276"/>
        </a:xfrm>
        <a:prstGeom prst="rect">
          <a:avLst/>
        </a:prstGeom>
        <a:effectLst>
          <a:softEdge rad="127000"/>
        </a:effectLst>
      </xdr:spPr>
    </xdr:pic>
    <xdr:clientData/>
  </xdr:twoCellAnchor>
  <xdr:twoCellAnchor editAs="oneCell">
    <xdr:from>
      <xdr:col>13</xdr:col>
      <xdr:colOff>25400</xdr:colOff>
      <xdr:row>2</xdr:row>
      <xdr:rowOff>8876</xdr:rowOff>
    </xdr:from>
    <xdr:to>
      <xdr:col>14</xdr:col>
      <xdr:colOff>254000</xdr:colOff>
      <xdr:row>4</xdr:row>
      <xdr:rowOff>63500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0" y="510526"/>
          <a:ext cx="730250" cy="486424"/>
        </a:xfrm>
        <a:prstGeom prst="rect">
          <a:avLst/>
        </a:prstGeom>
      </xdr:spPr>
    </xdr:pic>
    <xdr:clientData/>
  </xdr:twoCellAnchor>
  <xdr:twoCellAnchor editAs="oneCell">
    <xdr:from>
      <xdr:col>5</xdr:col>
      <xdr:colOff>195948</xdr:colOff>
      <xdr:row>29</xdr:row>
      <xdr:rowOff>147410</xdr:rowOff>
    </xdr:from>
    <xdr:to>
      <xdr:col>7</xdr:col>
      <xdr:colOff>80431</xdr:colOff>
      <xdr:row>32</xdr:row>
      <xdr:rowOff>146050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4148" y="6668860"/>
          <a:ext cx="887783" cy="620940"/>
        </a:xfrm>
        <a:prstGeom prst="rect">
          <a:avLst/>
        </a:prstGeom>
        <a:effectLst>
          <a:softEdge rad="127000"/>
        </a:effectLst>
      </xdr:spPr>
    </xdr:pic>
    <xdr:clientData/>
  </xdr:twoCellAnchor>
  <xdr:twoCellAnchor>
    <xdr:from>
      <xdr:col>2</xdr:col>
      <xdr:colOff>12699</xdr:colOff>
      <xdr:row>10</xdr:row>
      <xdr:rowOff>23089</xdr:rowOff>
    </xdr:from>
    <xdr:to>
      <xdr:col>8</xdr:col>
      <xdr:colOff>139700</xdr:colOff>
      <xdr:row>28</xdr:row>
      <xdr:rowOff>165100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twoCellAnchor>
  <xdr:twoCellAnchor>
    <xdr:from>
      <xdr:col>3</xdr:col>
      <xdr:colOff>12700</xdr:colOff>
      <xdr:row>0</xdr:row>
      <xdr:rowOff>311150</xdr:rowOff>
    </xdr:from>
    <xdr:to>
      <xdr:col>6</xdr:col>
      <xdr:colOff>0</xdr:colOff>
      <xdr:row>2</xdr:row>
      <xdr:rowOff>31750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/>
      </xdr:nvSpPr>
      <xdr:spPr>
        <a:xfrm>
          <a:off x="1117600" y="311150"/>
          <a:ext cx="1492250" cy="222250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/>
            <a:t> Select municipality </a:t>
          </a:r>
          <a:r>
            <a:rPr lang="en-AU" sz="1100">
              <a:latin typeface="Wingdings" panose="05000000000000000000" pitchFamily="2" charset="2"/>
            </a:rPr>
            <a:t>F</a:t>
          </a:r>
        </a:p>
      </xdr:txBody>
    </xdr:sp>
    <xdr:clientData fPrintsWithSheet="0"/>
  </xdr:twoCellAnchor>
  <xdr:twoCellAnchor editAs="oneCell">
    <xdr:from>
      <xdr:col>13</xdr:col>
      <xdr:colOff>218286</xdr:colOff>
      <xdr:row>31</xdr:row>
      <xdr:rowOff>12700</xdr:rowOff>
    </xdr:from>
    <xdr:to>
      <xdr:col>15</xdr:col>
      <xdr:colOff>50157</xdr:colOff>
      <xdr:row>33</xdr:row>
      <xdr:rowOff>165100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4086" y="6902450"/>
          <a:ext cx="835171" cy="603250"/>
        </a:xfrm>
        <a:prstGeom prst="rect">
          <a:avLst/>
        </a:prstGeom>
        <a:effectLst>
          <a:softEdge rad="63500"/>
        </a:effectLst>
      </xdr:spPr>
    </xdr:pic>
    <xdr:clientData/>
  </xdr:twoCellAnchor>
  <xdr:twoCellAnchor editAs="oneCell">
    <xdr:from>
      <xdr:col>1</xdr:col>
      <xdr:colOff>170180</xdr:colOff>
      <xdr:row>0</xdr:row>
      <xdr:rowOff>0</xdr:rowOff>
    </xdr:from>
    <xdr:to>
      <xdr:col>3</xdr:col>
      <xdr:colOff>106680</xdr:colOff>
      <xdr:row>2</xdr:row>
      <xdr:rowOff>177800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130" y="0"/>
          <a:ext cx="679450" cy="679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EC879-24F9-41FE-B6D2-39F70EAFDD78}">
  <dimension ref="A1:B17"/>
  <sheetViews>
    <sheetView workbookViewId="0">
      <selection activeCell="B16" sqref="B16"/>
    </sheetView>
  </sheetViews>
  <sheetFormatPr defaultRowHeight="13" x14ac:dyDescent="0.3"/>
  <cols>
    <col min="1" max="1" width="6.6328125" style="2" customWidth="1"/>
    <col min="2" max="2" width="47.36328125" style="2" customWidth="1"/>
    <col min="3" max="16384" width="8.7265625" style="2"/>
  </cols>
  <sheetData>
    <row r="1" spans="1:2" ht="18.5" x14ac:dyDescent="0.45">
      <c r="A1" s="1" t="s">
        <v>0</v>
      </c>
    </row>
    <row r="4" spans="1:2" x14ac:dyDescent="0.3">
      <c r="B4" s="4" t="s">
        <v>11</v>
      </c>
    </row>
    <row r="5" spans="1:2" x14ac:dyDescent="0.3">
      <c r="B5" s="3"/>
    </row>
    <row r="6" spans="1:2" x14ac:dyDescent="0.3">
      <c r="B6" s="3" t="s">
        <v>1</v>
      </c>
    </row>
    <row r="7" spans="1:2" x14ac:dyDescent="0.3">
      <c r="B7" s="3" t="s">
        <v>2</v>
      </c>
    </row>
    <row r="8" spans="1:2" x14ac:dyDescent="0.3">
      <c r="B8" s="3" t="s">
        <v>3</v>
      </c>
    </row>
    <row r="9" spans="1:2" x14ac:dyDescent="0.3">
      <c r="B9" s="3" t="s">
        <v>4</v>
      </c>
    </row>
    <row r="10" spans="1:2" x14ac:dyDescent="0.3">
      <c r="B10" s="3" t="s">
        <v>5</v>
      </c>
    </row>
    <row r="11" spans="1:2" x14ac:dyDescent="0.3">
      <c r="B11" s="3" t="s">
        <v>6</v>
      </c>
    </row>
    <row r="12" spans="1:2" x14ac:dyDescent="0.3">
      <c r="B12" s="3" t="s">
        <v>562</v>
      </c>
    </row>
    <row r="13" spans="1:2" x14ac:dyDescent="0.3">
      <c r="B13" s="3"/>
    </row>
    <row r="14" spans="1:2" x14ac:dyDescent="0.3">
      <c r="B14" s="3" t="s">
        <v>7</v>
      </c>
    </row>
    <row r="15" spans="1:2" x14ac:dyDescent="0.3">
      <c r="B15" s="3" t="s">
        <v>8</v>
      </c>
    </row>
    <row r="16" spans="1:2" x14ac:dyDescent="0.3">
      <c r="B16" s="3" t="s">
        <v>9</v>
      </c>
    </row>
    <row r="17" spans="2:2" x14ac:dyDescent="0.3">
      <c r="B17" s="3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D44A8-E364-4558-B23B-E8A1F18663CC}">
  <dimension ref="A1:CM236"/>
  <sheetViews>
    <sheetView workbookViewId="0">
      <pane xSplit="2" ySplit="3" topLeftCell="C179" activePane="bottomRight" state="frozen"/>
      <selection activeCell="D241" sqref="D241"/>
      <selection pane="topRight" activeCell="D241" sqref="D241"/>
      <selection pane="bottomLeft" activeCell="D241" sqref="D241"/>
      <selection pane="bottomRight" activeCell="D241" sqref="D241"/>
    </sheetView>
  </sheetViews>
  <sheetFormatPr defaultRowHeight="12" x14ac:dyDescent="0.3"/>
  <cols>
    <col min="1" max="1" width="3.26953125" style="7" bestFit="1" customWidth="1"/>
    <col min="2" max="2" width="14.7265625" style="5" customWidth="1"/>
    <col min="3" max="16384" width="8.7265625" style="5"/>
  </cols>
  <sheetData>
    <row r="1" spans="1:91" ht="18.5" x14ac:dyDescent="0.45">
      <c r="B1" s="1" t="s">
        <v>322</v>
      </c>
    </row>
    <row r="3" spans="1:91" x14ac:dyDescent="0.3"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5" t="s">
        <v>19</v>
      </c>
      <c r="K3" s="5" t="s">
        <v>20</v>
      </c>
      <c r="L3" s="5" t="s">
        <v>21</v>
      </c>
      <c r="M3" s="5" t="s">
        <v>22</v>
      </c>
      <c r="N3" s="5" t="s">
        <v>23</v>
      </c>
      <c r="O3" s="5" t="s">
        <v>24</v>
      </c>
      <c r="P3" s="5" t="s">
        <v>25</v>
      </c>
      <c r="Q3" s="5" t="s">
        <v>26</v>
      </c>
      <c r="R3" s="5" t="s">
        <v>27</v>
      </c>
      <c r="S3" s="5" t="s">
        <v>28</v>
      </c>
      <c r="T3" s="5" t="s">
        <v>29</v>
      </c>
      <c r="U3" s="5" t="s">
        <v>30</v>
      </c>
      <c r="V3" s="5" t="s">
        <v>31</v>
      </c>
      <c r="W3" s="5" t="s">
        <v>32</v>
      </c>
      <c r="X3" s="5" t="s">
        <v>33</v>
      </c>
      <c r="Y3" s="5" t="s">
        <v>34</v>
      </c>
      <c r="Z3" s="5" t="s">
        <v>35</v>
      </c>
      <c r="AA3" s="5" t="s">
        <v>36</v>
      </c>
      <c r="AB3" s="5" t="s">
        <v>37</v>
      </c>
      <c r="AC3" s="5" t="s">
        <v>38</v>
      </c>
      <c r="AD3" s="5" t="s">
        <v>39</v>
      </c>
      <c r="AE3" s="5" t="s">
        <v>40</v>
      </c>
      <c r="AF3" s="5" t="s">
        <v>41</v>
      </c>
      <c r="AG3" s="5" t="s">
        <v>42</v>
      </c>
      <c r="AH3" s="5" t="s">
        <v>43</v>
      </c>
      <c r="AI3" s="5" t="s">
        <v>44</v>
      </c>
      <c r="AJ3" s="5" t="s">
        <v>45</v>
      </c>
      <c r="AK3" s="5" t="s">
        <v>46</v>
      </c>
      <c r="AL3" s="5" t="s">
        <v>47</v>
      </c>
      <c r="AM3" s="5" t="s">
        <v>48</v>
      </c>
      <c r="AN3" s="5" t="s">
        <v>49</v>
      </c>
      <c r="AO3" s="5" t="s">
        <v>50</v>
      </c>
      <c r="AP3" s="5" t="s">
        <v>51</v>
      </c>
      <c r="AQ3" s="5" t="s">
        <v>52</v>
      </c>
      <c r="AR3" s="5" t="s">
        <v>53</v>
      </c>
      <c r="AS3" s="5" t="s">
        <v>54</v>
      </c>
      <c r="AT3" s="5" t="s">
        <v>55</v>
      </c>
      <c r="AU3" s="5" t="s">
        <v>56</v>
      </c>
      <c r="AV3" s="5" t="s">
        <v>57</v>
      </c>
      <c r="AW3" s="5" t="s">
        <v>58</v>
      </c>
      <c r="AX3" s="5" t="s">
        <v>59</v>
      </c>
      <c r="AY3" s="5" t="s">
        <v>60</v>
      </c>
      <c r="AZ3" s="5" t="s">
        <v>61</v>
      </c>
      <c r="BA3" s="5" t="s">
        <v>62</v>
      </c>
      <c r="BB3" s="5" t="s">
        <v>63</v>
      </c>
      <c r="BC3" s="5" t="s">
        <v>64</v>
      </c>
      <c r="BD3" s="5" t="s">
        <v>65</v>
      </c>
      <c r="BE3" s="5" t="s">
        <v>66</v>
      </c>
      <c r="BF3" s="5" t="s">
        <v>67</v>
      </c>
      <c r="BG3" s="5" t="s">
        <v>68</v>
      </c>
      <c r="BH3" s="5" t="s">
        <v>69</v>
      </c>
      <c r="BI3" s="5" t="s">
        <v>70</v>
      </c>
      <c r="BJ3" s="5" t="s">
        <v>71</v>
      </c>
      <c r="BK3" s="5" t="s">
        <v>72</v>
      </c>
      <c r="BL3" s="5" t="s">
        <v>73</v>
      </c>
      <c r="BM3" s="5" t="s">
        <v>74</v>
      </c>
      <c r="BN3" s="5" t="s">
        <v>75</v>
      </c>
      <c r="BO3" s="5" t="s">
        <v>76</v>
      </c>
      <c r="BP3" s="5" t="s">
        <v>77</v>
      </c>
      <c r="BQ3" s="5" t="s">
        <v>78</v>
      </c>
      <c r="BR3" s="5" t="s">
        <v>79</v>
      </c>
      <c r="BS3" s="5" t="s">
        <v>80</v>
      </c>
      <c r="BT3" s="5" t="s">
        <v>81</v>
      </c>
      <c r="BU3" s="5" t="s">
        <v>82</v>
      </c>
      <c r="BV3" s="5" t="s">
        <v>83</v>
      </c>
      <c r="BW3" s="5" t="s">
        <v>84</v>
      </c>
      <c r="BX3" s="5" t="s">
        <v>85</v>
      </c>
      <c r="BY3" s="5" t="s">
        <v>86</v>
      </c>
      <c r="BZ3" s="5" t="s">
        <v>87</v>
      </c>
      <c r="CA3" s="5" t="s">
        <v>88</v>
      </c>
      <c r="CB3" s="5" t="s">
        <v>89</v>
      </c>
      <c r="CC3" s="5" t="s">
        <v>90</v>
      </c>
      <c r="CD3" s="5" t="s">
        <v>91</v>
      </c>
    </row>
    <row r="4" spans="1:91" x14ac:dyDescent="0.3">
      <c r="A4" s="7">
        <v>1</v>
      </c>
      <c r="B4" s="5" t="s">
        <v>107</v>
      </c>
      <c r="C4" s="5">
        <v>0</v>
      </c>
      <c r="D4" s="5">
        <v>10</v>
      </c>
      <c r="E4" s="5">
        <v>18</v>
      </c>
      <c r="F4" s="5">
        <v>30</v>
      </c>
      <c r="G4" s="5">
        <v>3</v>
      </c>
      <c r="H4" s="5">
        <v>5</v>
      </c>
      <c r="I4" s="5">
        <v>29</v>
      </c>
      <c r="J4" s="5">
        <v>3</v>
      </c>
      <c r="K4" s="5">
        <v>23</v>
      </c>
      <c r="L4" s="5">
        <v>618</v>
      </c>
      <c r="M4" s="5">
        <v>0</v>
      </c>
      <c r="N4" s="5">
        <v>0</v>
      </c>
      <c r="O4" s="5">
        <v>362</v>
      </c>
      <c r="P4" s="5">
        <v>14679</v>
      </c>
      <c r="Q4" s="5">
        <v>0</v>
      </c>
      <c r="R4" s="5">
        <v>25</v>
      </c>
      <c r="S4" s="5">
        <v>0</v>
      </c>
      <c r="T4" s="5">
        <v>71</v>
      </c>
      <c r="U4" s="5">
        <v>0</v>
      </c>
      <c r="V4" s="5">
        <v>146</v>
      </c>
      <c r="W4" s="5">
        <v>0</v>
      </c>
      <c r="X4" s="5">
        <v>35</v>
      </c>
      <c r="Y4" s="5">
        <v>0</v>
      </c>
      <c r="Z4" s="5">
        <v>0</v>
      </c>
      <c r="AA4" s="5">
        <v>87</v>
      </c>
      <c r="AB4" s="5">
        <v>4820</v>
      </c>
      <c r="AC4" s="5">
        <v>611</v>
      </c>
      <c r="AD4" s="5">
        <v>745</v>
      </c>
      <c r="AE4" s="5">
        <v>0</v>
      </c>
      <c r="AF4" s="5">
        <v>0</v>
      </c>
      <c r="AG4" s="5">
        <v>20</v>
      </c>
      <c r="AH4" s="5">
        <v>0</v>
      </c>
      <c r="AI4" s="5">
        <v>435</v>
      </c>
      <c r="AJ4" s="5">
        <v>0</v>
      </c>
      <c r="AK4" s="5">
        <v>74</v>
      </c>
      <c r="AL4" s="5">
        <v>248</v>
      </c>
      <c r="AM4" s="5">
        <v>4</v>
      </c>
      <c r="AN4" s="5">
        <v>0</v>
      </c>
      <c r="AO4" s="5">
        <v>0</v>
      </c>
      <c r="AP4" s="5">
        <v>30</v>
      </c>
      <c r="AQ4" s="5">
        <v>0</v>
      </c>
      <c r="AR4" s="5">
        <v>74</v>
      </c>
      <c r="AS4" s="5">
        <v>35</v>
      </c>
      <c r="AT4" s="5">
        <v>123</v>
      </c>
      <c r="AU4" s="5">
        <v>329</v>
      </c>
      <c r="AV4" s="5">
        <v>275</v>
      </c>
      <c r="AW4" s="5">
        <v>6</v>
      </c>
      <c r="AX4" s="5">
        <v>3</v>
      </c>
      <c r="AY4" s="5">
        <v>287</v>
      </c>
      <c r="AZ4" s="5">
        <v>28</v>
      </c>
      <c r="BA4" s="5">
        <v>0</v>
      </c>
      <c r="BB4" s="5">
        <v>101</v>
      </c>
      <c r="BC4" s="5">
        <v>17</v>
      </c>
      <c r="BD4" s="5">
        <v>3</v>
      </c>
      <c r="BE4" s="5">
        <v>0</v>
      </c>
      <c r="BF4" s="5">
        <v>3</v>
      </c>
      <c r="BG4" s="5">
        <v>4</v>
      </c>
      <c r="BH4" s="5">
        <v>0</v>
      </c>
      <c r="BI4" s="5">
        <v>28</v>
      </c>
      <c r="BJ4" s="5">
        <v>0</v>
      </c>
      <c r="BK4" s="5">
        <v>0</v>
      </c>
      <c r="BL4" s="5">
        <v>0</v>
      </c>
      <c r="BM4" s="5">
        <v>0</v>
      </c>
      <c r="BN4" s="5">
        <v>47</v>
      </c>
      <c r="BO4" s="5">
        <v>0</v>
      </c>
      <c r="BP4" s="5">
        <v>0</v>
      </c>
      <c r="BQ4" s="5">
        <v>84</v>
      </c>
      <c r="BR4" s="5">
        <v>0</v>
      </c>
      <c r="BS4" s="5">
        <v>0</v>
      </c>
      <c r="BT4" s="5">
        <v>11</v>
      </c>
      <c r="BU4" s="5">
        <v>0</v>
      </c>
      <c r="BV4" s="5">
        <v>0</v>
      </c>
      <c r="BW4" s="5">
        <v>76</v>
      </c>
      <c r="BX4" s="5">
        <v>325</v>
      </c>
      <c r="BY4" s="5">
        <v>6</v>
      </c>
      <c r="BZ4" s="5">
        <v>361</v>
      </c>
      <c r="CA4" s="5">
        <v>52</v>
      </c>
      <c r="CB4" s="5">
        <v>14</v>
      </c>
      <c r="CC4" s="5">
        <v>0</v>
      </c>
      <c r="CD4" s="5">
        <v>25432</v>
      </c>
      <c r="CG4" s="7">
        <v>1</v>
      </c>
      <c r="CH4" s="5">
        <f>VLOOKUP(Birthplaces!CG4,Birthplaces!$A$4:$CD$233,Infographic!$G$2+2)</f>
        <v>4820</v>
      </c>
      <c r="CI4" s="5">
        <f>CH4+0.00001*CG4</f>
        <v>4820.0000099999997</v>
      </c>
      <c r="CJ4" s="5">
        <f>RANK(CI4,$CI$4:$CI$233)</f>
        <v>7</v>
      </c>
      <c r="CK4" s="5" t="str">
        <f>VLOOKUP(MATCH(CG4,CJ$4:CJ$233,0),$A$4:$B$233,2)</f>
        <v>Australia</v>
      </c>
      <c r="CL4" s="5">
        <f>VLOOKUP(MATCH(CG4,CJ$4:CJ$233,0),$CG$4:$CH$233,2)</f>
        <v>57952</v>
      </c>
      <c r="CM4" s="8">
        <f>CL4/SUM(CL$4:CL$233)*100</f>
        <v>38.842604073808459</v>
      </c>
    </row>
    <row r="5" spans="1:91" x14ac:dyDescent="0.3">
      <c r="A5" s="7">
        <v>2</v>
      </c>
      <c r="B5" s="5" t="s">
        <v>172</v>
      </c>
      <c r="C5" s="5">
        <v>0</v>
      </c>
      <c r="D5" s="5">
        <v>4</v>
      </c>
      <c r="E5" s="5">
        <v>0</v>
      </c>
      <c r="F5" s="5">
        <v>45</v>
      </c>
      <c r="G5" s="5">
        <v>0</v>
      </c>
      <c r="H5" s="5">
        <v>0</v>
      </c>
      <c r="I5" s="5">
        <v>17</v>
      </c>
      <c r="J5" s="5">
        <v>0</v>
      </c>
      <c r="K5" s="5">
        <v>19</v>
      </c>
      <c r="L5" s="5">
        <v>167</v>
      </c>
      <c r="M5" s="5">
        <v>0</v>
      </c>
      <c r="N5" s="5">
        <v>9</v>
      </c>
      <c r="O5" s="5">
        <v>19</v>
      </c>
      <c r="P5" s="5">
        <v>124</v>
      </c>
      <c r="Q5" s="5">
        <v>0</v>
      </c>
      <c r="R5" s="5">
        <v>4</v>
      </c>
      <c r="S5" s="5">
        <v>0</v>
      </c>
      <c r="T5" s="5">
        <v>70</v>
      </c>
      <c r="U5" s="5">
        <v>0</v>
      </c>
      <c r="V5" s="5">
        <v>8</v>
      </c>
      <c r="W5" s="5">
        <v>0</v>
      </c>
      <c r="X5" s="5">
        <v>14</v>
      </c>
      <c r="Y5" s="5">
        <v>0</v>
      </c>
      <c r="Z5" s="5">
        <v>0</v>
      </c>
      <c r="AA5" s="5">
        <v>0</v>
      </c>
      <c r="AB5" s="5">
        <v>140</v>
      </c>
      <c r="AC5" s="5">
        <v>11</v>
      </c>
      <c r="AD5" s="5">
        <v>290</v>
      </c>
      <c r="AE5" s="5">
        <v>3</v>
      </c>
      <c r="AF5" s="5">
        <v>0</v>
      </c>
      <c r="AG5" s="5">
        <v>32</v>
      </c>
      <c r="AH5" s="5">
        <v>0</v>
      </c>
      <c r="AI5" s="5">
        <v>67</v>
      </c>
      <c r="AJ5" s="5">
        <v>0</v>
      </c>
      <c r="AK5" s="5">
        <v>16</v>
      </c>
      <c r="AL5" s="5">
        <v>9</v>
      </c>
      <c r="AM5" s="5">
        <v>5</v>
      </c>
      <c r="AN5" s="5">
        <v>0</v>
      </c>
      <c r="AO5" s="5">
        <v>0</v>
      </c>
      <c r="AP5" s="5">
        <v>52</v>
      </c>
      <c r="AQ5" s="5">
        <v>0</v>
      </c>
      <c r="AR5" s="5">
        <v>24</v>
      </c>
      <c r="AS5" s="5">
        <v>12</v>
      </c>
      <c r="AT5" s="5">
        <v>36</v>
      </c>
      <c r="AU5" s="5">
        <v>187</v>
      </c>
      <c r="AV5" s="5">
        <v>0</v>
      </c>
      <c r="AW5" s="5">
        <v>5</v>
      </c>
      <c r="AX5" s="5">
        <v>0</v>
      </c>
      <c r="AY5" s="5">
        <v>45</v>
      </c>
      <c r="AZ5" s="5">
        <v>50</v>
      </c>
      <c r="BA5" s="5">
        <v>3</v>
      </c>
      <c r="BB5" s="5">
        <v>30</v>
      </c>
      <c r="BC5" s="5">
        <v>4</v>
      </c>
      <c r="BD5" s="5">
        <v>3</v>
      </c>
      <c r="BE5" s="5">
        <v>0</v>
      </c>
      <c r="BF5" s="5">
        <v>0</v>
      </c>
      <c r="BG5" s="5">
        <v>11</v>
      </c>
      <c r="BH5" s="5">
        <v>0</v>
      </c>
      <c r="BI5" s="5">
        <v>23</v>
      </c>
      <c r="BJ5" s="5">
        <v>0</v>
      </c>
      <c r="BK5" s="5">
        <v>0</v>
      </c>
      <c r="BL5" s="5">
        <v>0</v>
      </c>
      <c r="BM5" s="5">
        <v>0</v>
      </c>
      <c r="BN5" s="5">
        <v>13</v>
      </c>
      <c r="BO5" s="5">
        <v>0</v>
      </c>
      <c r="BP5" s="5">
        <v>0</v>
      </c>
      <c r="BQ5" s="5">
        <v>0</v>
      </c>
      <c r="BR5" s="5">
        <v>0</v>
      </c>
      <c r="BS5" s="5">
        <v>0</v>
      </c>
      <c r="BT5" s="5">
        <v>0</v>
      </c>
      <c r="BU5" s="5">
        <v>3</v>
      </c>
      <c r="BV5" s="5">
        <v>0</v>
      </c>
      <c r="BW5" s="5">
        <v>19</v>
      </c>
      <c r="BX5" s="5">
        <v>344</v>
      </c>
      <c r="BY5" s="5">
        <v>0</v>
      </c>
      <c r="BZ5" s="5">
        <v>138</v>
      </c>
      <c r="CA5" s="5">
        <v>13</v>
      </c>
      <c r="CB5" s="5">
        <v>7</v>
      </c>
      <c r="CC5" s="5">
        <v>0</v>
      </c>
      <c r="CD5" s="5">
        <v>2091</v>
      </c>
      <c r="CG5" s="7">
        <v>2</v>
      </c>
      <c r="CH5" s="5">
        <f>VLOOKUP(Birthplaces!CG5,Birthplaces!$A$4:$CD$233,Infographic!$G$2+2)</f>
        <v>140</v>
      </c>
      <c r="CI5" s="5">
        <f t="shared" ref="CI5:CI68" si="0">CH5+0.00001*CG5</f>
        <v>140.00002000000001</v>
      </c>
      <c r="CJ5" s="5">
        <f t="shared" ref="CJ5:CJ68" si="1">RANK(CI5,$CI$4:$CI$233)</f>
        <v>59</v>
      </c>
      <c r="CK5" s="5" t="str">
        <f t="shared" ref="CK5:CK35" si="2">VLOOKUP(MATCH(CG5,CJ$4:CJ$233,0),$A$4:$B$233,2)</f>
        <v>Vietnam</v>
      </c>
      <c r="CL5" s="5">
        <f t="shared" ref="CL5:CL68" si="3">VLOOKUP(MATCH(CG5,CJ$4:CJ$233,0),$CG$4:$CH$233,2)</f>
        <v>14693</v>
      </c>
      <c r="CM5" s="8">
        <f t="shared" ref="CM5:CM68" si="4">CL5/SUM(CL$4:CL$233)*100</f>
        <v>9.8480532450384395</v>
      </c>
    </row>
    <row r="6" spans="1:91" x14ac:dyDescent="0.3">
      <c r="A6" s="7">
        <v>3</v>
      </c>
      <c r="B6" s="5" t="s">
        <v>216</v>
      </c>
      <c r="C6" s="5">
        <v>0</v>
      </c>
      <c r="D6" s="5">
        <v>0</v>
      </c>
      <c r="E6" s="5">
        <v>4</v>
      </c>
      <c r="F6" s="5">
        <v>11</v>
      </c>
      <c r="G6" s="5">
        <v>0</v>
      </c>
      <c r="H6" s="5">
        <v>0</v>
      </c>
      <c r="I6" s="5">
        <v>0</v>
      </c>
      <c r="J6" s="5">
        <v>0</v>
      </c>
      <c r="K6" s="5">
        <v>6</v>
      </c>
      <c r="L6" s="5">
        <v>9</v>
      </c>
      <c r="M6" s="5">
        <v>0</v>
      </c>
      <c r="N6" s="5">
        <v>0</v>
      </c>
      <c r="O6" s="5">
        <v>10</v>
      </c>
      <c r="P6" s="5">
        <v>8</v>
      </c>
      <c r="Q6" s="5">
        <v>0</v>
      </c>
      <c r="R6" s="5">
        <v>0</v>
      </c>
      <c r="S6" s="5">
        <v>0</v>
      </c>
      <c r="T6" s="5">
        <v>16</v>
      </c>
      <c r="U6" s="5">
        <v>0</v>
      </c>
      <c r="V6" s="5">
        <v>9</v>
      </c>
      <c r="W6" s="5">
        <v>0</v>
      </c>
      <c r="X6" s="5">
        <v>6</v>
      </c>
      <c r="Y6" s="5">
        <v>0</v>
      </c>
      <c r="Z6" s="5">
        <v>0</v>
      </c>
      <c r="AA6" s="5">
        <v>0</v>
      </c>
      <c r="AB6" s="5">
        <v>5</v>
      </c>
      <c r="AC6" s="5">
        <v>10</v>
      </c>
      <c r="AD6" s="5">
        <v>0</v>
      </c>
      <c r="AE6" s="5">
        <v>0</v>
      </c>
      <c r="AF6" s="5">
        <v>0</v>
      </c>
      <c r="AG6" s="5">
        <v>10</v>
      </c>
      <c r="AH6" s="5">
        <v>0</v>
      </c>
      <c r="AI6" s="5">
        <v>54</v>
      </c>
      <c r="AJ6" s="5">
        <v>0</v>
      </c>
      <c r="AK6" s="5">
        <v>5</v>
      </c>
      <c r="AL6" s="5">
        <v>4</v>
      </c>
      <c r="AM6" s="5">
        <v>5</v>
      </c>
      <c r="AN6" s="5">
        <v>0</v>
      </c>
      <c r="AO6" s="5">
        <v>0</v>
      </c>
      <c r="AP6" s="5">
        <v>4</v>
      </c>
      <c r="AQ6" s="5">
        <v>0</v>
      </c>
      <c r="AR6" s="5">
        <v>5</v>
      </c>
      <c r="AS6" s="5">
        <v>3</v>
      </c>
      <c r="AT6" s="5">
        <v>15</v>
      </c>
      <c r="AU6" s="5">
        <v>12</v>
      </c>
      <c r="AV6" s="5">
        <v>0</v>
      </c>
      <c r="AW6" s="5">
        <v>0</v>
      </c>
      <c r="AX6" s="5">
        <v>0</v>
      </c>
      <c r="AY6" s="5">
        <v>8</v>
      </c>
      <c r="AZ6" s="5">
        <v>10</v>
      </c>
      <c r="BA6" s="5">
        <v>0</v>
      </c>
      <c r="BB6" s="5">
        <v>12</v>
      </c>
      <c r="BC6" s="5">
        <v>6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15</v>
      </c>
      <c r="BJ6" s="5">
        <v>0</v>
      </c>
      <c r="BK6" s="5">
        <v>0</v>
      </c>
      <c r="BL6" s="5">
        <v>0</v>
      </c>
      <c r="BM6" s="5">
        <v>5</v>
      </c>
      <c r="BN6" s="5">
        <v>6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5</v>
      </c>
      <c r="BX6" s="5">
        <v>27</v>
      </c>
      <c r="BY6" s="5">
        <v>0</v>
      </c>
      <c r="BZ6" s="5">
        <v>15</v>
      </c>
      <c r="CA6" s="5">
        <v>9</v>
      </c>
      <c r="CB6" s="5">
        <v>0</v>
      </c>
      <c r="CC6" s="5">
        <v>0</v>
      </c>
      <c r="CD6" s="5">
        <v>343</v>
      </c>
      <c r="CG6" s="7">
        <v>3</v>
      </c>
      <c r="CH6" s="5">
        <f>VLOOKUP(Birthplaces!CG6,Birthplaces!$A$4:$CD$233,Infographic!$G$2+2)</f>
        <v>5</v>
      </c>
      <c r="CI6" s="5">
        <f t="shared" si="0"/>
        <v>5.0000299999999998</v>
      </c>
      <c r="CJ6" s="5">
        <f t="shared" si="1"/>
        <v>135</v>
      </c>
      <c r="CK6" s="5" t="str">
        <f t="shared" si="2"/>
        <v>India</v>
      </c>
      <c r="CL6" s="5">
        <f t="shared" si="3"/>
        <v>11898</v>
      </c>
      <c r="CM6" s="8">
        <f t="shared" si="4"/>
        <v>7.9746911801175626</v>
      </c>
    </row>
    <row r="7" spans="1:91" x14ac:dyDescent="0.3">
      <c r="A7" s="7">
        <v>4</v>
      </c>
      <c r="B7" s="5" t="s">
        <v>318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  <c r="AW7" s="5">
        <v>0</v>
      </c>
      <c r="AX7" s="5">
        <v>0</v>
      </c>
      <c r="AY7" s="5">
        <v>0</v>
      </c>
      <c r="AZ7" s="5">
        <v>0</v>
      </c>
      <c r="BA7" s="5">
        <v>0</v>
      </c>
      <c r="BB7" s="5">
        <v>0</v>
      </c>
      <c r="BC7" s="5">
        <v>0</v>
      </c>
      <c r="BD7" s="5">
        <v>0</v>
      </c>
      <c r="BE7" s="5">
        <v>0</v>
      </c>
      <c r="BF7" s="5">
        <v>0</v>
      </c>
      <c r="BG7" s="5">
        <v>0</v>
      </c>
      <c r="BH7" s="5">
        <v>0</v>
      </c>
      <c r="BI7" s="5">
        <v>0</v>
      </c>
      <c r="BJ7" s="5">
        <v>0</v>
      </c>
      <c r="BK7" s="5">
        <v>0</v>
      </c>
      <c r="BL7" s="5">
        <v>0</v>
      </c>
      <c r="BM7" s="5">
        <v>0</v>
      </c>
      <c r="BN7" s="5">
        <v>0</v>
      </c>
      <c r="BO7" s="5">
        <v>0</v>
      </c>
      <c r="BP7" s="5">
        <v>0</v>
      </c>
      <c r="BQ7" s="5">
        <v>0</v>
      </c>
      <c r="BR7" s="5">
        <v>0</v>
      </c>
      <c r="BS7" s="5">
        <v>0</v>
      </c>
      <c r="BT7" s="5">
        <v>0</v>
      </c>
      <c r="BU7" s="5">
        <v>0</v>
      </c>
      <c r="BV7" s="5">
        <v>0</v>
      </c>
      <c r="BW7" s="5">
        <v>0</v>
      </c>
      <c r="BX7" s="5">
        <v>0</v>
      </c>
      <c r="BY7" s="5">
        <v>0</v>
      </c>
      <c r="BZ7" s="5">
        <v>0</v>
      </c>
      <c r="CA7" s="5">
        <v>0</v>
      </c>
      <c r="CB7" s="5">
        <v>0</v>
      </c>
      <c r="CC7" s="5">
        <v>0</v>
      </c>
      <c r="CD7" s="5">
        <v>3</v>
      </c>
      <c r="CG7" s="7">
        <v>4</v>
      </c>
      <c r="CH7" s="5">
        <f>VLOOKUP(Birthplaces!CG7,Birthplaces!$A$4:$CD$233,Infographic!$G$2+2)</f>
        <v>0</v>
      </c>
      <c r="CI7" s="5">
        <f t="shared" si="0"/>
        <v>4.0000000000000003E-5</v>
      </c>
      <c r="CJ7" s="5">
        <f t="shared" si="1"/>
        <v>230</v>
      </c>
      <c r="CK7" s="5" t="str">
        <f t="shared" si="2"/>
        <v>Cambodia</v>
      </c>
      <c r="CL7" s="5">
        <f t="shared" si="3"/>
        <v>8671</v>
      </c>
      <c r="CM7" s="8">
        <f t="shared" si="4"/>
        <v>5.811779057219649</v>
      </c>
    </row>
    <row r="8" spans="1:91" x14ac:dyDescent="0.3">
      <c r="A8" s="7">
        <v>5</v>
      </c>
      <c r="B8" s="5" t="s">
        <v>250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6</v>
      </c>
      <c r="J8" s="5">
        <v>0</v>
      </c>
      <c r="K8" s="5">
        <v>0</v>
      </c>
      <c r="L8" s="5">
        <v>8</v>
      </c>
      <c r="M8" s="5">
        <v>0</v>
      </c>
      <c r="N8" s="5">
        <v>0</v>
      </c>
      <c r="O8" s="5">
        <v>0</v>
      </c>
      <c r="P8" s="5">
        <v>9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3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4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7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  <c r="AQ8" s="5">
        <v>0</v>
      </c>
      <c r="AR8" s="5">
        <v>0</v>
      </c>
      <c r="AS8" s="5">
        <v>3</v>
      </c>
      <c r="AT8" s="5">
        <v>0</v>
      </c>
      <c r="AU8" s="5">
        <v>9</v>
      </c>
      <c r="AV8" s="5">
        <v>0</v>
      </c>
      <c r="AW8" s="5">
        <v>0</v>
      </c>
      <c r="AX8" s="5">
        <v>0</v>
      </c>
      <c r="AY8" s="5">
        <v>3</v>
      </c>
      <c r="AZ8" s="5">
        <v>0</v>
      </c>
      <c r="BA8" s="5">
        <v>0</v>
      </c>
      <c r="BB8" s="5">
        <v>6</v>
      </c>
      <c r="BC8" s="5">
        <v>0</v>
      </c>
      <c r="BD8" s="5">
        <v>0</v>
      </c>
      <c r="BE8" s="5">
        <v>0</v>
      </c>
      <c r="BF8" s="5">
        <v>0</v>
      </c>
      <c r="BG8" s="5">
        <v>0</v>
      </c>
      <c r="BH8" s="5">
        <v>0</v>
      </c>
      <c r="BI8" s="5">
        <v>0</v>
      </c>
      <c r="BJ8" s="5">
        <v>0</v>
      </c>
      <c r="BK8" s="5">
        <v>0</v>
      </c>
      <c r="BL8" s="5">
        <v>0</v>
      </c>
      <c r="BM8" s="5">
        <v>0</v>
      </c>
      <c r="BN8" s="5">
        <v>0</v>
      </c>
      <c r="BO8" s="5">
        <v>0</v>
      </c>
      <c r="BP8" s="5">
        <v>0</v>
      </c>
      <c r="BQ8" s="5">
        <v>0</v>
      </c>
      <c r="BR8" s="5">
        <v>0</v>
      </c>
      <c r="BS8" s="5">
        <v>0</v>
      </c>
      <c r="BT8" s="5">
        <v>0</v>
      </c>
      <c r="BU8" s="5">
        <v>0</v>
      </c>
      <c r="BV8" s="5">
        <v>0</v>
      </c>
      <c r="BW8" s="5">
        <v>0</v>
      </c>
      <c r="BX8" s="5">
        <v>10</v>
      </c>
      <c r="BY8" s="5">
        <v>0</v>
      </c>
      <c r="BZ8" s="5">
        <v>14</v>
      </c>
      <c r="CA8" s="5">
        <v>3</v>
      </c>
      <c r="CB8" s="5">
        <v>4</v>
      </c>
      <c r="CC8" s="5">
        <v>0</v>
      </c>
      <c r="CD8" s="5">
        <v>106</v>
      </c>
      <c r="CG8" s="7">
        <v>5</v>
      </c>
      <c r="CH8" s="5">
        <f>VLOOKUP(Birthplaces!CG8,Birthplaces!$A$4:$CD$233,Infographic!$G$2+2)</f>
        <v>4</v>
      </c>
      <c r="CI8" s="5">
        <f t="shared" si="0"/>
        <v>4.0000499999999999</v>
      </c>
      <c r="CJ8" s="5">
        <f t="shared" si="1"/>
        <v>146</v>
      </c>
      <c r="CK8" s="5" t="str">
        <f t="shared" si="2"/>
        <v>Sri Lanka</v>
      </c>
      <c r="CL8" s="5">
        <f t="shared" si="3"/>
        <v>6287</v>
      </c>
      <c r="CM8" s="8">
        <f t="shared" si="4"/>
        <v>4.2138917002352594</v>
      </c>
    </row>
    <row r="9" spans="1:91" x14ac:dyDescent="0.3">
      <c r="A9" s="7">
        <v>6</v>
      </c>
      <c r="B9" s="5" t="s">
        <v>312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  <c r="AW9" s="5">
        <v>0</v>
      </c>
      <c r="AX9" s="5">
        <v>0</v>
      </c>
      <c r="AY9" s="5">
        <v>0</v>
      </c>
      <c r="AZ9" s="5">
        <v>0</v>
      </c>
      <c r="BA9" s="5">
        <v>0</v>
      </c>
      <c r="BB9" s="5">
        <v>0</v>
      </c>
      <c r="BC9" s="5">
        <v>0</v>
      </c>
      <c r="BD9" s="5">
        <v>0</v>
      </c>
      <c r="BE9" s="5">
        <v>0</v>
      </c>
      <c r="BF9" s="5">
        <v>0</v>
      </c>
      <c r="BG9" s="5">
        <v>0</v>
      </c>
      <c r="BH9" s="5">
        <v>0</v>
      </c>
      <c r="BI9" s="5">
        <v>0</v>
      </c>
      <c r="BJ9" s="5">
        <v>0</v>
      </c>
      <c r="BK9" s="5">
        <v>0</v>
      </c>
      <c r="BL9" s="5">
        <v>0</v>
      </c>
      <c r="BM9" s="5">
        <v>0</v>
      </c>
      <c r="BN9" s="5">
        <v>0</v>
      </c>
      <c r="BO9" s="5">
        <v>0</v>
      </c>
      <c r="BP9" s="5">
        <v>0</v>
      </c>
      <c r="BQ9" s="5">
        <v>0</v>
      </c>
      <c r="BR9" s="5">
        <v>0</v>
      </c>
      <c r="BS9" s="5">
        <v>0</v>
      </c>
      <c r="BT9" s="5">
        <v>0</v>
      </c>
      <c r="BU9" s="5">
        <v>0</v>
      </c>
      <c r="BV9" s="5">
        <v>0</v>
      </c>
      <c r="BW9" s="5">
        <v>0</v>
      </c>
      <c r="BX9" s="5">
        <v>0</v>
      </c>
      <c r="BY9" s="5">
        <v>0</v>
      </c>
      <c r="BZ9" s="5">
        <v>0</v>
      </c>
      <c r="CA9" s="5">
        <v>0</v>
      </c>
      <c r="CB9" s="5">
        <v>0</v>
      </c>
      <c r="CC9" s="5">
        <v>0</v>
      </c>
      <c r="CD9" s="5">
        <v>4</v>
      </c>
      <c r="CG9" s="7">
        <v>6</v>
      </c>
      <c r="CH9" s="5">
        <f>VLOOKUP(Birthplaces!CG9,Birthplaces!$A$4:$CD$233,Infographic!$G$2+2)</f>
        <v>0</v>
      </c>
      <c r="CI9" s="5">
        <f t="shared" si="0"/>
        <v>6.0000000000000008E-5</v>
      </c>
      <c r="CJ9" s="5">
        <f t="shared" si="1"/>
        <v>229</v>
      </c>
      <c r="CK9" s="5" t="str">
        <f t="shared" si="2"/>
        <v>China</v>
      </c>
      <c r="CL9" s="5">
        <f t="shared" si="3"/>
        <v>4887</v>
      </c>
      <c r="CM9" s="8">
        <f t="shared" si="4"/>
        <v>3.2755350308652322</v>
      </c>
    </row>
    <row r="10" spans="1:91" x14ac:dyDescent="0.3">
      <c r="A10" s="7">
        <v>7</v>
      </c>
      <c r="B10" s="5" t="s">
        <v>290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3</v>
      </c>
      <c r="AM10" s="5">
        <v>0</v>
      </c>
      <c r="AN10" s="5">
        <v>0</v>
      </c>
      <c r="AO10" s="5">
        <v>0</v>
      </c>
      <c r="AP10" s="5">
        <v>3</v>
      </c>
      <c r="AQ10" s="5">
        <v>0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  <c r="AW10" s="5">
        <v>0</v>
      </c>
      <c r="AX10" s="5">
        <v>0</v>
      </c>
      <c r="AY10" s="5">
        <v>0</v>
      </c>
      <c r="AZ10" s="5">
        <v>0</v>
      </c>
      <c r="BA10" s="5">
        <v>0</v>
      </c>
      <c r="BB10" s="5">
        <v>0</v>
      </c>
      <c r="BC10" s="5">
        <v>0</v>
      </c>
      <c r="BD10" s="5">
        <v>0</v>
      </c>
      <c r="BE10" s="5">
        <v>0</v>
      </c>
      <c r="BF10" s="5">
        <v>0</v>
      </c>
      <c r="BG10" s="5">
        <v>0</v>
      </c>
      <c r="BH10" s="5">
        <v>0</v>
      </c>
      <c r="BI10" s="5">
        <v>0</v>
      </c>
      <c r="BJ10" s="5">
        <v>0</v>
      </c>
      <c r="BK10" s="5">
        <v>0</v>
      </c>
      <c r="BL10" s="5">
        <v>0</v>
      </c>
      <c r="BM10" s="5">
        <v>0</v>
      </c>
      <c r="BN10" s="5">
        <v>0</v>
      </c>
      <c r="BO10" s="5">
        <v>0</v>
      </c>
      <c r="BP10" s="5">
        <v>0</v>
      </c>
      <c r="BQ10" s="5">
        <v>0</v>
      </c>
      <c r="BR10" s="5">
        <v>0</v>
      </c>
      <c r="BS10" s="5">
        <v>0</v>
      </c>
      <c r="BT10" s="5">
        <v>0</v>
      </c>
      <c r="BU10" s="5">
        <v>0</v>
      </c>
      <c r="BV10" s="5">
        <v>0</v>
      </c>
      <c r="BW10" s="5">
        <v>0</v>
      </c>
      <c r="BX10" s="5">
        <v>3</v>
      </c>
      <c r="BY10" s="5">
        <v>0</v>
      </c>
      <c r="BZ10" s="5">
        <v>0</v>
      </c>
      <c r="CA10" s="5">
        <v>0</v>
      </c>
      <c r="CB10" s="5">
        <v>0</v>
      </c>
      <c r="CC10" s="5">
        <v>0</v>
      </c>
      <c r="CD10" s="5">
        <v>13</v>
      </c>
      <c r="CG10" s="7">
        <v>7</v>
      </c>
      <c r="CH10" s="5">
        <f>VLOOKUP(Birthplaces!CG10,Birthplaces!$A$4:$CD$233,Infographic!$G$2+2)</f>
        <v>0</v>
      </c>
      <c r="CI10" s="5">
        <f t="shared" si="0"/>
        <v>7.0000000000000007E-5</v>
      </c>
      <c r="CJ10" s="5">
        <f t="shared" si="1"/>
        <v>228</v>
      </c>
      <c r="CK10" s="5" t="str">
        <f t="shared" si="2"/>
        <v>Afghanistan</v>
      </c>
      <c r="CL10" s="5">
        <f t="shared" si="3"/>
        <v>4820</v>
      </c>
      <c r="CM10" s="8">
        <f t="shared" si="4"/>
        <v>3.2306279616882381</v>
      </c>
    </row>
    <row r="11" spans="1:91" x14ac:dyDescent="0.3">
      <c r="A11" s="7">
        <v>8</v>
      </c>
      <c r="B11" s="5" t="s">
        <v>154</v>
      </c>
      <c r="C11" s="5">
        <v>0</v>
      </c>
      <c r="D11" s="5">
        <v>0</v>
      </c>
      <c r="E11" s="5">
        <v>14</v>
      </c>
      <c r="F11" s="5">
        <v>90</v>
      </c>
      <c r="G11" s="5">
        <v>7</v>
      </c>
      <c r="H11" s="5">
        <v>25</v>
      </c>
      <c r="I11" s="5">
        <v>102</v>
      </c>
      <c r="J11" s="5">
        <v>0</v>
      </c>
      <c r="K11" s="5">
        <v>94</v>
      </c>
      <c r="L11" s="5">
        <v>269</v>
      </c>
      <c r="M11" s="5">
        <v>0</v>
      </c>
      <c r="N11" s="5">
        <v>6</v>
      </c>
      <c r="O11" s="5">
        <v>94</v>
      </c>
      <c r="P11" s="5">
        <v>345</v>
      </c>
      <c r="Q11" s="5">
        <v>0</v>
      </c>
      <c r="R11" s="5">
        <v>7</v>
      </c>
      <c r="S11" s="5">
        <v>11</v>
      </c>
      <c r="T11" s="5">
        <v>141</v>
      </c>
      <c r="U11" s="5">
        <v>9</v>
      </c>
      <c r="V11" s="5">
        <v>114</v>
      </c>
      <c r="W11" s="5">
        <v>0</v>
      </c>
      <c r="X11" s="5">
        <v>202</v>
      </c>
      <c r="Y11" s="5">
        <v>0</v>
      </c>
      <c r="Z11" s="5">
        <v>5</v>
      </c>
      <c r="AA11" s="5">
        <v>7</v>
      </c>
      <c r="AB11" s="5">
        <v>166</v>
      </c>
      <c r="AC11" s="5">
        <v>60</v>
      </c>
      <c r="AD11" s="5">
        <v>7</v>
      </c>
      <c r="AE11" s="5">
        <v>6</v>
      </c>
      <c r="AF11" s="5">
        <v>0</v>
      </c>
      <c r="AG11" s="5">
        <v>71</v>
      </c>
      <c r="AH11" s="5">
        <v>5</v>
      </c>
      <c r="AI11" s="5">
        <v>152</v>
      </c>
      <c r="AJ11" s="5">
        <v>0</v>
      </c>
      <c r="AK11" s="5">
        <v>189</v>
      </c>
      <c r="AL11" s="5">
        <v>95</v>
      </c>
      <c r="AM11" s="5">
        <v>26</v>
      </c>
      <c r="AN11" s="5">
        <v>0</v>
      </c>
      <c r="AO11" s="5">
        <v>26</v>
      </c>
      <c r="AP11" s="5">
        <v>73</v>
      </c>
      <c r="AQ11" s="5">
        <v>0</v>
      </c>
      <c r="AR11" s="5">
        <v>100</v>
      </c>
      <c r="AS11" s="5">
        <v>79</v>
      </c>
      <c r="AT11" s="5">
        <v>218</v>
      </c>
      <c r="AU11" s="5">
        <v>193</v>
      </c>
      <c r="AV11" s="5">
        <v>14</v>
      </c>
      <c r="AW11" s="5">
        <v>23</v>
      </c>
      <c r="AX11" s="5">
        <v>5</v>
      </c>
      <c r="AY11" s="5">
        <v>146</v>
      </c>
      <c r="AZ11" s="5">
        <v>143</v>
      </c>
      <c r="BA11" s="5">
        <v>20</v>
      </c>
      <c r="BB11" s="5">
        <v>209</v>
      </c>
      <c r="BC11" s="5">
        <v>69</v>
      </c>
      <c r="BD11" s="5">
        <v>10</v>
      </c>
      <c r="BE11" s="5">
        <v>0</v>
      </c>
      <c r="BF11" s="5">
        <v>3</v>
      </c>
      <c r="BG11" s="5">
        <v>42</v>
      </c>
      <c r="BH11" s="5">
        <v>0</v>
      </c>
      <c r="BI11" s="5">
        <v>204</v>
      </c>
      <c r="BJ11" s="5">
        <v>4</v>
      </c>
      <c r="BK11" s="5">
        <v>0</v>
      </c>
      <c r="BL11" s="5">
        <v>10</v>
      </c>
      <c r="BM11" s="5">
        <v>5</v>
      </c>
      <c r="BN11" s="5">
        <v>108</v>
      </c>
      <c r="BO11" s="5">
        <v>0</v>
      </c>
      <c r="BP11" s="5">
        <v>28</v>
      </c>
      <c r="BQ11" s="5">
        <v>8</v>
      </c>
      <c r="BR11" s="5">
        <v>0</v>
      </c>
      <c r="BS11" s="5">
        <v>3</v>
      </c>
      <c r="BT11" s="5">
        <v>5</v>
      </c>
      <c r="BU11" s="5">
        <v>15</v>
      </c>
      <c r="BV11" s="5">
        <v>3</v>
      </c>
      <c r="BW11" s="5">
        <v>100</v>
      </c>
      <c r="BX11" s="5">
        <v>145</v>
      </c>
      <c r="BY11" s="5">
        <v>3</v>
      </c>
      <c r="BZ11" s="5">
        <v>184</v>
      </c>
      <c r="CA11" s="5">
        <v>97</v>
      </c>
      <c r="CB11" s="5">
        <v>50</v>
      </c>
      <c r="CC11" s="5">
        <v>7</v>
      </c>
      <c r="CD11" s="5">
        <v>4739</v>
      </c>
      <c r="CG11" s="7">
        <v>8</v>
      </c>
      <c r="CH11" s="5">
        <f>VLOOKUP(Birthplaces!CG11,Birthplaces!$A$4:$CD$233,Infographic!$G$2+2)</f>
        <v>166</v>
      </c>
      <c r="CI11" s="5">
        <f t="shared" si="0"/>
        <v>166.00008</v>
      </c>
      <c r="CJ11" s="5">
        <f t="shared" si="1"/>
        <v>55</v>
      </c>
      <c r="CK11" s="5" t="str">
        <f t="shared" si="2"/>
        <v>Malaysia</v>
      </c>
      <c r="CL11" s="5">
        <f t="shared" si="3"/>
        <v>3407</v>
      </c>
      <c r="CM11" s="8">
        <f t="shared" si="4"/>
        <v>2.2835579803883457</v>
      </c>
    </row>
    <row r="12" spans="1:91" x14ac:dyDescent="0.3">
      <c r="A12" s="7">
        <v>9</v>
      </c>
      <c r="B12" s="5" t="s">
        <v>219</v>
      </c>
      <c r="C12" s="5">
        <v>0</v>
      </c>
      <c r="D12" s="5">
        <v>0</v>
      </c>
      <c r="E12" s="5">
        <v>0</v>
      </c>
      <c r="F12" s="5">
        <v>11</v>
      </c>
      <c r="G12" s="5">
        <v>0</v>
      </c>
      <c r="H12" s="5">
        <v>0</v>
      </c>
      <c r="I12" s="5">
        <v>4</v>
      </c>
      <c r="J12" s="5">
        <v>0</v>
      </c>
      <c r="K12" s="5">
        <v>8</v>
      </c>
      <c r="L12" s="5">
        <v>6</v>
      </c>
      <c r="M12" s="5">
        <v>0</v>
      </c>
      <c r="N12" s="5">
        <v>0</v>
      </c>
      <c r="O12" s="5">
        <v>0</v>
      </c>
      <c r="P12" s="5">
        <v>46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7</v>
      </c>
      <c r="W12" s="5">
        <v>0</v>
      </c>
      <c r="X12" s="5">
        <v>8</v>
      </c>
      <c r="Y12" s="5">
        <v>0</v>
      </c>
      <c r="Z12" s="5">
        <v>0</v>
      </c>
      <c r="AA12" s="5">
        <v>0</v>
      </c>
      <c r="AB12" s="5">
        <v>31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4</v>
      </c>
      <c r="AJ12" s="5">
        <v>0</v>
      </c>
      <c r="AK12" s="5">
        <v>22</v>
      </c>
      <c r="AL12" s="5">
        <v>20</v>
      </c>
      <c r="AM12" s="5">
        <v>0</v>
      </c>
      <c r="AN12" s="5">
        <v>0</v>
      </c>
      <c r="AO12" s="5">
        <v>0</v>
      </c>
      <c r="AP12" s="5">
        <v>11</v>
      </c>
      <c r="AQ12" s="5">
        <v>0</v>
      </c>
      <c r="AR12" s="5">
        <v>0</v>
      </c>
      <c r="AS12" s="5">
        <v>4</v>
      </c>
      <c r="AT12" s="5">
        <v>11</v>
      </c>
      <c r="AU12" s="5">
        <v>4</v>
      </c>
      <c r="AV12" s="5">
        <v>0</v>
      </c>
      <c r="AW12" s="5">
        <v>0</v>
      </c>
      <c r="AX12" s="5">
        <v>0</v>
      </c>
      <c r="AY12" s="5">
        <v>75</v>
      </c>
      <c r="AZ12" s="5">
        <v>0</v>
      </c>
      <c r="BA12" s="5">
        <v>0</v>
      </c>
      <c r="BB12" s="5">
        <v>3</v>
      </c>
      <c r="BC12" s="5">
        <v>5</v>
      </c>
      <c r="BD12" s="5">
        <v>0</v>
      </c>
      <c r="BE12" s="5">
        <v>0</v>
      </c>
      <c r="BF12" s="5">
        <v>0</v>
      </c>
      <c r="BG12" s="5">
        <v>0</v>
      </c>
      <c r="BH12" s="5">
        <v>0</v>
      </c>
      <c r="BI12" s="5">
        <v>0</v>
      </c>
      <c r="BJ12" s="5">
        <v>0</v>
      </c>
      <c r="BK12" s="5">
        <v>0</v>
      </c>
      <c r="BL12" s="5">
        <v>0</v>
      </c>
      <c r="BM12" s="5">
        <v>0</v>
      </c>
      <c r="BN12" s="5">
        <v>5</v>
      </c>
      <c r="BO12" s="5">
        <v>0</v>
      </c>
      <c r="BP12" s="5">
        <v>0</v>
      </c>
      <c r="BQ12" s="5">
        <v>0</v>
      </c>
      <c r="BR12" s="5">
        <v>0</v>
      </c>
      <c r="BS12" s="5">
        <v>0</v>
      </c>
      <c r="BT12" s="5">
        <v>0</v>
      </c>
      <c r="BU12" s="5">
        <v>0</v>
      </c>
      <c r="BV12" s="5">
        <v>0</v>
      </c>
      <c r="BW12" s="5">
        <v>5</v>
      </c>
      <c r="BX12" s="5">
        <v>9</v>
      </c>
      <c r="BY12" s="5">
        <v>0</v>
      </c>
      <c r="BZ12" s="5">
        <v>0</v>
      </c>
      <c r="CA12" s="5">
        <v>0</v>
      </c>
      <c r="CB12" s="5">
        <v>0</v>
      </c>
      <c r="CC12" s="5">
        <v>0</v>
      </c>
      <c r="CD12" s="5">
        <v>325</v>
      </c>
      <c r="CG12" s="7">
        <v>9</v>
      </c>
      <c r="CH12" s="5">
        <f>VLOOKUP(Birthplaces!CG12,Birthplaces!$A$4:$CD$233,Infographic!$G$2+2)</f>
        <v>31</v>
      </c>
      <c r="CI12" s="5">
        <f t="shared" si="0"/>
        <v>31.00009</v>
      </c>
      <c r="CJ12" s="5">
        <f t="shared" si="1"/>
        <v>90</v>
      </c>
      <c r="CK12" s="5" t="str">
        <f t="shared" si="2"/>
        <v>Philippines</v>
      </c>
      <c r="CL12" s="5">
        <f t="shared" si="3"/>
        <v>2662</v>
      </c>
      <c r="CM12" s="8">
        <f t="shared" si="4"/>
        <v>1.7842181813307239</v>
      </c>
    </row>
    <row r="13" spans="1:91" x14ac:dyDescent="0.3">
      <c r="A13" s="7">
        <v>10</v>
      </c>
      <c r="B13" s="5" t="s">
        <v>292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4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5">
        <v>0</v>
      </c>
      <c r="BD13" s="5">
        <v>0</v>
      </c>
      <c r="BE13" s="5">
        <v>0</v>
      </c>
      <c r="BF13" s="5">
        <v>0</v>
      </c>
      <c r="BG13" s="5">
        <v>0</v>
      </c>
      <c r="BH13" s="5">
        <v>0</v>
      </c>
      <c r="BI13" s="5">
        <v>0</v>
      </c>
      <c r="BJ13" s="5">
        <v>0</v>
      </c>
      <c r="BK13" s="5">
        <v>0</v>
      </c>
      <c r="BL13" s="5">
        <v>0</v>
      </c>
      <c r="BM13" s="5">
        <v>0</v>
      </c>
      <c r="BN13" s="5">
        <v>0</v>
      </c>
      <c r="BO13" s="5">
        <v>0</v>
      </c>
      <c r="BP13" s="5">
        <v>0</v>
      </c>
      <c r="BQ13" s="5">
        <v>0</v>
      </c>
      <c r="BR13" s="5">
        <v>0</v>
      </c>
      <c r="BS13" s="5">
        <v>0</v>
      </c>
      <c r="BT13" s="5">
        <v>0</v>
      </c>
      <c r="BU13" s="5">
        <v>0</v>
      </c>
      <c r="BV13" s="5">
        <v>0</v>
      </c>
      <c r="BW13" s="5">
        <v>0</v>
      </c>
      <c r="BX13" s="5">
        <v>0</v>
      </c>
      <c r="BY13" s="5">
        <v>0</v>
      </c>
      <c r="BZ13" s="5">
        <v>0</v>
      </c>
      <c r="CA13" s="5">
        <v>0</v>
      </c>
      <c r="CB13" s="5">
        <v>0</v>
      </c>
      <c r="CC13" s="5">
        <v>0</v>
      </c>
      <c r="CD13" s="5">
        <v>11</v>
      </c>
      <c r="CG13" s="7">
        <v>10</v>
      </c>
      <c r="CH13" s="5">
        <f>VLOOKUP(Birthplaces!CG13,Birthplaces!$A$4:$CD$233,Infographic!$G$2+2)</f>
        <v>0</v>
      </c>
      <c r="CI13" s="5">
        <f t="shared" si="0"/>
        <v>1E-4</v>
      </c>
      <c r="CJ13" s="5">
        <f t="shared" si="1"/>
        <v>227</v>
      </c>
      <c r="CK13" s="5" t="str">
        <f t="shared" si="2"/>
        <v>Pakistan</v>
      </c>
      <c r="CL13" s="5">
        <f t="shared" si="3"/>
        <v>2388</v>
      </c>
      <c r="CM13" s="8">
        <f t="shared" si="4"/>
        <v>1.6005683760397329</v>
      </c>
    </row>
    <row r="14" spans="1:91" x14ac:dyDescent="0.3">
      <c r="A14" s="7">
        <v>11</v>
      </c>
      <c r="B14" s="5" t="s">
        <v>92</v>
      </c>
      <c r="C14" s="5">
        <v>10333</v>
      </c>
      <c r="D14" s="5">
        <v>9720</v>
      </c>
      <c r="E14" s="5">
        <v>95208</v>
      </c>
      <c r="F14" s="5">
        <v>91428</v>
      </c>
      <c r="G14" s="5">
        <v>31517</v>
      </c>
      <c r="H14" s="5">
        <v>47188</v>
      </c>
      <c r="I14" s="5">
        <v>70584</v>
      </c>
      <c r="J14" s="5">
        <v>11878</v>
      </c>
      <c r="K14" s="5">
        <v>108493</v>
      </c>
      <c r="L14" s="5">
        <v>89271</v>
      </c>
      <c r="M14" s="5">
        <v>5172</v>
      </c>
      <c r="N14" s="5">
        <v>32855</v>
      </c>
      <c r="O14" s="5">
        <v>84554</v>
      </c>
      <c r="P14" s="5">
        <v>195450</v>
      </c>
      <c r="Q14" s="5">
        <v>11100</v>
      </c>
      <c r="R14" s="5">
        <v>18536</v>
      </c>
      <c r="S14" s="5">
        <v>13656</v>
      </c>
      <c r="T14" s="5">
        <v>95641</v>
      </c>
      <c r="U14" s="5">
        <v>38772</v>
      </c>
      <c r="V14" s="5">
        <v>102622</v>
      </c>
      <c r="W14" s="5">
        <v>9157</v>
      </c>
      <c r="X14" s="5">
        <v>89214</v>
      </c>
      <c r="Y14" s="5">
        <v>16881</v>
      </c>
      <c r="Z14" s="5">
        <v>21396</v>
      </c>
      <c r="AA14" s="5">
        <v>102810</v>
      </c>
      <c r="AB14" s="5">
        <v>57952</v>
      </c>
      <c r="AC14" s="5">
        <v>210461</v>
      </c>
      <c r="AD14" s="5">
        <v>51278</v>
      </c>
      <c r="AE14" s="5">
        <v>12896</v>
      </c>
      <c r="AF14" s="5">
        <v>4704</v>
      </c>
      <c r="AG14" s="5">
        <v>59758</v>
      </c>
      <c r="AH14" s="5">
        <v>17772</v>
      </c>
      <c r="AI14" s="5">
        <v>134334</v>
      </c>
      <c r="AJ14" s="5">
        <v>14792</v>
      </c>
      <c r="AK14" s="5">
        <v>102579</v>
      </c>
      <c r="AL14" s="5">
        <v>101817</v>
      </c>
      <c r="AM14" s="5">
        <v>61386</v>
      </c>
      <c r="AN14" s="5">
        <v>6187</v>
      </c>
      <c r="AO14" s="5">
        <v>42003</v>
      </c>
      <c r="AP14" s="5">
        <v>66760</v>
      </c>
      <c r="AQ14" s="5">
        <v>8201</v>
      </c>
      <c r="AR14" s="5">
        <v>48589</v>
      </c>
      <c r="AS14" s="5">
        <v>82631</v>
      </c>
      <c r="AT14" s="5">
        <v>56834</v>
      </c>
      <c r="AU14" s="5">
        <v>106510</v>
      </c>
      <c r="AV14" s="5">
        <v>44464</v>
      </c>
      <c r="AW14" s="5">
        <v>39145</v>
      </c>
      <c r="AX14" s="5">
        <v>25003</v>
      </c>
      <c r="AY14" s="5">
        <v>86968</v>
      </c>
      <c r="AZ14" s="5">
        <v>83422</v>
      </c>
      <c r="BA14" s="5">
        <v>30266</v>
      </c>
      <c r="BB14" s="5">
        <v>107728</v>
      </c>
      <c r="BC14" s="5">
        <v>129352</v>
      </c>
      <c r="BD14" s="5">
        <v>16303</v>
      </c>
      <c r="BE14" s="5">
        <v>14784</v>
      </c>
      <c r="BF14" s="5">
        <v>12020</v>
      </c>
      <c r="BG14" s="5">
        <v>50918</v>
      </c>
      <c r="BH14" s="5">
        <v>9702</v>
      </c>
      <c r="BI14" s="5">
        <v>61847</v>
      </c>
      <c r="BJ14" s="5">
        <v>6223</v>
      </c>
      <c r="BK14" s="5">
        <v>2673</v>
      </c>
      <c r="BL14" s="5">
        <v>24736</v>
      </c>
      <c r="BM14" s="5">
        <v>14204</v>
      </c>
      <c r="BN14" s="5">
        <v>66886</v>
      </c>
      <c r="BO14" s="5">
        <v>9209</v>
      </c>
      <c r="BP14" s="5">
        <v>31262</v>
      </c>
      <c r="BQ14" s="5">
        <v>15912</v>
      </c>
      <c r="BR14" s="5">
        <v>5126</v>
      </c>
      <c r="BS14" s="5">
        <v>25218</v>
      </c>
      <c r="BT14" s="5">
        <v>30025</v>
      </c>
      <c r="BU14" s="5">
        <v>37082</v>
      </c>
      <c r="BV14" s="5">
        <v>3365</v>
      </c>
      <c r="BW14" s="5">
        <v>93383</v>
      </c>
      <c r="BX14" s="5">
        <v>133440</v>
      </c>
      <c r="BY14" s="5">
        <v>36174</v>
      </c>
      <c r="BZ14" s="5">
        <v>136855</v>
      </c>
      <c r="CA14" s="5">
        <v>59672</v>
      </c>
      <c r="CB14" s="5">
        <v>123985</v>
      </c>
      <c r="CC14" s="5">
        <v>5560</v>
      </c>
      <c r="CD14" s="5">
        <v>4228667</v>
      </c>
      <c r="CG14" s="7">
        <v>11</v>
      </c>
      <c r="CH14" s="5">
        <f>VLOOKUP(Birthplaces!CG14,Birthplaces!$A$4:$CD$233,Infographic!$G$2+2)</f>
        <v>57952</v>
      </c>
      <c r="CI14" s="5">
        <f t="shared" si="0"/>
        <v>57952.000110000001</v>
      </c>
      <c r="CJ14" s="5">
        <f t="shared" si="1"/>
        <v>1</v>
      </c>
      <c r="CK14" s="5" t="str">
        <f t="shared" si="2"/>
        <v>New Zealand</v>
      </c>
      <c r="CL14" s="5">
        <f t="shared" si="3"/>
        <v>1988</v>
      </c>
      <c r="CM14" s="8">
        <f t="shared" si="4"/>
        <v>1.3324664705054392</v>
      </c>
    </row>
    <row r="15" spans="1:91" x14ac:dyDescent="0.3">
      <c r="A15" s="7">
        <v>12</v>
      </c>
      <c r="B15" s="5" t="s">
        <v>303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3</v>
      </c>
      <c r="AV15" s="5">
        <v>0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0</v>
      </c>
      <c r="BL15" s="5">
        <v>0</v>
      </c>
      <c r="BM15" s="5">
        <v>0</v>
      </c>
      <c r="BN15" s="5">
        <v>0</v>
      </c>
      <c r="BO15" s="5">
        <v>0</v>
      </c>
      <c r="BP15" s="5">
        <v>0</v>
      </c>
      <c r="BQ15" s="5">
        <v>0</v>
      </c>
      <c r="BR15" s="5">
        <v>0</v>
      </c>
      <c r="BS15" s="5">
        <v>0</v>
      </c>
      <c r="BT15" s="5">
        <v>0</v>
      </c>
      <c r="BU15" s="5">
        <v>0</v>
      </c>
      <c r="BV15" s="5">
        <v>0</v>
      </c>
      <c r="BW15" s="5">
        <v>0</v>
      </c>
      <c r="BX15" s="5">
        <v>0</v>
      </c>
      <c r="BY15" s="5">
        <v>0</v>
      </c>
      <c r="BZ15" s="5">
        <v>0</v>
      </c>
      <c r="CA15" s="5">
        <v>0</v>
      </c>
      <c r="CB15" s="5">
        <v>0</v>
      </c>
      <c r="CC15" s="5">
        <v>0</v>
      </c>
      <c r="CD15" s="5">
        <v>7</v>
      </c>
      <c r="CG15" s="7">
        <v>12</v>
      </c>
      <c r="CH15" s="5">
        <f>VLOOKUP(Birthplaces!CG15,Birthplaces!$A$4:$CD$233,Infographic!$G$2+2)</f>
        <v>0</v>
      </c>
      <c r="CI15" s="5">
        <f t="shared" si="0"/>
        <v>1.2000000000000002E-4</v>
      </c>
      <c r="CJ15" s="5">
        <f t="shared" si="1"/>
        <v>226</v>
      </c>
      <c r="CK15" s="5" t="str">
        <f t="shared" si="2"/>
        <v>Greece</v>
      </c>
      <c r="CL15" s="5">
        <f t="shared" si="3"/>
        <v>1780</v>
      </c>
      <c r="CM15" s="8">
        <f t="shared" si="4"/>
        <v>1.1930534796276064</v>
      </c>
    </row>
    <row r="16" spans="1:91" x14ac:dyDescent="0.3">
      <c r="A16" s="7">
        <v>13</v>
      </c>
      <c r="B16" s="5" t="s">
        <v>160</v>
      </c>
      <c r="C16" s="5">
        <v>15</v>
      </c>
      <c r="D16" s="5">
        <v>6</v>
      </c>
      <c r="E16" s="5">
        <v>48</v>
      </c>
      <c r="F16" s="5">
        <v>78</v>
      </c>
      <c r="G16" s="5">
        <v>23</v>
      </c>
      <c r="H16" s="5">
        <v>34</v>
      </c>
      <c r="I16" s="5">
        <v>101</v>
      </c>
      <c r="J16" s="5">
        <v>12</v>
      </c>
      <c r="K16" s="5">
        <v>117</v>
      </c>
      <c r="L16" s="5">
        <v>126</v>
      </c>
      <c r="M16" s="5">
        <v>0</v>
      </c>
      <c r="N16" s="5">
        <v>13</v>
      </c>
      <c r="O16" s="5">
        <v>73</v>
      </c>
      <c r="P16" s="5">
        <v>180</v>
      </c>
      <c r="Q16" s="5">
        <v>5</v>
      </c>
      <c r="R16" s="5">
        <v>14</v>
      </c>
      <c r="S16" s="5">
        <v>12</v>
      </c>
      <c r="T16" s="5">
        <v>60</v>
      </c>
      <c r="U16" s="5">
        <v>42</v>
      </c>
      <c r="V16" s="5">
        <v>111</v>
      </c>
      <c r="W16" s="5">
        <v>3</v>
      </c>
      <c r="X16" s="5">
        <v>126</v>
      </c>
      <c r="Y16" s="5">
        <v>6</v>
      </c>
      <c r="Z16" s="5">
        <v>15</v>
      </c>
      <c r="AA16" s="5">
        <v>35</v>
      </c>
      <c r="AB16" s="5">
        <v>74</v>
      </c>
      <c r="AC16" s="5">
        <v>195</v>
      </c>
      <c r="AD16" s="5">
        <v>14</v>
      </c>
      <c r="AE16" s="5">
        <v>19</v>
      </c>
      <c r="AF16" s="5">
        <v>0</v>
      </c>
      <c r="AG16" s="5">
        <v>61</v>
      </c>
      <c r="AH16" s="5">
        <v>4</v>
      </c>
      <c r="AI16" s="5">
        <v>82</v>
      </c>
      <c r="AJ16" s="5">
        <v>24</v>
      </c>
      <c r="AK16" s="5">
        <v>118</v>
      </c>
      <c r="AL16" s="5">
        <v>149</v>
      </c>
      <c r="AM16" s="5">
        <v>64</v>
      </c>
      <c r="AN16" s="5">
        <v>3</v>
      </c>
      <c r="AO16" s="5">
        <v>25</v>
      </c>
      <c r="AP16" s="5">
        <v>92</v>
      </c>
      <c r="AQ16" s="5">
        <v>11</v>
      </c>
      <c r="AR16" s="5">
        <v>16</v>
      </c>
      <c r="AS16" s="5">
        <v>81</v>
      </c>
      <c r="AT16" s="5">
        <v>76</v>
      </c>
      <c r="AU16" s="5">
        <v>84</v>
      </c>
      <c r="AV16" s="5">
        <v>22</v>
      </c>
      <c r="AW16" s="5">
        <v>27</v>
      </c>
      <c r="AX16" s="5">
        <v>5</v>
      </c>
      <c r="AY16" s="5">
        <v>114</v>
      </c>
      <c r="AZ16" s="5">
        <v>71</v>
      </c>
      <c r="BA16" s="5">
        <v>30</v>
      </c>
      <c r="BB16" s="5">
        <v>60</v>
      </c>
      <c r="BC16" s="5">
        <v>130</v>
      </c>
      <c r="BD16" s="5">
        <v>22</v>
      </c>
      <c r="BE16" s="5">
        <v>3</v>
      </c>
      <c r="BF16" s="5">
        <v>19</v>
      </c>
      <c r="BG16" s="5">
        <v>34</v>
      </c>
      <c r="BH16" s="5">
        <v>4</v>
      </c>
      <c r="BI16" s="5">
        <v>95</v>
      </c>
      <c r="BJ16" s="5">
        <v>3</v>
      </c>
      <c r="BK16" s="5">
        <v>0</v>
      </c>
      <c r="BL16" s="5">
        <v>14</v>
      </c>
      <c r="BM16" s="5">
        <v>3</v>
      </c>
      <c r="BN16" s="5">
        <v>88</v>
      </c>
      <c r="BO16" s="5">
        <v>0</v>
      </c>
      <c r="BP16" s="5">
        <v>24</v>
      </c>
      <c r="BQ16" s="5">
        <v>6</v>
      </c>
      <c r="BR16" s="5">
        <v>9</v>
      </c>
      <c r="BS16" s="5">
        <v>12</v>
      </c>
      <c r="BT16" s="5">
        <v>5</v>
      </c>
      <c r="BU16" s="5">
        <v>29</v>
      </c>
      <c r="BV16" s="5">
        <v>0</v>
      </c>
      <c r="BW16" s="5">
        <v>110</v>
      </c>
      <c r="BX16" s="5">
        <v>74</v>
      </c>
      <c r="BY16" s="5">
        <v>51</v>
      </c>
      <c r="BZ16" s="5">
        <v>90</v>
      </c>
      <c r="CA16" s="5">
        <v>49</v>
      </c>
      <c r="CB16" s="5">
        <v>114</v>
      </c>
      <c r="CC16" s="5">
        <v>0</v>
      </c>
      <c r="CD16" s="5">
        <v>3772</v>
      </c>
      <c r="CG16" s="7">
        <v>13</v>
      </c>
      <c r="CH16" s="5">
        <f>VLOOKUP(Birthplaces!CG16,Birthplaces!$A$4:$CD$233,Infographic!$G$2+2)</f>
        <v>74</v>
      </c>
      <c r="CI16" s="5">
        <f t="shared" si="0"/>
        <v>74.000129999999999</v>
      </c>
      <c r="CJ16" s="5">
        <f t="shared" si="1"/>
        <v>74</v>
      </c>
      <c r="CK16" s="5" t="str">
        <f t="shared" si="2"/>
        <v>England</v>
      </c>
      <c r="CL16" s="5">
        <f t="shared" si="3"/>
        <v>1492</v>
      </c>
      <c r="CM16" s="8">
        <f t="shared" si="4"/>
        <v>1.0000201076429152</v>
      </c>
    </row>
    <row r="17" spans="1:91" x14ac:dyDescent="0.3">
      <c r="A17" s="7">
        <v>14</v>
      </c>
      <c r="B17" s="5" t="s">
        <v>229</v>
      </c>
      <c r="C17" s="5">
        <v>0</v>
      </c>
      <c r="D17" s="5">
        <v>0</v>
      </c>
      <c r="E17" s="5">
        <v>9</v>
      </c>
      <c r="F17" s="5">
        <v>7</v>
      </c>
      <c r="G17" s="5">
        <v>0</v>
      </c>
      <c r="H17" s="5">
        <v>0</v>
      </c>
      <c r="I17" s="5">
        <v>11</v>
      </c>
      <c r="J17" s="5">
        <v>0</v>
      </c>
      <c r="K17" s="5">
        <v>3</v>
      </c>
      <c r="L17" s="5">
        <v>4</v>
      </c>
      <c r="M17" s="5">
        <v>0</v>
      </c>
      <c r="N17" s="5">
        <v>0</v>
      </c>
      <c r="O17" s="5">
        <v>3</v>
      </c>
      <c r="P17" s="5">
        <v>11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4</v>
      </c>
      <c r="W17" s="5">
        <v>0</v>
      </c>
      <c r="X17" s="5">
        <v>30</v>
      </c>
      <c r="Y17" s="5">
        <v>0</v>
      </c>
      <c r="Z17" s="5">
        <v>0</v>
      </c>
      <c r="AA17" s="5">
        <v>0</v>
      </c>
      <c r="AB17" s="5">
        <v>19</v>
      </c>
      <c r="AC17" s="5">
        <v>0</v>
      </c>
      <c r="AD17" s="5">
        <v>0</v>
      </c>
      <c r="AE17" s="5">
        <v>0</v>
      </c>
      <c r="AF17" s="5">
        <v>0</v>
      </c>
      <c r="AG17" s="5">
        <v>5</v>
      </c>
      <c r="AH17" s="5">
        <v>0</v>
      </c>
      <c r="AI17" s="5">
        <v>5</v>
      </c>
      <c r="AJ17" s="5">
        <v>0</v>
      </c>
      <c r="AK17" s="5">
        <v>18</v>
      </c>
      <c r="AL17" s="5">
        <v>7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9</v>
      </c>
      <c r="AU17" s="5">
        <v>0</v>
      </c>
      <c r="AV17" s="5">
        <v>0</v>
      </c>
      <c r="AW17" s="5">
        <v>0</v>
      </c>
      <c r="AX17" s="5">
        <v>0</v>
      </c>
      <c r="AY17" s="5">
        <v>3</v>
      </c>
      <c r="AZ17" s="5">
        <v>8</v>
      </c>
      <c r="BA17" s="5">
        <v>0</v>
      </c>
      <c r="BB17" s="5">
        <v>12</v>
      </c>
      <c r="BC17" s="5">
        <v>0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9</v>
      </c>
      <c r="BJ17" s="5">
        <v>0</v>
      </c>
      <c r="BK17" s="5">
        <v>0</v>
      </c>
      <c r="BL17" s="5">
        <v>0</v>
      </c>
      <c r="BM17" s="5">
        <v>0</v>
      </c>
      <c r="BN17" s="5">
        <v>10</v>
      </c>
      <c r="BO17" s="5">
        <v>0</v>
      </c>
      <c r="BP17" s="5">
        <v>0</v>
      </c>
      <c r="BQ17" s="5">
        <v>0</v>
      </c>
      <c r="BR17" s="5">
        <v>0</v>
      </c>
      <c r="BS17" s="5">
        <v>0</v>
      </c>
      <c r="BT17" s="5">
        <v>0</v>
      </c>
      <c r="BU17" s="5">
        <v>0</v>
      </c>
      <c r="BV17" s="5">
        <v>0</v>
      </c>
      <c r="BW17" s="5">
        <v>0</v>
      </c>
      <c r="BX17" s="5">
        <v>9</v>
      </c>
      <c r="BY17" s="5">
        <v>0</v>
      </c>
      <c r="BZ17" s="5">
        <v>3</v>
      </c>
      <c r="CA17" s="5">
        <v>0</v>
      </c>
      <c r="CB17" s="5">
        <v>3</v>
      </c>
      <c r="CC17" s="5">
        <v>0</v>
      </c>
      <c r="CD17" s="5">
        <v>216</v>
      </c>
      <c r="CG17" s="7">
        <v>14</v>
      </c>
      <c r="CH17" s="5">
        <f>VLOOKUP(Birthplaces!CG17,Birthplaces!$A$4:$CD$233,Infographic!$G$2+2)</f>
        <v>19</v>
      </c>
      <c r="CI17" s="5">
        <f t="shared" si="0"/>
        <v>19.000139999999998</v>
      </c>
      <c r="CJ17" s="5">
        <f t="shared" si="1"/>
        <v>105</v>
      </c>
      <c r="CK17" s="5" t="str">
        <f t="shared" si="2"/>
        <v>Italy</v>
      </c>
      <c r="CL17" s="5">
        <f t="shared" si="3"/>
        <v>1478</v>
      </c>
      <c r="CM17" s="8">
        <f t="shared" si="4"/>
        <v>0.99063654094921483</v>
      </c>
    </row>
    <row r="18" spans="1:91" x14ac:dyDescent="0.3">
      <c r="A18" s="7">
        <v>15</v>
      </c>
      <c r="B18" s="5" t="s">
        <v>270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3</v>
      </c>
      <c r="Y18" s="5">
        <v>0</v>
      </c>
      <c r="Z18" s="5">
        <v>0</v>
      </c>
      <c r="AA18" s="5">
        <v>0</v>
      </c>
      <c r="AB18" s="5">
        <v>0</v>
      </c>
      <c r="AC18" s="5">
        <v>5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4</v>
      </c>
      <c r="AS18" s="5">
        <v>0</v>
      </c>
      <c r="AT18" s="5">
        <v>0</v>
      </c>
      <c r="AU18" s="5">
        <v>0</v>
      </c>
      <c r="AV18" s="5">
        <v>0</v>
      </c>
      <c r="AW18" s="5">
        <v>0</v>
      </c>
      <c r="AX18" s="5">
        <v>0</v>
      </c>
      <c r="AY18" s="5">
        <v>0</v>
      </c>
      <c r="AZ18" s="5">
        <v>0</v>
      </c>
      <c r="BA18" s="5">
        <v>0</v>
      </c>
      <c r="BB18" s="5">
        <v>3</v>
      </c>
      <c r="BC18" s="5">
        <v>0</v>
      </c>
      <c r="BD18" s="5">
        <v>0</v>
      </c>
      <c r="BE18" s="5">
        <v>0</v>
      </c>
      <c r="BF18" s="5">
        <v>0</v>
      </c>
      <c r="BG18" s="5">
        <v>0</v>
      </c>
      <c r="BH18" s="5">
        <v>0</v>
      </c>
      <c r="BI18" s="5">
        <v>9</v>
      </c>
      <c r="BJ18" s="5">
        <v>0</v>
      </c>
      <c r="BK18" s="5">
        <v>0</v>
      </c>
      <c r="BL18" s="5">
        <v>0</v>
      </c>
      <c r="BM18" s="5">
        <v>0</v>
      </c>
      <c r="BN18" s="5">
        <v>0</v>
      </c>
      <c r="BO18" s="5">
        <v>0</v>
      </c>
      <c r="BP18" s="5">
        <v>0</v>
      </c>
      <c r="BQ18" s="5">
        <v>0</v>
      </c>
      <c r="BR18" s="5">
        <v>0</v>
      </c>
      <c r="BS18" s="5">
        <v>0</v>
      </c>
      <c r="BT18" s="5">
        <v>0</v>
      </c>
      <c r="BU18" s="5">
        <v>0</v>
      </c>
      <c r="BV18" s="5">
        <v>0</v>
      </c>
      <c r="BW18" s="5">
        <v>0</v>
      </c>
      <c r="BX18" s="5">
        <v>0</v>
      </c>
      <c r="BY18" s="5">
        <v>0</v>
      </c>
      <c r="BZ18" s="5">
        <v>4</v>
      </c>
      <c r="CA18" s="5">
        <v>0</v>
      </c>
      <c r="CB18" s="5">
        <v>0</v>
      </c>
      <c r="CC18" s="5">
        <v>0</v>
      </c>
      <c r="CD18" s="5">
        <v>41</v>
      </c>
      <c r="CG18" s="7">
        <v>15</v>
      </c>
      <c r="CH18" s="5">
        <f>VLOOKUP(Birthplaces!CG18,Birthplaces!$A$4:$CD$233,Infographic!$G$2+2)</f>
        <v>0</v>
      </c>
      <c r="CI18" s="5">
        <f t="shared" si="0"/>
        <v>1.5000000000000001E-4</v>
      </c>
      <c r="CJ18" s="5">
        <f t="shared" si="1"/>
        <v>225</v>
      </c>
      <c r="CK18" s="5" t="str">
        <f t="shared" si="2"/>
        <v>Bosnia</v>
      </c>
      <c r="CL18" s="5">
        <f t="shared" si="3"/>
        <v>1474</v>
      </c>
      <c r="CM18" s="8">
        <f t="shared" si="4"/>
        <v>0.98795552189387181</v>
      </c>
    </row>
    <row r="19" spans="1:91" x14ac:dyDescent="0.3">
      <c r="A19" s="7">
        <v>16</v>
      </c>
      <c r="B19" s="5" t="s">
        <v>205</v>
      </c>
      <c r="C19" s="5">
        <v>0</v>
      </c>
      <c r="D19" s="5">
        <v>0</v>
      </c>
      <c r="E19" s="5">
        <v>3</v>
      </c>
      <c r="F19" s="5">
        <v>0</v>
      </c>
      <c r="G19" s="5">
        <v>0</v>
      </c>
      <c r="H19" s="5">
        <v>3</v>
      </c>
      <c r="I19" s="5">
        <v>16</v>
      </c>
      <c r="J19" s="5">
        <v>0</v>
      </c>
      <c r="K19" s="5">
        <v>15</v>
      </c>
      <c r="L19" s="5">
        <v>11</v>
      </c>
      <c r="M19" s="5">
        <v>0</v>
      </c>
      <c r="N19" s="5">
        <v>0</v>
      </c>
      <c r="O19" s="5">
        <v>14</v>
      </c>
      <c r="P19" s="5">
        <v>56</v>
      </c>
      <c r="Q19" s="5">
        <v>0</v>
      </c>
      <c r="R19" s="5">
        <v>0</v>
      </c>
      <c r="S19" s="5">
        <v>0</v>
      </c>
      <c r="T19" s="5">
        <v>11</v>
      </c>
      <c r="U19" s="5">
        <v>0</v>
      </c>
      <c r="V19" s="5">
        <v>6</v>
      </c>
      <c r="W19" s="5">
        <v>0</v>
      </c>
      <c r="X19" s="5">
        <v>17</v>
      </c>
      <c r="Y19" s="5">
        <v>0</v>
      </c>
      <c r="Z19" s="5">
        <v>0</v>
      </c>
      <c r="AA19" s="5">
        <v>0</v>
      </c>
      <c r="AB19" s="5">
        <v>17</v>
      </c>
      <c r="AC19" s="5">
        <v>16</v>
      </c>
      <c r="AD19" s="5">
        <v>0</v>
      </c>
      <c r="AE19" s="5">
        <v>0</v>
      </c>
      <c r="AF19" s="5">
        <v>0</v>
      </c>
      <c r="AG19" s="5">
        <v>8</v>
      </c>
      <c r="AH19" s="5">
        <v>0</v>
      </c>
      <c r="AI19" s="5">
        <v>43</v>
      </c>
      <c r="AJ19" s="5">
        <v>0</v>
      </c>
      <c r="AK19" s="5">
        <v>19</v>
      </c>
      <c r="AL19" s="5">
        <v>17</v>
      </c>
      <c r="AM19" s="5">
        <v>6</v>
      </c>
      <c r="AN19" s="5">
        <v>0</v>
      </c>
      <c r="AO19" s="5">
        <v>0</v>
      </c>
      <c r="AP19" s="5">
        <v>13</v>
      </c>
      <c r="AQ19" s="5">
        <v>0</v>
      </c>
      <c r="AR19" s="5">
        <v>9</v>
      </c>
      <c r="AS19" s="5">
        <v>18</v>
      </c>
      <c r="AT19" s="5">
        <v>35</v>
      </c>
      <c r="AU19" s="5">
        <v>10</v>
      </c>
      <c r="AV19" s="5">
        <v>0</v>
      </c>
      <c r="AW19" s="5">
        <v>0</v>
      </c>
      <c r="AX19" s="5">
        <v>0</v>
      </c>
      <c r="AY19" s="5">
        <v>32</v>
      </c>
      <c r="AZ19" s="5">
        <v>8</v>
      </c>
      <c r="BA19" s="5">
        <v>0</v>
      </c>
      <c r="BB19" s="5">
        <v>28</v>
      </c>
      <c r="BC19" s="5">
        <v>7</v>
      </c>
      <c r="BD19" s="5">
        <v>0</v>
      </c>
      <c r="BE19" s="5">
        <v>0</v>
      </c>
      <c r="BF19" s="5">
        <v>0</v>
      </c>
      <c r="BG19" s="5">
        <v>4</v>
      </c>
      <c r="BH19" s="5">
        <v>0</v>
      </c>
      <c r="BI19" s="5">
        <v>12</v>
      </c>
      <c r="BJ19" s="5">
        <v>0</v>
      </c>
      <c r="BK19" s="5">
        <v>0</v>
      </c>
      <c r="BL19" s="5">
        <v>0</v>
      </c>
      <c r="BM19" s="5">
        <v>0</v>
      </c>
      <c r="BN19" s="5">
        <v>18</v>
      </c>
      <c r="BO19" s="5">
        <v>0</v>
      </c>
      <c r="BP19" s="5">
        <v>0</v>
      </c>
      <c r="BQ19" s="5">
        <v>0</v>
      </c>
      <c r="BR19" s="5">
        <v>0</v>
      </c>
      <c r="BS19" s="5">
        <v>0</v>
      </c>
      <c r="BT19" s="5">
        <v>0</v>
      </c>
      <c r="BU19" s="5">
        <v>0</v>
      </c>
      <c r="BV19" s="5">
        <v>0</v>
      </c>
      <c r="BW19" s="5">
        <v>20</v>
      </c>
      <c r="BX19" s="5">
        <v>35</v>
      </c>
      <c r="BY19" s="5">
        <v>7</v>
      </c>
      <c r="BZ19" s="5">
        <v>42</v>
      </c>
      <c r="CA19" s="5">
        <v>3</v>
      </c>
      <c r="CB19" s="5">
        <v>12</v>
      </c>
      <c r="CC19" s="5">
        <v>0</v>
      </c>
      <c r="CD19" s="5">
        <v>615</v>
      </c>
      <c r="CG19" s="7">
        <v>16</v>
      </c>
      <c r="CH19" s="5">
        <f>VLOOKUP(Birthplaces!CG19,Birthplaces!$A$4:$CD$233,Infographic!$G$2+2)</f>
        <v>17</v>
      </c>
      <c r="CI19" s="5">
        <f t="shared" si="0"/>
        <v>17.000160000000001</v>
      </c>
      <c r="CJ19" s="5">
        <f t="shared" si="1"/>
        <v>111</v>
      </c>
      <c r="CK19" s="5" t="str">
        <f>VLOOKUP(MATCH(CG19,CJ$4:CJ$233,0),$A$4:$B$233,2)</f>
        <v>Thailand</v>
      </c>
      <c r="CL19" s="5">
        <f t="shared" si="3"/>
        <v>1390</v>
      </c>
      <c r="CM19" s="8">
        <f t="shared" si="4"/>
        <v>0.93165412173167017</v>
      </c>
    </row>
    <row r="20" spans="1:91" x14ac:dyDescent="0.3">
      <c r="A20" s="7">
        <v>17</v>
      </c>
      <c r="B20" s="5" t="s">
        <v>133</v>
      </c>
      <c r="C20" s="5">
        <v>0</v>
      </c>
      <c r="D20" s="5">
        <v>3</v>
      </c>
      <c r="E20" s="5">
        <v>93</v>
      </c>
      <c r="F20" s="5">
        <v>64</v>
      </c>
      <c r="G20" s="5">
        <v>6</v>
      </c>
      <c r="H20" s="5">
        <v>3</v>
      </c>
      <c r="I20" s="5">
        <v>25</v>
      </c>
      <c r="J20" s="5">
        <v>6</v>
      </c>
      <c r="K20" s="5">
        <v>126</v>
      </c>
      <c r="L20" s="5">
        <v>415</v>
      </c>
      <c r="M20" s="5">
        <v>3</v>
      </c>
      <c r="N20" s="5">
        <v>12</v>
      </c>
      <c r="O20" s="5">
        <v>220</v>
      </c>
      <c r="P20" s="5">
        <v>771</v>
      </c>
      <c r="Q20" s="5">
        <v>0</v>
      </c>
      <c r="R20" s="5">
        <v>4</v>
      </c>
      <c r="S20" s="5">
        <v>0</v>
      </c>
      <c r="T20" s="5">
        <v>241</v>
      </c>
      <c r="U20" s="5">
        <v>4</v>
      </c>
      <c r="V20" s="5">
        <v>42</v>
      </c>
      <c r="W20" s="5">
        <v>0</v>
      </c>
      <c r="X20" s="5">
        <v>113</v>
      </c>
      <c r="Y20" s="5">
        <v>0</v>
      </c>
      <c r="Z20" s="5">
        <v>0</v>
      </c>
      <c r="AA20" s="5">
        <v>71</v>
      </c>
      <c r="AB20" s="5">
        <v>541</v>
      </c>
      <c r="AC20" s="5">
        <v>169</v>
      </c>
      <c r="AD20" s="5">
        <v>40</v>
      </c>
      <c r="AE20" s="5">
        <v>4</v>
      </c>
      <c r="AF20" s="5">
        <v>0</v>
      </c>
      <c r="AG20" s="5">
        <v>83</v>
      </c>
      <c r="AH20" s="5">
        <v>12</v>
      </c>
      <c r="AI20" s="5">
        <v>499</v>
      </c>
      <c r="AJ20" s="5">
        <v>0</v>
      </c>
      <c r="AK20" s="5">
        <v>170</v>
      </c>
      <c r="AL20" s="5">
        <v>106</v>
      </c>
      <c r="AM20" s="5">
        <v>41</v>
      </c>
      <c r="AN20" s="5">
        <v>0</v>
      </c>
      <c r="AO20" s="5">
        <v>9</v>
      </c>
      <c r="AP20" s="5">
        <v>71</v>
      </c>
      <c r="AQ20" s="5">
        <v>0</v>
      </c>
      <c r="AR20" s="5">
        <v>382</v>
      </c>
      <c r="AS20" s="5">
        <v>60</v>
      </c>
      <c r="AT20" s="5">
        <v>288</v>
      </c>
      <c r="AU20" s="5">
        <v>661</v>
      </c>
      <c r="AV20" s="5">
        <v>23</v>
      </c>
      <c r="AW20" s="5">
        <v>16</v>
      </c>
      <c r="AX20" s="5">
        <v>5</v>
      </c>
      <c r="AY20" s="5">
        <v>680</v>
      </c>
      <c r="AZ20" s="5">
        <v>93</v>
      </c>
      <c r="BA20" s="5">
        <v>20</v>
      </c>
      <c r="BB20" s="5">
        <v>549</v>
      </c>
      <c r="BC20" s="5">
        <v>5</v>
      </c>
      <c r="BD20" s="5">
        <v>0</v>
      </c>
      <c r="BE20" s="5">
        <v>0</v>
      </c>
      <c r="BF20" s="5">
        <v>0</v>
      </c>
      <c r="BG20" s="5">
        <v>3</v>
      </c>
      <c r="BH20" s="5">
        <v>13</v>
      </c>
      <c r="BI20" s="5">
        <v>42</v>
      </c>
      <c r="BJ20" s="5">
        <v>0</v>
      </c>
      <c r="BK20" s="5">
        <v>0</v>
      </c>
      <c r="BL20" s="5">
        <v>0</v>
      </c>
      <c r="BM20" s="5">
        <v>8</v>
      </c>
      <c r="BN20" s="5">
        <v>77</v>
      </c>
      <c r="BO20" s="5">
        <v>0</v>
      </c>
      <c r="BP20" s="5">
        <v>0</v>
      </c>
      <c r="BQ20" s="5">
        <v>4</v>
      </c>
      <c r="BR20" s="5">
        <v>0</v>
      </c>
      <c r="BS20" s="5">
        <v>0</v>
      </c>
      <c r="BT20" s="5">
        <v>5</v>
      </c>
      <c r="BU20" s="5">
        <v>8</v>
      </c>
      <c r="BV20" s="5">
        <v>4</v>
      </c>
      <c r="BW20" s="5">
        <v>205</v>
      </c>
      <c r="BX20" s="5">
        <v>442</v>
      </c>
      <c r="BY20" s="5">
        <v>23</v>
      </c>
      <c r="BZ20" s="5">
        <v>2621</v>
      </c>
      <c r="CA20" s="5">
        <v>29</v>
      </c>
      <c r="CB20" s="5">
        <v>25</v>
      </c>
      <c r="CC20" s="5">
        <v>0</v>
      </c>
      <c r="CD20" s="5">
        <v>10295</v>
      </c>
      <c r="CG20" s="7">
        <v>17</v>
      </c>
      <c r="CH20" s="5">
        <f>VLOOKUP(Birthplaces!CG20,Birthplaces!$A$4:$CD$233,Infographic!$G$2+2)</f>
        <v>541</v>
      </c>
      <c r="CI20" s="5">
        <f t="shared" si="0"/>
        <v>541.00017000000003</v>
      </c>
      <c r="CJ20" s="5">
        <f t="shared" si="1"/>
        <v>30</v>
      </c>
      <c r="CK20" s="5" t="str">
        <f t="shared" si="2"/>
        <v>Myanmar</v>
      </c>
      <c r="CL20" s="5">
        <f t="shared" si="3"/>
        <v>1227</v>
      </c>
      <c r="CM20" s="8">
        <f t="shared" si="4"/>
        <v>0.82240259522644554</v>
      </c>
    </row>
    <row r="21" spans="1:91" x14ac:dyDescent="0.3">
      <c r="A21" s="7">
        <v>18</v>
      </c>
      <c r="B21" s="5" t="s">
        <v>260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4</v>
      </c>
      <c r="L21" s="5">
        <v>0</v>
      </c>
      <c r="M21" s="5">
        <v>0</v>
      </c>
      <c r="N21" s="5">
        <v>0</v>
      </c>
      <c r="O21" s="5">
        <v>0</v>
      </c>
      <c r="P21" s="5">
        <v>4</v>
      </c>
      <c r="Q21" s="5">
        <v>0</v>
      </c>
      <c r="R21" s="5">
        <v>0</v>
      </c>
      <c r="S21" s="5">
        <v>0</v>
      </c>
      <c r="T21" s="5">
        <v>4</v>
      </c>
      <c r="U21" s="5">
        <v>0</v>
      </c>
      <c r="V21" s="5">
        <v>0</v>
      </c>
      <c r="W21" s="5">
        <v>0</v>
      </c>
      <c r="X21" s="5">
        <v>3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8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6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5</v>
      </c>
      <c r="AZ21" s="5">
        <v>3</v>
      </c>
      <c r="BA21" s="5">
        <v>0</v>
      </c>
      <c r="BB21" s="5">
        <v>6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5</v>
      </c>
      <c r="BJ21" s="5">
        <v>0</v>
      </c>
      <c r="BK21" s="5">
        <v>0</v>
      </c>
      <c r="BL21" s="5">
        <v>0</v>
      </c>
      <c r="BM21" s="5">
        <v>0</v>
      </c>
      <c r="BN21" s="5">
        <v>5</v>
      </c>
      <c r="BO21" s="5">
        <v>0</v>
      </c>
      <c r="BP21" s="5">
        <v>0</v>
      </c>
      <c r="BQ21" s="5">
        <v>0</v>
      </c>
      <c r="BR21" s="5">
        <v>0</v>
      </c>
      <c r="BS21" s="5">
        <v>0</v>
      </c>
      <c r="BT21" s="5">
        <v>0</v>
      </c>
      <c r="BU21" s="5">
        <v>0</v>
      </c>
      <c r="BV21" s="5">
        <v>0</v>
      </c>
      <c r="BW21" s="5">
        <v>0</v>
      </c>
      <c r="BX21" s="5">
        <v>0</v>
      </c>
      <c r="BY21" s="5">
        <v>0</v>
      </c>
      <c r="BZ21" s="5">
        <v>0</v>
      </c>
      <c r="CA21" s="5">
        <v>0</v>
      </c>
      <c r="CB21" s="5">
        <v>0</v>
      </c>
      <c r="CC21" s="5">
        <v>0</v>
      </c>
      <c r="CD21" s="5">
        <v>71</v>
      </c>
      <c r="CG21" s="7">
        <v>18</v>
      </c>
      <c r="CH21" s="5">
        <f>VLOOKUP(Birthplaces!CG21,Birthplaces!$A$4:$CD$233,Infographic!$G$2+2)</f>
        <v>0</v>
      </c>
      <c r="CI21" s="5">
        <f t="shared" si="0"/>
        <v>1.8000000000000001E-4</v>
      </c>
      <c r="CJ21" s="5">
        <f t="shared" si="1"/>
        <v>224</v>
      </c>
      <c r="CK21" s="5" t="str">
        <f t="shared" si="2"/>
        <v>Mauritius</v>
      </c>
      <c r="CL21" s="5">
        <f t="shared" si="3"/>
        <v>1195</v>
      </c>
      <c r="CM21" s="8">
        <f t="shared" si="4"/>
        <v>0.80095444278370209</v>
      </c>
    </row>
    <row r="22" spans="1:91" x14ac:dyDescent="0.3">
      <c r="A22" s="7">
        <v>19</v>
      </c>
      <c r="B22" s="5" t="s">
        <v>190</v>
      </c>
      <c r="C22" s="5">
        <v>0</v>
      </c>
      <c r="D22" s="5">
        <v>0</v>
      </c>
      <c r="E22" s="5">
        <v>4</v>
      </c>
      <c r="F22" s="5">
        <v>7</v>
      </c>
      <c r="G22" s="5">
        <v>0</v>
      </c>
      <c r="H22" s="5">
        <v>0</v>
      </c>
      <c r="I22" s="5">
        <v>64</v>
      </c>
      <c r="J22" s="5">
        <v>0</v>
      </c>
      <c r="K22" s="5">
        <v>21</v>
      </c>
      <c r="L22" s="5">
        <v>6</v>
      </c>
      <c r="M22" s="5">
        <v>0</v>
      </c>
      <c r="N22" s="5">
        <v>0</v>
      </c>
      <c r="O22" s="5">
        <v>0</v>
      </c>
      <c r="P22" s="5">
        <v>26</v>
      </c>
      <c r="Q22" s="5">
        <v>0</v>
      </c>
      <c r="R22" s="5">
        <v>0</v>
      </c>
      <c r="S22" s="5">
        <v>0</v>
      </c>
      <c r="T22" s="5">
        <v>4</v>
      </c>
      <c r="U22" s="5">
        <v>5</v>
      </c>
      <c r="V22" s="5">
        <v>26</v>
      </c>
      <c r="W22" s="5">
        <v>0</v>
      </c>
      <c r="X22" s="5">
        <v>332</v>
      </c>
      <c r="Y22" s="5">
        <v>0</v>
      </c>
      <c r="Z22" s="5">
        <v>0</v>
      </c>
      <c r="AA22" s="5">
        <v>0</v>
      </c>
      <c r="AB22" s="5">
        <v>18</v>
      </c>
      <c r="AC22" s="5">
        <v>9</v>
      </c>
      <c r="AD22" s="5">
        <v>0</v>
      </c>
      <c r="AE22" s="5">
        <v>0</v>
      </c>
      <c r="AF22" s="5">
        <v>0</v>
      </c>
      <c r="AG22" s="5">
        <v>13</v>
      </c>
      <c r="AH22" s="5">
        <v>0</v>
      </c>
      <c r="AI22" s="5">
        <v>5</v>
      </c>
      <c r="AJ22" s="5">
        <v>0</v>
      </c>
      <c r="AK22" s="5">
        <v>112</v>
      </c>
      <c r="AL22" s="5">
        <v>4</v>
      </c>
      <c r="AM22" s="5">
        <v>4</v>
      </c>
      <c r="AN22" s="5">
        <v>0</v>
      </c>
      <c r="AO22" s="5">
        <v>0</v>
      </c>
      <c r="AP22" s="5">
        <v>5</v>
      </c>
      <c r="AQ22" s="5">
        <v>0</v>
      </c>
      <c r="AR22" s="5">
        <v>3</v>
      </c>
      <c r="AS22" s="5">
        <v>0</v>
      </c>
      <c r="AT22" s="5">
        <v>21</v>
      </c>
      <c r="AU22" s="5">
        <v>6</v>
      </c>
      <c r="AV22" s="5">
        <v>0</v>
      </c>
      <c r="AW22" s="5">
        <v>0</v>
      </c>
      <c r="AX22" s="5">
        <v>0</v>
      </c>
      <c r="AY22" s="5">
        <v>27</v>
      </c>
      <c r="AZ22" s="5">
        <v>5</v>
      </c>
      <c r="BA22" s="5">
        <v>0</v>
      </c>
      <c r="BB22" s="5">
        <v>9</v>
      </c>
      <c r="BC22" s="5">
        <v>5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74</v>
      </c>
      <c r="BJ22" s="5">
        <v>0</v>
      </c>
      <c r="BK22" s="5">
        <v>0</v>
      </c>
      <c r="BL22" s="5">
        <v>0</v>
      </c>
      <c r="BM22" s="5">
        <v>0</v>
      </c>
      <c r="BN22" s="5">
        <v>51</v>
      </c>
      <c r="BO22" s="5">
        <v>0</v>
      </c>
      <c r="BP22" s="5">
        <v>0</v>
      </c>
      <c r="BQ22" s="5">
        <v>0</v>
      </c>
      <c r="BR22" s="5">
        <v>0</v>
      </c>
      <c r="BS22" s="5">
        <v>0</v>
      </c>
      <c r="BT22" s="5">
        <v>0</v>
      </c>
      <c r="BU22" s="5">
        <v>0</v>
      </c>
      <c r="BV22" s="5">
        <v>0</v>
      </c>
      <c r="BW22" s="5">
        <v>7</v>
      </c>
      <c r="BX22" s="5">
        <v>0</v>
      </c>
      <c r="BY22" s="5">
        <v>0</v>
      </c>
      <c r="BZ22" s="5">
        <v>27</v>
      </c>
      <c r="CA22" s="5">
        <v>6</v>
      </c>
      <c r="CB22" s="5">
        <v>9</v>
      </c>
      <c r="CC22" s="5">
        <v>0</v>
      </c>
      <c r="CD22" s="5">
        <v>942</v>
      </c>
      <c r="CG22" s="7">
        <v>19</v>
      </c>
      <c r="CH22" s="5">
        <f>VLOOKUP(Birthplaces!CG22,Birthplaces!$A$4:$CD$233,Infographic!$G$2+2)</f>
        <v>18</v>
      </c>
      <c r="CI22" s="5">
        <f t="shared" si="0"/>
        <v>18.00019</v>
      </c>
      <c r="CJ22" s="5">
        <f t="shared" si="1"/>
        <v>106</v>
      </c>
      <c r="CK22" s="5" t="str">
        <f t="shared" si="2"/>
        <v>North Macedonia</v>
      </c>
      <c r="CL22" s="5">
        <f t="shared" si="3"/>
        <v>1023</v>
      </c>
      <c r="CM22" s="8">
        <f t="shared" si="4"/>
        <v>0.68567062340395579</v>
      </c>
    </row>
    <row r="23" spans="1:91" x14ac:dyDescent="0.3">
      <c r="A23" s="7">
        <v>20</v>
      </c>
      <c r="B23" s="5" t="s">
        <v>179</v>
      </c>
      <c r="C23" s="5">
        <v>10</v>
      </c>
      <c r="D23" s="5">
        <v>6</v>
      </c>
      <c r="E23" s="5">
        <v>17</v>
      </c>
      <c r="F23" s="5">
        <v>22</v>
      </c>
      <c r="G23" s="5">
        <v>8</v>
      </c>
      <c r="H23" s="5">
        <v>9</v>
      </c>
      <c r="I23" s="5">
        <v>66</v>
      </c>
      <c r="J23" s="5">
        <v>0</v>
      </c>
      <c r="K23" s="5">
        <v>54</v>
      </c>
      <c r="L23" s="5">
        <v>17</v>
      </c>
      <c r="M23" s="5">
        <v>0</v>
      </c>
      <c r="N23" s="5">
        <v>0</v>
      </c>
      <c r="O23" s="5">
        <v>19</v>
      </c>
      <c r="P23" s="5">
        <v>46</v>
      </c>
      <c r="Q23" s="5">
        <v>4</v>
      </c>
      <c r="R23" s="5">
        <v>6</v>
      </c>
      <c r="S23" s="5">
        <v>0</v>
      </c>
      <c r="T23" s="5">
        <v>48</v>
      </c>
      <c r="U23" s="5">
        <v>4</v>
      </c>
      <c r="V23" s="5">
        <v>35</v>
      </c>
      <c r="W23" s="5">
        <v>0</v>
      </c>
      <c r="X23" s="5">
        <v>94</v>
      </c>
      <c r="Y23" s="5">
        <v>4</v>
      </c>
      <c r="Z23" s="5">
        <v>9</v>
      </c>
      <c r="AA23" s="5">
        <v>3</v>
      </c>
      <c r="AB23" s="5">
        <v>16</v>
      </c>
      <c r="AC23" s="5">
        <v>55</v>
      </c>
      <c r="AD23" s="5">
        <v>3</v>
      </c>
      <c r="AE23" s="5">
        <v>7</v>
      </c>
      <c r="AF23" s="5">
        <v>0</v>
      </c>
      <c r="AG23" s="5">
        <v>20</v>
      </c>
      <c r="AH23" s="5">
        <v>0</v>
      </c>
      <c r="AI23" s="5">
        <v>18</v>
      </c>
      <c r="AJ23" s="5">
        <v>0</v>
      </c>
      <c r="AK23" s="5">
        <v>58</v>
      </c>
      <c r="AL23" s="5">
        <v>31</v>
      </c>
      <c r="AM23" s="5">
        <v>10</v>
      </c>
      <c r="AN23" s="5">
        <v>0</v>
      </c>
      <c r="AO23" s="5">
        <v>17</v>
      </c>
      <c r="AP23" s="5">
        <v>33</v>
      </c>
      <c r="AQ23" s="5">
        <v>5</v>
      </c>
      <c r="AR23" s="5">
        <v>28</v>
      </c>
      <c r="AS23" s="5">
        <v>27</v>
      </c>
      <c r="AT23" s="5">
        <v>64</v>
      </c>
      <c r="AU23" s="5">
        <v>22</v>
      </c>
      <c r="AV23" s="5">
        <v>10</v>
      </c>
      <c r="AW23" s="5">
        <v>5</v>
      </c>
      <c r="AX23" s="5">
        <v>0</v>
      </c>
      <c r="AY23" s="5">
        <v>41</v>
      </c>
      <c r="AZ23" s="5">
        <v>24</v>
      </c>
      <c r="BA23" s="5">
        <v>5</v>
      </c>
      <c r="BB23" s="5">
        <v>57</v>
      </c>
      <c r="BC23" s="5">
        <v>69</v>
      </c>
      <c r="BD23" s="5">
        <v>8</v>
      </c>
      <c r="BE23" s="5">
        <v>3</v>
      </c>
      <c r="BF23" s="5">
        <v>5</v>
      </c>
      <c r="BG23" s="5">
        <v>21</v>
      </c>
      <c r="BH23" s="5">
        <v>0</v>
      </c>
      <c r="BI23" s="5">
        <v>72</v>
      </c>
      <c r="BJ23" s="5">
        <v>4</v>
      </c>
      <c r="BK23" s="5">
        <v>0</v>
      </c>
      <c r="BL23" s="5">
        <v>6</v>
      </c>
      <c r="BM23" s="5">
        <v>0</v>
      </c>
      <c r="BN23" s="5">
        <v>45</v>
      </c>
      <c r="BO23" s="5">
        <v>0</v>
      </c>
      <c r="BP23" s="5">
        <v>17</v>
      </c>
      <c r="BQ23" s="5">
        <v>0</v>
      </c>
      <c r="BR23" s="5">
        <v>0</v>
      </c>
      <c r="BS23" s="5">
        <v>5</v>
      </c>
      <c r="BT23" s="5">
        <v>4</v>
      </c>
      <c r="BU23" s="5">
        <v>11</v>
      </c>
      <c r="BV23" s="5">
        <v>0</v>
      </c>
      <c r="BW23" s="5">
        <v>30</v>
      </c>
      <c r="BX23" s="5">
        <v>35</v>
      </c>
      <c r="BY23" s="5">
        <v>13</v>
      </c>
      <c r="BZ23" s="5">
        <v>44</v>
      </c>
      <c r="CA23" s="5">
        <v>71</v>
      </c>
      <c r="CB23" s="5">
        <v>57</v>
      </c>
      <c r="CC23" s="5">
        <v>0</v>
      </c>
      <c r="CD23" s="5">
        <v>1580</v>
      </c>
      <c r="CG23" s="7">
        <v>20</v>
      </c>
      <c r="CH23" s="5">
        <f>VLOOKUP(Birthplaces!CG23,Birthplaces!$A$4:$CD$233,Infographic!$G$2+2)</f>
        <v>16</v>
      </c>
      <c r="CI23" s="5">
        <f t="shared" si="0"/>
        <v>16.0002</v>
      </c>
      <c r="CJ23" s="5">
        <f t="shared" si="1"/>
        <v>114</v>
      </c>
      <c r="CK23" s="5" t="str">
        <f t="shared" si="2"/>
        <v>Indonesia</v>
      </c>
      <c r="CL23" s="5">
        <f t="shared" si="3"/>
        <v>942</v>
      </c>
      <c r="CM23" s="8">
        <f t="shared" si="4"/>
        <v>0.63137998753326141</v>
      </c>
    </row>
    <row r="24" spans="1:91" x14ac:dyDescent="0.3">
      <c r="A24" s="7">
        <v>21</v>
      </c>
      <c r="B24" s="5" t="s">
        <v>288</v>
      </c>
      <c r="C24" s="5">
        <v>0</v>
      </c>
      <c r="D24" s="5">
        <v>0</v>
      </c>
      <c r="E24" s="5">
        <v>0</v>
      </c>
      <c r="F24" s="5">
        <v>3</v>
      </c>
      <c r="G24" s="5">
        <v>0</v>
      </c>
      <c r="H24" s="5">
        <v>0</v>
      </c>
      <c r="I24" s="5">
        <v>0</v>
      </c>
      <c r="J24" s="5">
        <v>0</v>
      </c>
      <c r="K24" s="5">
        <v>3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5">
        <v>0</v>
      </c>
      <c r="BM24" s="5">
        <v>0</v>
      </c>
      <c r="BN24" s="5">
        <v>0</v>
      </c>
      <c r="BO24" s="5">
        <v>0</v>
      </c>
      <c r="BP24" s="5">
        <v>0</v>
      </c>
      <c r="BQ24" s="5">
        <v>0</v>
      </c>
      <c r="BR24" s="5">
        <v>0</v>
      </c>
      <c r="BS24" s="5">
        <v>0</v>
      </c>
      <c r="BT24" s="5">
        <v>0</v>
      </c>
      <c r="BU24" s="5">
        <v>0</v>
      </c>
      <c r="BV24" s="5">
        <v>0</v>
      </c>
      <c r="BW24" s="5">
        <v>0</v>
      </c>
      <c r="BX24" s="5">
        <v>0</v>
      </c>
      <c r="BY24" s="5">
        <v>0</v>
      </c>
      <c r="BZ24" s="5">
        <v>0</v>
      </c>
      <c r="CA24" s="5">
        <v>0</v>
      </c>
      <c r="CB24" s="5">
        <v>0</v>
      </c>
      <c r="CC24" s="5">
        <v>0</v>
      </c>
      <c r="CD24" s="5">
        <v>15</v>
      </c>
      <c r="CG24" s="7">
        <v>21</v>
      </c>
      <c r="CH24" s="5">
        <f>VLOOKUP(Birthplaces!CG24,Birthplaces!$A$4:$CD$233,Infographic!$G$2+2)</f>
        <v>0</v>
      </c>
      <c r="CI24" s="5">
        <f t="shared" si="0"/>
        <v>2.1000000000000001E-4</v>
      </c>
      <c r="CJ24" s="5">
        <f t="shared" si="1"/>
        <v>223</v>
      </c>
      <c r="CK24" s="5" t="str">
        <f t="shared" si="2"/>
        <v>Turkey</v>
      </c>
      <c r="CL24" s="5">
        <f t="shared" si="3"/>
        <v>813</v>
      </c>
      <c r="CM24" s="8">
        <f t="shared" si="4"/>
        <v>0.54491712299845163</v>
      </c>
    </row>
    <row r="25" spans="1:91" x14ac:dyDescent="0.3">
      <c r="A25" s="7">
        <v>22</v>
      </c>
      <c r="B25" s="5" t="s">
        <v>278</v>
      </c>
      <c r="C25" s="5">
        <v>0</v>
      </c>
      <c r="D25" s="5">
        <v>0</v>
      </c>
      <c r="E25" s="5">
        <v>4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4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5">
        <v>4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3</v>
      </c>
      <c r="BJ25" s="5">
        <v>0</v>
      </c>
      <c r="BK25" s="5">
        <v>0</v>
      </c>
      <c r="BL25" s="5">
        <v>0</v>
      </c>
      <c r="BM25" s="5">
        <v>0</v>
      </c>
      <c r="BN25" s="5">
        <v>0</v>
      </c>
      <c r="BO25" s="5">
        <v>0</v>
      </c>
      <c r="BP25" s="5">
        <v>0</v>
      </c>
      <c r="BQ25" s="5">
        <v>0</v>
      </c>
      <c r="BR25" s="5">
        <v>0</v>
      </c>
      <c r="BS25" s="5">
        <v>0</v>
      </c>
      <c r="BT25" s="5">
        <v>0</v>
      </c>
      <c r="BU25" s="5">
        <v>0</v>
      </c>
      <c r="BV25" s="5">
        <v>0</v>
      </c>
      <c r="BW25" s="5">
        <v>0</v>
      </c>
      <c r="BX25" s="5">
        <v>0</v>
      </c>
      <c r="BY25" s="5">
        <v>0</v>
      </c>
      <c r="BZ25" s="5">
        <v>3</v>
      </c>
      <c r="CA25" s="5">
        <v>0</v>
      </c>
      <c r="CB25" s="5">
        <v>0</v>
      </c>
      <c r="CC25" s="5">
        <v>0</v>
      </c>
      <c r="CD25" s="5">
        <v>25</v>
      </c>
      <c r="CG25" s="7">
        <v>22</v>
      </c>
      <c r="CH25" s="5">
        <f>VLOOKUP(Birthplaces!CG25,Birthplaces!$A$4:$CD$233,Infographic!$G$2+2)</f>
        <v>0</v>
      </c>
      <c r="CI25" s="5">
        <f t="shared" si="0"/>
        <v>2.2000000000000001E-4</v>
      </c>
      <c r="CJ25" s="5">
        <f t="shared" si="1"/>
        <v>222</v>
      </c>
      <c r="CK25" s="5" t="str">
        <f t="shared" si="2"/>
        <v>Serbia</v>
      </c>
      <c r="CL25" s="5">
        <f t="shared" si="3"/>
        <v>770</v>
      </c>
      <c r="CM25" s="8">
        <f t="shared" si="4"/>
        <v>0.51609616815351511</v>
      </c>
    </row>
    <row r="26" spans="1:91" x14ac:dyDescent="0.3">
      <c r="A26" s="7">
        <v>23</v>
      </c>
      <c r="B26" s="5" t="s">
        <v>254</v>
      </c>
      <c r="C26" s="5">
        <v>0</v>
      </c>
      <c r="D26" s="5">
        <v>0</v>
      </c>
      <c r="E26" s="5">
        <v>0</v>
      </c>
      <c r="F26" s="5">
        <v>8</v>
      </c>
      <c r="G26" s="5">
        <v>0</v>
      </c>
      <c r="H26" s="5">
        <v>5</v>
      </c>
      <c r="I26" s="5">
        <v>0</v>
      </c>
      <c r="J26" s="5">
        <v>0</v>
      </c>
      <c r="K26" s="5">
        <v>4</v>
      </c>
      <c r="L26" s="5">
        <v>3</v>
      </c>
      <c r="M26" s="5">
        <v>0</v>
      </c>
      <c r="N26" s="5">
        <v>0</v>
      </c>
      <c r="O26" s="5">
        <v>3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4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3</v>
      </c>
      <c r="AP26" s="5">
        <v>0</v>
      </c>
      <c r="AQ26" s="5">
        <v>0</v>
      </c>
      <c r="AR26" s="5">
        <v>0</v>
      </c>
      <c r="AS26" s="5">
        <v>4</v>
      </c>
      <c r="AT26" s="5">
        <v>11</v>
      </c>
      <c r="AU26" s="5">
        <v>0</v>
      </c>
      <c r="AV26" s="5">
        <v>0</v>
      </c>
      <c r="AW26" s="5">
        <v>0</v>
      </c>
      <c r="AX26" s="5">
        <v>0</v>
      </c>
      <c r="AY26" s="5">
        <v>6</v>
      </c>
      <c r="AZ26" s="5">
        <v>0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8</v>
      </c>
      <c r="BJ26" s="5">
        <v>0</v>
      </c>
      <c r="BK26" s="5">
        <v>0</v>
      </c>
      <c r="BL26" s="5">
        <v>0</v>
      </c>
      <c r="BM26" s="5">
        <v>0</v>
      </c>
      <c r="BN26" s="5">
        <v>4</v>
      </c>
      <c r="BO26" s="5">
        <v>0</v>
      </c>
      <c r="BP26" s="5">
        <v>6</v>
      </c>
      <c r="BQ26" s="5">
        <v>0</v>
      </c>
      <c r="BR26" s="5">
        <v>0</v>
      </c>
      <c r="BS26" s="5">
        <v>0</v>
      </c>
      <c r="BT26" s="5">
        <v>0</v>
      </c>
      <c r="BU26" s="5">
        <v>5</v>
      </c>
      <c r="BV26" s="5">
        <v>0</v>
      </c>
      <c r="BW26" s="5">
        <v>0</v>
      </c>
      <c r="BX26" s="5">
        <v>3</v>
      </c>
      <c r="BY26" s="5">
        <v>0</v>
      </c>
      <c r="BZ26" s="5">
        <v>0</v>
      </c>
      <c r="CA26" s="5">
        <v>0</v>
      </c>
      <c r="CB26" s="5">
        <v>4</v>
      </c>
      <c r="CC26" s="5">
        <v>0</v>
      </c>
      <c r="CD26" s="5">
        <v>91</v>
      </c>
      <c r="CG26" s="7">
        <v>23</v>
      </c>
      <c r="CH26" s="5">
        <f>VLOOKUP(Birthplaces!CG26,Birthplaces!$A$4:$CD$233,Infographic!$G$2+2)</f>
        <v>0</v>
      </c>
      <c r="CI26" s="5">
        <f t="shared" si="0"/>
        <v>2.3000000000000001E-4</v>
      </c>
      <c r="CJ26" s="5">
        <f t="shared" si="1"/>
        <v>221</v>
      </c>
      <c r="CK26" s="5" t="str">
        <f t="shared" si="2"/>
        <v>Iran</v>
      </c>
      <c r="CL26" s="5">
        <f t="shared" si="3"/>
        <v>723</v>
      </c>
      <c r="CM26" s="8">
        <f t="shared" si="4"/>
        <v>0.48459419425323563</v>
      </c>
    </row>
    <row r="27" spans="1:91" x14ac:dyDescent="0.3">
      <c r="A27" s="7">
        <v>24</v>
      </c>
      <c r="B27" s="5" t="s">
        <v>192</v>
      </c>
      <c r="C27" s="5">
        <v>0</v>
      </c>
      <c r="D27" s="5">
        <v>0</v>
      </c>
      <c r="E27" s="5">
        <v>0</v>
      </c>
      <c r="F27" s="5">
        <v>4</v>
      </c>
      <c r="G27" s="5">
        <v>0</v>
      </c>
      <c r="H27" s="5">
        <v>3</v>
      </c>
      <c r="I27" s="5">
        <v>4</v>
      </c>
      <c r="J27" s="5">
        <v>0</v>
      </c>
      <c r="K27" s="5">
        <v>4</v>
      </c>
      <c r="L27" s="5">
        <v>26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19</v>
      </c>
      <c r="U27" s="5">
        <v>0</v>
      </c>
      <c r="V27" s="5">
        <v>4</v>
      </c>
      <c r="W27" s="5">
        <v>0</v>
      </c>
      <c r="X27" s="5">
        <v>0</v>
      </c>
      <c r="Y27" s="5">
        <v>4</v>
      </c>
      <c r="Z27" s="5">
        <v>0</v>
      </c>
      <c r="AA27" s="5">
        <v>0</v>
      </c>
      <c r="AB27" s="5">
        <v>19</v>
      </c>
      <c r="AC27" s="5">
        <v>16</v>
      </c>
      <c r="AD27" s="5">
        <v>0</v>
      </c>
      <c r="AE27" s="5">
        <v>0</v>
      </c>
      <c r="AF27" s="5">
        <v>0</v>
      </c>
      <c r="AG27" s="5">
        <v>3</v>
      </c>
      <c r="AH27" s="5">
        <v>0</v>
      </c>
      <c r="AI27" s="5">
        <v>345</v>
      </c>
      <c r="AJ27" s="5">
        <v>0</v>
      </c>
      <c r="AK27" s="5">
        <v>3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84</v>
      </c>
      <c r="AS27" s="5">
        <v>0</v>
      </c>
      <c r="AT27" s="5">
        <v>16</v>
      </c>
      <c r="AU27" s="5">
        <v>92</v>
      </c>
      <c r="AV27" s="5">
        <v>3</v>
      </c>
      <c r="AW27" s="5">
        <v>4</v>
      </c>
      <c r="AX27" s="5">
        <v>0</v>
      </c>
      <c r="AY27" s="5">
        <v>17</v>
      </c>
      <c r="AZ27" s="5">
        <v>29</v>
      </c>
      <c r="BA27" s="5">
        <v>0</v>
      </c>
      <c r="BB27" s="5">
        <v>52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8</v>
      </c>
      <c r="BO27" s="5">
        <v>0</v>
      </c>
      <c r="BP27" s="5">
        <v>0</v>
      </c>
      <c r="BQ27" s="5">
        <v>0</v>
      </c>
      <c r="BR27" s="5">
        <v>0</v>
      </c>
      <c r="BS27" s="5">
        <v>7</v>
      </c>
      <c r="BT27" s="5">
        <v>0</v>
      </c>
      <c r="BU27" s="5">
        <v>0</v>
      </c>
      <c r="BV27" s="5">
        <v>0</v>
      </c>
      <c r="BW27" s="5">
        <v>22</v>
      </c>
      <c r="BX27" s="5">
        <v>25</v>
      </c>
      <c r="BY27" s="5">
        <v>100</v>
      </c>
      <c r="BZ27" s="5">
        <v>4</v>
      </c>
      <c r="CA27" s="5">
        <v>0</v>
      </c>
      <c r="CB27" s="5">
        <v>0</v>
      </c>
      <c r="CC27" s="5">
        <v>0</v>
      </c>
      <c r="CD27" s="5">
        <v>916</v>
      </c>
      <c r="CG27" s="7">
        <v>24</v>
      </c>
      <c r="CH27" s="5">
        <f>VLOOKUP(Birthplaces!CG27,Birthplaces!$A$4:$CD$233,Infographic!$G$2+2)</f>
        <v>19</v>
      </c>
      <c r="CI27" s="5">
        <f t="shared" si="0"/>
        <v>19.000240000000002</v>
      </c>
      <c r="CJ27" s="5">
        <f t="shared" si="1"/>
        <v>104</v>
      </c>
      <c r="CK27" s="5" t="str">
        <f t="shared" si="2"/>
        <v>Croatia</v>
      </c>
      <c r="CL27" s="5">
        <f t="shared" si="3"/>
        <v>721</v>
      </c>
      <c r="CM27" s="8">
        <f t="shared" si="4"/>
        <v>0.48325368472556418</v>
      </c>
    </row>
    <row r="28" spans="1:91" x14ac:dyDescent="0.3">
      <c r="A28" s="7">
        <v>25</v>
      </c>
      <c r="B28" s="5" t="s">
        <v>236</v>
      </c>
      <c r="C28" s="5">
        <v>0</v>
      </c>
      <c r="D28" s="5">
        <v>0</v>
      </c>
      <c r="E28" s="5">
        <v>0</v>
      </c>
      <c r="F28" s="5">
        <v>7</v>
      </c>
      <c r="G28" s="5">
        <v>0</v>
      </c>
      <c r="H28" s="5">
        <v>0</v>
      </c>
      <c r="I28" s="5">
        <v>5</v>
      </c>
      <c r="J28" s="5">
        <v>0</v>
      </c>
      <c r="K28" s="5">
        <v>10</v>
      </c>
      <c r="L28" s="5">
        <v>0</v>
      </c>
      <c r="M28" s="5">
        <v>0</v>
      </c>
      <c r="N28" s="5">
        <v>0</v>
      </c>
      <c r="O28" s="5">
        <v>0</v>
      </c>
      <c r="P28" s="5">
        <v>3</v>
      </c>
      <c r="Q28" s="5">
        <v>0</v>
      </c>
      <c r="R28" s="5">
        <v>0</v>
      </c>
      <c r="S28" s="5">
        <v>0</v>
      </c>
      <c r="T28" s="5">
        <v>5</v>
      </c>
      <c r="U28" s="5">
        <v>0</v>
      </c>
      <c r="V28" s="5">
        <v>0</v>
      </c>
      <c r="W28" s="5">
        <v>0</v>
      </c>
      <c r="X28" s="5">
        <v>9</v>
      </c>
      <c r="Y28" s="5">
        <v>0</v>
      </c>
      <c r="Z28" s="5">
        <v>0</v>
      </c>
      <c r="AA28" s="5">
        <v>0</v>
      </c>
      <c r="AB28" s="5">
        <v>8</v>
      </c>
      <c r="AC28" s="5">
        <v>7</v>
      </c>
      <c r="AD28" s="5">
        <v>0</v>
      </c>
      <c r="AE28" s="5">
        <v>0</v>
      </c>
      <c r="AF28" s="5">
        <v>0</v>
      </c>
      <c r="AG28" s="5">
        <v>4</v>
      </c>
      <c r="AH28" s="5">
        <v>0</v>
      </c>
      <c r="AI28" s="5">
        <v>10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4</v>
      </c>
      <c r="AQ28" s="5">
        <v>0</v>
      </c>
      <c r="AR28" s="5">
        <v>5</v>
      </c>
      <c r="AS28" s="5">
        <v>0</v>
      </c>
      <c r="AT28" s="5">
        <v>4</v>
      </c>
      <c r="AU28" s="5">
        <v>0</v>
      </c>
      <c r="AV28" s="5">
        <v>0</v>
      </c>
      <c r="AW28" s="5">
        <v>0</v>
      </c>
      <c r="AX28" s="5">
        <v>0</v>
      </c>
      <c r="AY28" s="5">
        <v>6</v>
      </c>
      <c r="AZ28" s="5">
        <v>4</v>
      </c>
      <c r="BA28" s="5">
        <v>0</v>
      </c>
      <c r="BB28" s="5">
        <v>8</v>
      </c>
      <c r="BC28" s="5">
        <v>4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11</v>
      </c>
      <c r="BJ28" s="5">
        <v>0</v>
      </c>
      <c r="BK28" s="5">
        <v>0</v>
      </c>
      <c r="BL28" s="5">
        <v>0</v>
      </c>
      <c r="BM28" s="5">
        <v>0</v>
      </c>
      <c r="BN28" s="5">
        <v>9</v>
      </c>
      <c r="BO28" s="5">
        <v>0</v>
      </c>
      <c r="BP28" s="5">
        <v>0</v>
      </c>
      <c r="BQ28" s="5">
        <v>0</v>
      </c>
      <c r="BR28" s="5">
        <v>0</v>
      </c>
      <c r="BS28" s="5">
        <v>0</v>
      </c>
      <c r="BT28" s="5">
        <v>0</v>
      </c>
      <c r="BU28" s="5">
        <v>0</v>
      </c>
      <c r="BV28" s="5">
        <v>0</v>
      </c>
      <c r="BW28" s="5">
        <v>10</v>
      </c>
      <c r="BX28" s="5">
        <v>4</v>
      </c>
      <c r="BY28" s="5">
        <v>0</v>
      </c>
      <c r="BZ28" s="5">
        <v>0</v>
      </c>
      <c r="CA28" s="5">
        <v>3</v>
      </c>
      <c r="CB28" s="5">
        <v>4</v>
      </c>
      <c r="CC28" s="5">
        <v>0</v>
      </c>
      <c r="CD28" s="5">
        <v>167</v>
      </c>
      <c r="CG28" s="7">
        <v>25</v>
      </c>
      <c r="CH28" s="5">
        <f>VLOOKUP(Birthplaces!CG28,Birthplaces!$A$4:$CD$233,Infographic!$G$2+2)</f>
        <v>8</v>
      </c>
      <c r="CI28" s="5">
        <f t="shared" si="0"/>
        <v>8.0002499999999994</v>
      </c>
      <c r="CJ28" s="5">
        <f t="shared" si="1"/>
        <v>130</v>
      </c>
      <c r="CK28" s="5" t="str">
        <f t="shared" si="2"/>
        <v>Lebanon</v>
      </c>
      <c r="CL28" s="5">
        <f t="shared" si="3"/>
        <v>595</v>
      </c>
      <c r="CM28" s="8">
        <f t="shared" si="4"/>
        <v>0.39880158448226172</v>
      </c>
    </row>
    <row r="29" spans="1:91" x14ac:dyDescent="0.3">
      <c r="A29" s="7">
        <v>26</v>
      </c>
      <c r="B29" s="5" t="s">
        <v>135</v>
      </c>
      <c r="C29" s="5">
        <v>0</v>
      </c>
      <c r="D29" s="5">
        <v>3</v>
      </c>
      <c r="E29" s="5">
        <v>15</v>
      </c>
      <c r="F29" s="5">
        <v>110</v>
      </c>
      <c r="G29" s="5">
        <v>3</v>
      </c>
      <c r="H29" s="5">
        <v>23</v>
      </c>
      <c r="I29" s="5">
        <v>89</v>
      </c>
      <c r="J29" s="5">
        <v>0</v>
      </c>
      <c r="K29" s="5">
        <v>67</v>
      </c>
      <c r="L29" s="5">
        <v>1202</v>
      </c>
      <c r="M29" s="5">
        <v>0</v>
      </c>
      <c r="N29" s="5">
        <v>0</v>
      </c>
      <c r="O29" s="5">
        <v>97</v>
      </c>
      <c r="P29" s="5">
        <v>1235</v>
      </c>
      <c r="Q29" s="5">
        <v>6</v>
      </c>
      <c r="R29" s="5">
        <v>0</v>
      </c>
      <c r="S29" s="5">
        <v>0</v>
      </c>
      <c r="T29" s="5">
        <v>166</v>
      </c>
      <c r="U29" s="5">
        <v>3</v>
      </c>
      <c r="V29" s="5">
        <v>223</v>
      </c>
      <c r="W29" s="5">
        <v>0</v>
      </c>
      <c r="X29" s="5">
        <v>122</v>
      </c>
      <c r="Y29" s="5">
        <v>0</v>
      </c>
      <c r="Z29" s="5">
        <v>16</v>
      </c>
      <c r="AA29" s="5">
        <v>8</v>
      </c>
      <c r="AB29" s="5">
        <v>1474</v>
      </c>
      <c r="AC29" s="5">
        <v>475</v>
      </c>
      <c r="AD29" s="5">
        <v>4</v>
      </c>
      <c r="AE29" s="5">
        <v>9</v>
      </c>
      <c r="AF29" s="5">
        <v>0</v>
      </c>
      <c r="AG29" s="5">
        <v>146</v>
      </c>
      <c r="AH29" s="5">
        <v>0</v>
      </c>
      <c r="AI29" s="5">
        <v>339</v>
      </c>
      <c r="AJ29" s="5">
        <v>0</v>
      </c>
      <c r="AK29" s="5">
        <v>225</v>
      </c>
      <c r="AL29" s="5">
        <v>106</v>
      </c>
      <c r="AM29" s="5">
        <v>37</v>
      </c>
      <c r="AN29" s="5">
        <v>0</v>
      </c>
      <c r="AO29" s="5">
        <v>12</v>
      </c>
      <c r="AP29" s="5">
        <v>63</v>
      </c>
      <c r="AQ29" s="5">
        <v>0</v>
      </c>
      <c r="AR29" s="5">
        <v>210</v>
      </c>
      <c r="AS29" s="5">
        <v>51</v>
      </c>
      <c r="AT29" s="5">
        <v>106</v>
      </c>
      <c r="AU29" s="5">
        <v>694</v>
      </c>
      <c r="AV29" s="5">
        <v>6</v>
      </c>
      <c r="AW29" s="5">
        <v>4</v>
      </c>
      <c r="AX29" s="5">
        <v>5</v>
      </c>
      <c r="AY29" s="5">
        <v>165</v>
      </c>
      <c r="AZ29" s="5">
        <v>141</v>
      </c>
      <c r="BA29" s="5">
        <v>22</v>
      </c>
      <c r="BB29" s="5">
        <v>159</v>
      </c>
      <c r="BC29" s="5">
        <v>35</v>
      </c>
      <c r="BD29" s="5">
        <v>0</v>
      </c>
      <c r="BE29" s="5">
        <v>0</v>
      </c>
      <c r="BF29" s="5">
        <v>4</v>
      </c>
      <c r="BG29" s="5">
        <v>13</v>
      </c>
      <c r="BH29" s="5">
        <v>0</v>
      </c>
      <c r="BI29" s="5">
        <v>117</v>
      </c>
      <c r="BJ29" s="5">
        <v>0</v>
      </c>
      <c r="BK29" s="5">
        <v>0</v>
      </c>
      <c r="BL29" s="5">
        <v>0</v>
      </c>
      <c r="BM29" s="5">
        <v>0</v>
      </c>
      <c r="BN29" s="5">
        <v>98</v>
      </c>
      <c r="BO29" s="5">
        <v>0</v>
      </c>
      <c r="BP29" s="5">
        <v>0</v>
      </c>
      <c r="BQ29" s="5">
        <v>0</v>
      </c>
      <c r="BR29" s="5">
        <v>0</v>
      </c>
      <c r="BS29" s="5">
        <v>6</v>
      </c>
      <c r="BT29" s="5">
        <v>0</v>
      </c>
      <c r="BU29" s="5">
        <v>9</v>
      </c>
      <c r="BV29" s="5">
        <v>0</v>
      </c>
      <c r="BW29" s="5">
        <v>77</v>
      </c>
      <c r="BX29" s="5">
        <v>428</v>
      </c>
      <c r="BY29" s="5">
        <v>19</v>
      </c>
      <c r="BZ29" s="5">
        <v>399</v>
      </c>
      <c r="CA29" s="5">
        <v>67</v>
      </c>
      <c r="CB29" s="5">
        <v>39</v>
      </c>
      <c r="CC29" s="5">
        <v>0</v>
      </c>
      <c r="CD29" s="5">
        <v>9193</v>
      </c>
      <c r="CG29" s="7">
        <v>26</v>
      </c>
      <c r="CH29" s="5">
        <f>VLOOKUP(Birthplaces!CG29,Birthplaces!$A$4:$CD$233,Infographic!$G$2+2)</f>
        <v>1474</v>
      </c>
      <c r="CI29" s="5">
        <f t="shared" si="0"/>
        <v>1474.00026</v>
      </c>
      <c r="CJ29" s="5">
        <f t="shared" si="1"/>
        <v>15</v>
      </c>
      <c r="CK29" s="5" t="str">
        <f t="shared" si="2"/>
        <v>Poland</v>
      </c>
      <c r="CL29" s="5">
        <f t="shared" si="3"/>
        <v>592</v>
      </c>
      <c r="CM29" s="8">
        <f t="shared" si="4"/>
        <v>0.39679082019075451</v>
      </c>
    </row>
    <row r="30" spans="1:91" x14ac:dyDescent="0.3">
      <c r="A30" s="7">
        <v>27</v>
      </c>
      <c r="B30" s="5" t="s">
        <v>217</v>
      </c>
      <c r="C30" s="5">
        <v>0</v>
      </c>
      <c r="D30" s="5">
        <v>0</v>
      </c>
      <c r="E30" s="5">
        <v>10</v>
      </c>
      <c r="F30" s="5">
        <v>4</v>
      </c>
      <c r="G30" s="5">
        <v>0</v>
      </c>
      <c r="H30" s="5">
        <v>9</v>
      </c>
      <c r="I30" s="5">
        <v>3</v>
      </c>
      <c r="J30" s="5">
        <v>0</v>
      </c>
      <c r="K30" s="5">
        <v>11</v>
      </c>
      <c r="L30" s="5">
        <v>11</v>
      </c>
      <c r="M30" s="5">
        <v>0</v>
      </c>
      <c r="N30" s="5">
        <v>0</v>
      </c>
      <c r="O30" s="5">
        <v>8</v>
      </c>
      <c r="P30" s="5">
        <v>30</v>
      </c>
      <c r="Q30" s="5">
        <v>0</v>
      </c>
      <c r="R30" s="5">
        <v>0</v>
      </c>
      <c r="S30" s="5">
        <v>0</v>
      </c>
      <c r="T30" s="5">
        <v>3</v>
      </c>
      <c r="U30" s="5">
        <v>0</v>
      </c>
      <c r="V30" s="5">
        <v>3</v>
      </c>
      <c r="W30" s="5">
        <v>0</v>
      </c>
      <c r="X30" s="5">
        <v>10</v>
      </c>
      <c r="Y30" s="5">
        <v>0</v>
      </c>
      <c r="Z30" s="5">
        <v>0</v>
      </c>
      <c r="AA30" s="5">
        <v>0</v>
      </c>
      <c r="AB30" s="5">
        <v>3</v>
      </c>
      <c r="AC30" s="5">
        <v>13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14</v>
      </c>
      <c r="AJ30" s="5">
        <v>0</v>
      </c>
      <c r="AK30" s="5">
        <v>10</v>
      </c>
      <c r="AL30" s="5">
        <v>6</v>
      </c>
      <c r="AM30" s="5">
        <v>3</v>
      </c>
      <c r="AN30" s="5">
        <v>0</v>
      </c>
      <c r="AO30" s="5">
        <v>4</v>
      </c>
      <c r="AP30" s="5">
        <v>9</v>
      </c>
      <c r="AQ30" s="5">
        <v>0</v>
      </c>
      <c r="AR30" s="5">
        <v>6</v>
      </c>
      <c r="AS30" s="5">
        <v>6</v>
      </c>
      <c r="AT30" s="5">
        <v>28</v>
      </c>
      <c r="AU30" s="5">
        <v>3</v>
      </c>
      <c r="AV30" s="5">
        <v>7</v>
      </c>
      <c r="AW30" s="5">
        <v>0</v>
      </c>
      <c r="AX30" s="5">
        <v>0</v>
      </c>
      <c r="AY30" s="5">
        <v>17</v>
      </c>
      <c r="AZ30" s="5">
        <v>0</v>
      </c>
      <c r="BA30" s="5">
        <v>4</v>
      </c>
      <c r="BB30" s="5">
        <v>10</v>
      </c>
      <c r="BC30" s="5">
        <v>0</v>
      </c>
      <c r="BD30" s="5">
        <v>0</v>
      </c>
      <c r="BE30" s="5">
        <v>0</v>
      </c>
      <c r="BF30" s="5">
        <v>0</v>
      </c>
      <c r="BG30" s="5">
        <v>3</v>
      </c>
      <c r="BH30" s="5">
        <v>0</v>
      </c>
      <c r="BI30" s="5">
        <v>7</v>
      </c>
      <c r="BJ30" s="5">
        <v>0</v>
      </c>
      <c r="BK30" s="5">
        <v>0</v>
      </c>
      <c r="BL30" s="5">
        <v>0</v>
      </c>
      <c r="BM30" s="5">
        <v>0</v>
      </c>
      <c r="BN30" s="5">
        <v>0</v>
      </c>
      <c r="BO30" s="5">
        <v>0</v>
      </c>
      <c r="BP30" s="5">
        <v>0</v>
      </c>
      <c r="BQ30" s="5">
        <v>0</v>
      </c>
      <c r="BR30" s="5">
        <v>0</v>
      </c>
      <c r="BS30" s="5">
        <v>0</v>
      </c>
      <c r="BT30" s="5">
        <v>0</v>
      </c>
      <c r="BU30" s="5">
        <v>3</v>
      </c>
      <c r="BV30" s="5">
        <v>0</v>
      </c>
      <c r="BW30" s="5">
        <v>6</v>
      </c>
      <c r="BX30" s="5">
        <v>18</v>
      </c>
      <c r="BY30" s="5">
        <v>5</v>
      </c>
      <c r="BZ30" s="5">
        <v>38</v>
      </c>
      <c r="CA30" s="5">
        <v>10</v>
      </c>
      <c r="CB30" s="5">
        <v>0</v>
      </c>
      <c r="CC30" s="5">
        <v>0</v>
      </c>
      <c r="CD30" s="5">
        <v>333</v>
      </c>
      <c r="CG30" s="7">
        <v>27</v>
      </c>
      <c r="CH30" s="5">
        <f>VLOOKUP(Birthplaces!CG30,Birthplaces!$A$4:$CD$233,Infographic!$G$2+2)</f>
        <v>3</v>
      </c>
      <c r="CI30" s="5">
        <f t="shared" si="0"/>
        <v>3.00027</v>
      </c>
      <c r="CJ30" s="5">
        <f t="shared" si="1"/>
        <v>155</v>
      </c>
      <c r="CK30" s="5" t="str">
        <f t="shared" si="2"/>
        <v>Fiji</v>
      </c>
      <c r="CL30" s="5">
        <f t="shared" si="3"/>
        <v>587</v>
      </c>
      <c r="CM30" s="8">
        <f t="shared" si="4"/>
        <v>0.39343954637157585</v>
      </c>
    </row>
    <row r="31" spans="1:91" x14ac:dyDescent="0.3">
      <c r="A31" s="7">
        <v>28</v>
      </c>
      <c r="B31" s="5" t="s">
        <v>145</v>
      </c>
      <c r="C31" s="5">
        <v>3</v>
      </c>
      <c r="D31" s="5">
        <v>0</v>
      </c>
      <c r="E31" s="5">
        <v>43</v>
      </c>
      <c r="F31" s="5">
        <v>79</v>
      </c>
      <c r="G31" s="5">
        <v>15</v>
      </c>
      <c r="H31" s="5">
        <v>8</v>
      </c>
      <c r="I31" s="5">
        <v>165</v>
      </c>
      <c r="J31" s="5">
        <v>6</v>
      </c>
      <c r="K31" s="5">
        <v>164</v>
      </c>
      <c r="L31" s="5">
        <v>74</v>
      </c>
      <c r="M31" s="5">
        <v>0</v>
      </c>
      <c r="N31" s="5">
        <v>7</v>
      </c>
      <c r="O31" s="5">
        <v>57</v>
      </c>
      <c r="P31" s="5">
        <v>110</v>
      </c>
      <c r="Q31" s="5">
        <v>3</v>
      </c>
      <c r="R31" s="5">
        <v>0</v>
      </c>
      <c r="S31" s="5">
        <v>4</v>
      </c>
      <c r="T31" s="5">
        <v>211</v>
      </c>
      <c r="U31" s="5">
        <v>8</v>
      </c>
      <c r="V31" s="5">
        <v>72</v>
      </c>
      <c r="W31" s="5">
        <v>9</v>
      </c>
      <c r="X31" s="5">
        <v>297</v>
      </c>
      <c r="Y31" s="5">
        <v>5</v>
      </c>
      <c r="Z31" s="5">
        <v>0</v>
      </c>
      <c r="AA31" s="5">
        <v>40</v>
      </c>
      <c r="AB31" s="5">
        <v>46</v>
      </c>
      <c r="AC31" s="5">
        <v>133</v>
      </c>
      <c r="AD31" s="5">
        <v>13</v>
      </c>
      <c r="AE31" s="5">
        <v>4</v>
      </c>
      <c r="AF31" s="5">
        <v>0</v>
      </c>
      <c r="AG31" s="5">
        <v>190</v>
      </c>
      <c r="AH31" s="5">
        <v>4</v>
      </c>
      <c r="AI31" s="5">
        <v>64</v>
      </c>
      <c r="AJ31" s="5">
        <v>10</v>
      </c>
      <c r="AK31" s="5">
        <v>232</v>
      </c>
      <c r="AL31" s="5">
        <v>65</v>
      </c>
      <c r="AM31" s="5">
        <v>9</v>
      </c>
      <c r="AN31" s="5">
        <v>0</v>
      </c>
      <c r="AO31" s="5">
        <v>14</v>
      </c>
      <c r="AP31" s="5">
        <v>88</v>
      </c>
      <c r="AQ31" s="5">
        <v>0</v>
      </c>
      <c r="AR31" s="5">
        <v>169</v>
      </c>
      <c r="AS31" s="5">
        <v>57</v>
      </c>
      <c r="AT31" s="5">
        <v>806</v>
      </c>
      <c r="AU31" s="5">
        <v>86</v>
      </c>
      <c r="AV31" s="5">
        <v>3</v>
      </c>
      <c r="AW31" s="5">
        <v>3</v>
      </c>
      <c r="AX31" s="5">
        <v>4</v>
      </c>
      <c r="AY31" s="5">
        <v>174</v>
      </c>
      <c r="AZ31" s="5">
        <v>175</v>
      </c>
      <c r="BA31" s="5">
        <v>14</v>
      </c>
      <c r="BB31" s="5">
        <v>358</v>
      </c>
      <c r="BC31" s="5">
        <v>64</v>
      </c>
      <c r="BD31" s="5">
        <v>7</v>
      </c>
      <c r="BE31" s="5">
        <v>0</v>
      </c>
      <c r="BF31" s="5">
        <v>5</v>
      </c>
      <c r="BG31" s="5">
        <v>26</v>
      </c>
      <c r="BH31" s="5">
        <v>0</v>
      </c>
      <c r="BI31" s="5">
        <v>586</v>
      </c>
      <c r="BJ31" s="5">
        <v>0</v>
      </c>
      <c r="BK31" s="5">
        <v>0</v>
      </c>
      <c r="BL31" s="5">
        <v>0</v>
      </c>
      <c r="BM31" s="5">
        <v>3</v>
      </c>
      <c r="BN31" s="5">
        <v>259</v>
      </c>
      <c r="BO31" s="5">
        <v>0</v>
      </c>
      <c r="BP31" s="5">
        <v>32</v>
      </c>
      <c r="BQ31" s="5">
        <v>0</v>
      </c>
      <c r="BR31" s="5">
        <v>0</v>
      </c>
      <c r="BS31" s="5">
        <v>8</v>
      </c>
      <c r="BT31" s="5">
        <v>10</v>
      </c>
      <c r="BU31" s="5">
        <v>8</v>
      </c>
      <c r="BV31" s="5">
        <v>0</v>
      </c>
      <c r="BW31" s="5">
        <v>88</v>
      </c>
      <c r="BX31" s="5">
        <v>165</v>
      </c>
      <c r="BY31" s="5">
        <v>9</v>
      </c>
      <c r="BZ31" s="5">
        <v>257</v>
      </c>
      <c r="CA31" s="5">
        <v>171</v>
      </c>
      <c r="CB31" s="5">
        <v>39</v>
      </c>
      <c r="CC31" s="5">
        <v>0</v>
      </c>
      <c r="CD31" s="5">
        <v>5874</v>
      </c>
      <c r="CG31" s="7">
        <v>28</v>
      </c>
      <c r="CH31" s="5">
        <f>VLOOKUP(Birthplaces!CG31,Birthplaces!$A$4:$CD$233,Infographic!$G$2+2)</f>
        <v>46</v>
      </c>
      <c r="CI31" s="5">
        <f t="shared" si="0"/>
        <v>46.000279999999997</v>
      </c>
      <c r="CJ31" s="5">
        <f t="shared" si="1"/>
        <v>82</v>
      </c>
      <c r="CK31" s="5" t="str">
        <f t="shared" si="2"/>
        <v>South Korea</v>
      </c>
      <c r="CL31" s="5">
        <f t="shared" si="3"/>
        <v>554</v>
      </c>
      <c r="CM31" s="8">
        <f t="shared" si="4"/>
        <v>0.37132113916499659</v>
      </c>
    </row>
    <row r="32" spans="1:91" x14ac:dyDescent="0.3">
      <c r="A32" s="7">
        <v>29</v>
      </c>
      <c r="B32" s="5" t="s">
        <v>196</v>
      </c>
      <c r="C32" s="5">
        <v>0</v>
      </c>
      <c r="D32" s="5">
        <v>0</v>
      </c>
      <c r="E32" s="5">
        <v>9</v>
      </c>
      <c r="F32" s="5">
        <v>16</v>
      </c>
      <c r="G32" s="5">
        <v>0</v>
      </c>
      <c r="H32" s="5">
        <v>0</v>
      </c>
      <c r="I32" s="5">
        <v>11</v>
      </c>
      <c r="J32" s="5">
        <v>0</v>
      </c>
      <c r="K32" s="5">
        <v>32</v>
      </c>
      <c r="L32" s="5">
        <v>11</v>
      </c>
      <c r="M32" s="5">
        <v>0</v>
      </c>
      <c r="N32" s="5">
        <v>0</v>
      </c>
      <c r="O32" s="5">
        <v>3</v>
      </c>
      <c r="P32" s="5">
        <v>24</v>
      </c>
      <c r="Q32" s="5">
        <v>0</v>
      </c>
      <c r="R32" s="5">
        <v>0</v>
      </c>
      <c r="S32" s="5">
        <v>0</v>
      </c>
      <c r="T32" s="5">
        <v>18</v>
      </c>
      <c r="U32" s="5">
        <v>0</v>
      </c>
      <c r="V32" s="5">
        <v>6</v>
      </c>
      <c r="W32" s="5">
        <v>0</v>
      </c>
      <c r="X32" s="5">
        <v>19</v>
      </c>
      <c r="Y32" s="5">
        <v>0</v>
      </c>
      <c r="Z32" s="5">
        <v>0</v>
      </c>
      <c r="AA32" s="5">
        <v>0</v>
      </c>
      <c r="AB32" s="5">
        <v>16</v>
      </c>
      <c r="AC32" s="5">
        <v>6</v>
      </c>
      <c r="AD32" s="5">
        <v>0</v>
      </c>
      <c r="AE32" s="5">
        <v>0</v>
      </c>
      <c r="AF32" s="5">
        <v>0</v>
      </c>
      <c r="AG32" s="5">
        <v>9</v>
      </c>
      <c r="AH32" s="5">
        <v>0</v>
      </c>
      <c r="AI32" s="5">
        <v>8</v>
      </c>
      <c r="AJ32" s="5">
        <v>0</v>
      </c>
      <c r="AK32" s="5">
        <v>13</v>
      </c>
      <c r="AL32" s="5">
        <v>58</v>
      </c>
      <c r="AM32" s="5">
        <v>7</v>
      </c>
      <c r="AN32" s="5">
        <v>0</v>
      </c>
      <c r="AO32" s="5">
        <v>0</v>
      </c>
      <c r="AP32" s="5">
        <v>56</v>
      </c>
      <c r="AQ32" s="5">
        <v>0</v>
      </c>
      <c r="AR32" s="5">
        <v>17</v>
      </c>
      <c r="AS32" s="5">
        <v>7</v>
      </c>
      <c r="AT32" s="5">
        <v>127</v>
      </c>
      <c r="AU32" s="5">
        <v>6</v>
      </c>
      <c r="AV32" s="5">
        <v>0</v>
      </c>
      <c r="AW32" s="5">
        <v>3</v>
      </c>
      <c r="AX32" s="5">
        <v>0</v>
      </c>
      <c r="AY32" s="5">
        <v>67</v>
      </c>
      <c r="AZ32" s="5">
        <v>10</v>
      </c>
      <c r="BA32" s="5">
        <v>0</v>
      </c>
      <c r="BB32" s="5">
        <v>32</v>
      </c>
      <c r="BC32" s="5">
        <v>4</v>
      </c>
      <c r="BD32" s="5">
        <v>0</v>
      </c>
      <c r="BE32" s="5">
        <v>0</v>
      </c>
      <c r="BF32" s="5">
        <v>0</v>
      </c>
      <c r="BG32" s="5">
        <v>8</v>
      </c>
      <c r="BH32" s="5">
        <v>0</v>
      </c>
      <c r="BI32" s="5">
        <v>26</v>
      </c>
      <c r="BJ32" s="5">
        <v>0</v>
      </c>
      <c r="BK32" s="5">
        <v>0</v>
      </c>
      <c r="BL32" s="5">
        <v>0</v>
      </c>
      <c r="BM32" s="5">
        <v>0</v>
      </c>
      <c r="BN32" s="5">
        <v>28</v>
      </c>
      <c r="BO32" s="5">
        <v>0</v>
      </c>
      <c r="BP32" s="5">
        <v>0</v>
      </c>
      <c r="BQ32" s="5">
        <v>0</v>
      </c>
      <c r="BR32" s="5">
        <v>0</v>
      </c>
      <c r="BS32" s="5">
        <v>0</v>
      </c>
      <c r="BT32" s="5">
        <v>0</v>
      </c>
      <c r="BU32" s="5">
        <v>0</v>
      </c>
      <c r="BV32" s="5">
        <v>0</v>
      </c>
      <c r="BW32" s="5">
        <v>54</v>
      </c>
      <c r="BX32" s="5">
        <v>17</v>
      </c>
      <c r="BY32" s="5">
        <v>3</v>
      </c>
      <c r="BZ32" s="5">
        <v>42</v>
      </c>
      <c r="CA32" s="5">
        <v>16</v>
      </c>
      <c r="CB32" s="5">
        <v>6</v>
      </c>
      <c r="CC32" s="5">
        <v>0</v>
      </c>
      <c r="CD32" s="5">
        <v>826</v>
      </c>
      <c r="CG32" s="7">
        <v>29</v>
      </c>
      <c r="CH32" s="5">
        <f>VLOOKUP(Birthplaces!CG32,Birthplaces!$A$4:$CD$233,Infographic!$G$2+2)</f>
        <v>16</v>
      </c>
      <c r="CI32" s="5">
        <f t="shared" si="0"/>
        <v>16.00029</v>
      </c>
      <c r="CJ32" s="5">
        <f t="shared" si="1"/>
        <v>113</v>
      </c>
      <c r="CK32" s="5" t="str">
        <f t="shared" si="2"/>
        <v>Chile</v>
      </c>
      <c r="CL32" s="5">
        <f t="shared" si="3"/>
        <v>541</v>
      </c>
      <c r="CM32" s="8">
        <f t="shared" si="4"/>
        <v>0.36260782723513207</v>
      </c>
    </row>
    <row r="33" spans="1:91" x14ac:dyDescent="0.3">
      <c r="A33" s="7">
        <v>30</v>
      </c>
      <c r="B33" s="5" t="s">
        <v>186</v>
      </c>
      <c r="C33" s="5">
        <v>0</v>
      </c>
      <c r="D33" s="5">
        <v>0</v>
      </c>
      <c r="E33" s="5">
        <v>0</v>
      </c>
      <c r="F33" s="5">
        <v>40</v>
      </c>
      <c r="G33" s="5">
        <v>0</v>
      </c>
      <c r="H33" s="5">
        <v>0</v>
      </c>
      <c r="I33" s="5">
        <v>28</v>
      </c>
      <c r="J33" s="5">
        <v>0</v>
      </c>
      <c r="K33" s="5">
        <v>38</v>
      </c>
      <c r="L33" s="5">
        <v>34</v>
      </c>
      <c r="M33" s="5">
        <v>0</v>
      </c>
      <c r="N33" s="5">
        <v>3</v>
      </c>
      <c r="O33" s="5">
        <v>12</v>
      </c>
      <c r="P33" s="5">
        <v>85</v>
      </c>
      <c r="Q33" s="5">
        <v>0</v>
      </c>
      <c r="R33" s="5">
        <v>0</v>
      </c>
      <c r="S33" s="5">
        <v>0</v>
      </c>
      <c r="T33" s="5">
        <v>33</v>
      </c>
      <c r="U33" s="5">
        <v>0</v>
      </c>
      <c r="V33" s="5">
        <v>28</v>
      </c>
      <c r="W33" s="5">
        <v>0</v>
      </c>
      <c r="X33" s="5">
        <v>38</v>
      </c>
      <c r="Y33" s="5">
        <v>0</v>
      </c>
      <c r="Z33" s="5">
        <v>5</v>
      </c>
      <c r="AA33" s="5">
        <v>0</v>
      </c>
      <c r="AB33" s="5">
        <v>57</v>
      </c>
      <c r="AC33" s="5">
        <v>60</v>
      </c>
      <c r="AD33" s="5">
        <v>10</v>
      </c>
      <c r="AE33" s="5">
        <v>0</v>
      </c>
      <c r="AF33" s="5">
        <v>0</v>
      </c>
      <c r="AG33" s="5">
        <v>15</v>
      </c>
      <c r="AH33" s="5">
        <v>0</v>
      </c>
      <c r="AI33" s="5">
        <v>21</v>
      </c>
      <c r="AJ33" s="5">
        <v>0</v>
      </c>
      <c r="AK33" s="5">
        <v>43</v>
      </c>
      <c r="AL33" s="5">
        <v>37</v>
      </c>
      <c r="AM33" s="5">
        <v>5</v>
      </c>
      <c r="AN33" s="5">
        <v>0</v>
      </c>
      <c r="AO33" s="5">
        <v>12</v>
      </c>
      <c r="AP33" s="5">
        <v>24</v>
      </c>
      <c r="AQ33" s="5">
        <v>0</v>
      </c>
      <c r="AR33" s="5">
        <v>12</v>
      </c>
      <c r="AS33" s="5">
        <v>11</v>
      </c>
      <c r="AT33" s="5">
        <v>41</v>
      </c>
      <c r="AU33" s="5">
        <v>16</v>
      </c>
      <c r="AV33" s="5">
        <v>0</v>
      </c>
      <c r="AW33" s="5">
        <v>4</v>
      </c>
      <c r="AX33" s="5">
        <v>0</v>
      </c>
      <c r="AY33" s="5">
        <v>39</v>
      </c>
      <c r="AZ33" s="5">
        <v>22</v>
      </c>
      <c r="BA33" s="5">
        <v>3</v>
      </c>
      <c r="BB33" s="5">
        <v>42</v>
      </c>
      <c r="BC33" s="5">
        <v>16</v>
      </c>
      <c r="BD33" s="5">
        <v>0</v>
      </c>
      <c r="BE33" s="5">
        <v>0</v>
      </c>
      <c r="BF33" s="5">
        <v>0</v>
      </c>
      <c r="BG33" s="5">
        <v>4</v>
      </c>
      <c r="BH33" s="5">
        <v>6</v>
      </c>
      <c r="BI33" s="5">
        <v>29</v>
      </c>
      <c r="BJ33" s="5">
        <v>0</v>
      </c>
      <c r="BK33" s="5">
        <v>0</v>
      </c>
      <c r="BL33" s="5">
        <v>0</v>
      </c>
      <c r="BM33" s="5">
        <v>0</v>
      </c>
      <c r="BN33" s="5">
        <v>42</v>
      </c>
      <c r="BO33" s="5">
        <v>0</v>
      </c>
      <c r="BP33" s="5">
        <v>0</v>
      </c>
      <c r="BQ33" s="5">
        <v>0</v>
      </c>
      <c r="BR33" s="5">
        <v>0</v>
      </c>
      <c r="BS33" s="5">
        <v>5</v>
      </c>
      <c r="BT33" s="5">
        <v>0</v>
      </c>
      <c r="BU33" s="5">
        <v>0</v>
      </c>
      <c r="BV33" s="5">
        <v>0</v>
      </c>
      <c r="BW33" s="5">
        <v>34</v>
      </c>
      <c r="BX33" s="5">
        <v>55</v>
      </c>
      <c r="BY33" s="5">
        <v>0</v>
      </c>
      <c r="BZ33" s="5">
        <v>28</v>
      </c>
      <c r="CA33" s="5">
        <v>30</v>
      </c>
      <c r="CB33" s="5">
        <v>7</v>
      </c>
      <c r="CC33" s="5">
        <v>0</v>
      </c>
      <c r="CD33" s="5">
        <v>1086</v>
      </c>
      <c r="CG33" s="7">
        <v>30</v>
      </c>
      <c r="CH33" s="5">
        <f>VLOOKUP(Birthplaces!CG33,Birthplaces!$A$4:$CD$233,Infographic!$G$2+2)</f>
        <v>57</v>
      </c>
      <c r="CI33" s="5">
        <f t="shared" si="0"/>
        <v>57.000300000000003</v>
      </c>
      <c r="CJ33" s="5">
        <f t="shared" si="1"/>
        <v>80</v>
      </c>
      <c r="CK33" s="5" t="str">
        <f t="shared" si="2"/>
        <v>Bangladesh</v>
      </c>
      <c r="CL33" s="5">
        <f t="shared" si="3"/>
        <v>541</v>
      </c>
      <c r="CM33" s="8">
        <f t="shared" si="4"/>
        <v>0.36260782723513207</v>
      </c>
    </row>
    <row r="34" spans="1:91" x14ac:dyDescent="0.3">
      <c r="A34" s="7">
        <v>31</v>
      </c>
      <c r="B34" s="5" t="s">
        <v>295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7</v>
      </c>
      <c r="AV34" s="5">
        <v>0</v>
      </c>
      <c r="AW34" s="5">
        <v>0</v>
      </c>
      <c r="AX34" s="5">
        <v>0</v>
      </c>
      <c r="AY34" s="5">
        <v>0</v>
      </c>
      <c r="AZ34" s="5">
        <v>0</v>
      </c>
      <c r="BA34" s="5">
        <v>0</v>
      </c>
      <c r="BB34" s="5">
        <v>0</v>
      </c>
      <c r="BC34" s="5">
        <v>0</v>
      </c>
      <c r="BD34" s="5">
        <v>0</v>
      </c>
      <c r="BE34" s="5">
        <v>0</v>
      </c>
      <c r="BF34" s="5">
        <v>0</v>
      </c>
      <c r="BG34" s="5">
        <v>0</v>
      </c>
      <c r="BH34" s="5">
        <v>0</v>
      </c>
      <c r="BI34" s="5">
        <v>0</v>
      </c>
      <c r="BJ34" s="5">
        <v>0</v>
      </c>
      <c r="BK34" s="5">
        <v>0</v>
      </c>
      <c r="BL34" s="5">
        <v>0</v>
      </c>
      <c r="BM34" s="5">
        <v>0</v>
      </c>
      <c r="BN34" s="5">
        <v>0</v>
      </c>
      <c r="BO34" s="5">
        <v>0</v>
      </c>
      <c r="BP34" s="5">
        <v>0</v>
      </c>
      <c r="BQ34" s="5">
        <v>0</v>
      </c>
      <c r="BR34" s="5">
        <v>0</v>
      </c>
      <c r="BS34" s="5">
        <v>0</v>
      </c>
      <c r="BT34" s="5">
        <v>0</v>
      </c>
      <c r="BU34" s="5">
        <v>0</v>
      </c>
      <c r="BV34" s="5">
        <v>0</v>
      </c>
      <c r="BW34" s="5">
        <v>0</v>
      </c>
      <c r="BX34" s="5">
        <v>0</v>
      </c>
      <c r="BY34" s="5">
        <v>0</v>
      </c>
      <c r="BZ34" s="5">
        <v>0</v>
      </c>
      <c r="CA34" s="5">
        <v>0</v>
      </c>
      <c r="CB34" s="5">
        <v>0</v>
      </c>
      <c r="CC34" s="5">
        <v>0</v>
      </c>
      <c r="CD34" s="5">
        <v>10</v>
      </c>
      <c r="CG34" s="7">
        <v>31</v>
      </c>
      <c r="CH34" s="5">
        <f>VLOOKUP(Birthplaces!CG34,Birthplaces!$A$4:$CD$233,Infographic!$G$2+2)</f>
        <v>0</v>
      </c>
      <c r="CI34" s="5">
        <f t="shared" si="0"/>
        <v>3.1E-4</v>
      </c>
      <c r="CJ34" s="5">
        <f t="shared" si="1"/>
        <v>220</v>
      </c>
      <c r="CK34" s="5" t="str">
        <f t="shared" si="2"/>
        <v>Hong Kong</v>
      </c>
      <c r="CL34" s="5">
        <f t="shared" si="3"/>
        <v>467</v>
      </c>
      <c r="CM34" s="8">
        <f t="shared" si="4"/>
        <v>0.31300897471128775</v>
      </c>
    </row>
    <row r="35" spans="1:91" x14ac:dyDescent="0.3">
      <c r="A35" s="7">
        <v>32</v>
      </c>
      <c r="B35" s="5" t="s">
        <v>218</v>
      </c>
      <c r="C35" s="5">
        <v>0</v>
      </c>
      <c r="D35" s="5">
        <v>0</v>
      </c>
      <c r="E35" s="5">
        <v>5</v>
      </c>
      <c r="F35" s="5">
        <v>6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27</v>
      </c>
      <c r="M35" s="5">
        <v>0</v>
      </c>
      <c r="N35" s="5">
        <v>0</v>
      </c>
      <c r="O35" s="5">
        <v>0</v>
      </c>
      <c r="P35" s="5">
        <v>22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8</v>
      </c>
      <c r="AB35" s="5">
        <v>10</v>
      </c>
      <c r="AC35" s="5">
        <v>14</v>
      </c>
      <c r="AD35" s="5">
        <v>38</v>
      </c>
      <c r="AE35" s="5">
        <v>0</v>
      </c>
      <c r="AF35" s="5">
        <v>0</v>
      </c>
      <c r="AG35" s="5">
        <v>4</v>
      </c>
      <c r="AH35" s="5">
        <v>0</v>
      </c>
      <c r="AI35" s="5">
        <v>5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3</v>
      </c>
      <c r="AT35" s="5">
        <v>4</v>
      </c>
      <c r="AU35" s="5">
        <v>40</v>
      </c>
      <c r="AV35" s="5">
        <v>53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0</v>
      </c>
      <c r="BI35" s="5">
        <v>3</v>
      </c>
      <c r="BJ35" s="5">
        <v>0</v>
      </c>
      <c r="BK35" s="5">
        <v>0</v>
      </c>
      <c r="BL35" s="5">
        <v>0</v>
      </c>
      <c r="BM35" s="5">
        <v>0</v>
      </c>
      <c r="BN35" s="5">
        <v>0</v>
      </c>
      <c r="BO35" s="5">
        <v>0</v>
      </c>
      <c r="BP35" s="5">
        <v>0</v>
      </c>
      <c r="BQ35" s="5">
        <v>0</v>
      </c>
      <c r="BR35" s="5">
        <v>0</v>
      </c>
      <c r="BS35" s="5">
        <v>0</v>
      </c>
      <c r="BT35" s="5">
        <v>0</v>
      </c>
      <c r="BU35" s="5">
        <v>0</v>
      </c>
      <c r="BV35" s="5">
        <v>0</v>
      </c>
      <c r="BW35" s="5">
        <v>0</v>
      </c>
      <c r="BX35" s="5">
        <v>8</v>
      </c>
      <c r="BY35" s="5">
        <v>6</v>
      </c>
      <c r="BZ35" s="5">
        <v>62</v>
      </c>
      <c r="CA35" s="5">
        <v>3</v>
      </c>
      <c r="CB35" s="5">
        <v>0</v>
      </c>
      <c r="CC35" s="5">
        <v>0</v>
      </c>
      <c r="CD35" s="5">
        <v>330</v>
      </c>
      <c r="CG35" s="7">
        <v>32</v>
      </c>
      <c r="CH35" s="5">
        <f>VLOOKUP(Birthplaces!CG35,Birthplaces!$A$4:$CD$233,Infographic!$G$2+2)</f>
        <v>10</v>
      </c>
      <c r="CI35" s="5">
        <f t="shared" si="0"/>
        <v>10.00032</v>
      </c>
      <c r="CJ35" s="5">
        <f t="shared" si="1"/>
        <v>126</v>
      </c>
      <c r="CK35" s="5" t="str">
        <f t="shared" si="2"/>
        <v>Ethiopia</v>
      </c>
      <c r="CL35" s="5">
        <f t="shared" si="3"/>
        <v>453</v>
      </c>
      <c r="CM35" s="8">
        <f t="shared" si="4"/>
        <v>0.30362540801758753</v>
      </c>
    </row>
    <row r="36" spans="1:91" x14ac:dyDescent="0.3">
      <c r="A36" s="7">
        <v>33</v>
      </c>
      <c r="B36" s="5" t="s">
        <v>296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5">
        <v>0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  <c r="BC36" s="5">
        <v>0</v>
      </c>
      <c r="BD36" s="5">
        <v>0</v>
      </c>
      <c r="BE36" s="5">
        <v>0</v>
      </c>
      <c r="BF36" s="5">
        <v>0</v>
      </c>
      <c r="BG36" s="5">
        <v>0</v>
      </c>
      <c r="BH36" s="5">
        <v>0</v>
      </c>
      <c r="BI36" s="5">
        <v>0</v>
      </c>
      <c r="BJ36" s="5">
        <v>0</v>
      </c>
      <c r="BK36" s="5">
        <v>0</v>
      </c>
      <c r="BL36" s="5">
        <v>0</v>
      </c>
      <c r="BM36" s="5">
        <v>0</v>
      </c>
      <c r="BN36" s="5">
        <v>0</v>
      </c>
      <c r="BO36" s="5">
        <v>0</v>
      </c>
      <c r="BP36" s="5">
        <v>0</v>
      </c>
      <c r="BQ36" s="5">
        <v>0</v>
      </c>
      <c r="BR36" s="5">
        <v>0</v>
      </c>
      <c r="BS36" s="5">
        <v>0</v>
      </c>
      <c r="BT36" s="5">
        <v>0</v>
      </c>
      <c r="BU36" s="5">
        <v>0</v>
      </c>
      <c r="BV36" s="5">
        <v>0</v>
      </c>
      <c r="BW36" s="5">
        <v>6</v>
      </c>
      <c r="BX36" s="5">
        <v>0</v>
      </c>
      <c r="BY36" s="5">
        <v>0</v>
      </c>
      <c r="BZ36" s="5">
        <v>0</v>
      </c>
      <c r="CA36" s="5">
        <v>0</v>
      </c>
      <c r="CB36" s="5">
        <v>0</v>
      </c>
      <c r="CC36" s="5">
        <v>0</v>
      </c>
      <c r="CD36" s="5">
        <v>10</v>
      </c>
      <c r="CG36" s="7">
        <v>33</v>
      </c>
      <c r="CH36" s="5">
        <f>VLOOKUP(Birthplaces!CG36,Birthplaces!$A$4:$CD$233,Infographic!$G$2+2)</f>
        <v>0</v>
      </c>
      <c r="CI36" s="5">
        <f t="shared" si="0"/>
        <v>3.3000000000000005E-4</v>
      </c>
      <c r="CJ36" s="5">
        <f t="shared" si="1"/>
        <v>219</v>
      </c>
      <c r="CK36" s="5" t="str">
        <f t="shared" ref="CK36:CK40" si="5">VLOOKUP(MATCH(CG36,CJ$4:CJ$233,0),$A$4:$B$233,2)</f>
        <v>South Africa</v>
      </c>
      <c r="CL36" s="5">
        <f t="shared" si="3"/>
        <v>427</v>
      </c>
      <c r="CM36" s="8">
        <f t="shared" si="4"/>
        <v>0.28619878415785838</v>
      </c>
    </row>
    <row r="37" spans="1:91" x14ac:dyDescent="0.3">
      <c r="A37" s="7">
        <v>34</v>
      </c>
      <c r="B37" s="5" t="s">
        <v>122</v>
      </c>
      <c r="C37" s="5">
        <v>3</v>
      </c>
      <c r="D37" s="5">
        <v>0</v>
      </c>
      <c r="E37" s="5">
        <v>21</v>
      </c>
      <c r="F37" s="5">
        <v>54</v>
      </c>
      <c r="G37" s="5">
        <v>19</v>
      </c>
      <c r="H37" s="5">
        <v>12</v>
      </c>
      <c r="I37" s="5">
        <v>44</v>
      </c>
      <c r="J37" s="5">
        <v>7</v>
      </c>
      <c r="K37" s="5">
        <v>106</v>
      </c>
      <c r="L37" s="5">
        <v>251</v>
      </c>
      <c r="M37" s="5">
        <v>0</v>
      </c>
      <c r="N37" s="5">
        <v>8</v>
      </c>
      <c r="O37" s="5">
        <v>142</v>
      </c>
      <c r="P37" s="5">
        <v>2231</v>
      </c>
      <c r="Q37" s="5">
        <v>9</v>
      </c>
      <c r="R37" s="5">
        <v>0</v>
      </c>
      <c r="S37" s="5">
        <v>0</v>
      </c>
      <c r="T37" s="5">
        <v>110</v>
      </c>
      <c r="U37" s="5">
        <v>0</v>
      </c>
      <c r="V37" s="5">
        <v>116</v>
      </c>
      <c r="W37" s="5">
        <v>0</v>
      </c>
      <c r="X37" s="5">
        <v>87</v>
      </c>
      <c r="Y37" s="5">
        <v>5</v>
      </c>
      <c r="Z37" s="5">
        <v>0</v>
      </c>
      <c r="AA37" s="5">
        <v>22</v>
      </c>
      <c r="AB37" s="5">
        <v>8671</v>
      </c>
      <c r="AC37" s="5">
        <v>67</v>
      </c>
      <c r="AD37" s="5">
        <v>20</v>
      </c>
      <c r="AE37" s="5">
        <v>9</v>
      </c>
      <c r="AF37" s="5">
        <v>0</v>
      </c>
      <c r="AG37" s="5">
        <v>148</v>
      </c>
      <c r="AH37" s="5">
        <v>7</v>
      </c>
      <c r="AI37" s="5">
        <v>68</v>
      </c>
      <c r="AJ37" s="5">
        <v>0</v>
      </c>
      <c r="AK37" s="5">
        <v>951</v>
      </c>
      <c r="AL37" s="5">
        <v>572</v>
      </c>
      <c r="AM37" s="5">
        <v>19</v>
      </c>
      <c r="AN37" s="5">
        <v>0</v>
      </c>
      <c r="AO37" s="5">
        <v>8</v>
      </c>
      <c r="AP37" s="5">
        <v>113</v>
      </c>
      <c r="AQ37" s="5">
        <v>6</v>
      </c>
      <c r="AR37" s="5">
        <v>116</v>
      </c>
      <c r="AS37" s="5">
        <v>195</v>
      </c>
      <c r="AT37" s="5">
        <v>202</v>
      </c>
      <c r="AU37" s="5">
        <v>82</v>
      </c>
      <c r="AV37" s="5">
        <v>50</v>
      </c>
      <c r="AW37" s="5">
        <v>14</v>
      </c>
      <c r="AX37" s="5">
        <v>3</v>
      </c>
      <c r="AY37" s="5">
        <v>578</v>
      </c>
      <c r="AZ37" s="5">
        <v>65</v>
      </c>
      <c r="BA37" s="5">
        <v>0</v>
      </c>
      <c r="BB37" s="5">
        <v>51</v>
      </c>
      <c r="BC37" s="5">
        <v>44</v>
      </c>
      <c r="BD37" s="5">
        <v>6</v>
      </c>
      <c r="BE37" s="5">
        <v>0</v>
      </c>
      <c r="BF37" s="5">
        <v>3</v>
      </c>
      <c r="BG37" s="5">
        <v>18</v>
      </c>
      <c r="BH37" s="5">
        <v>0</v>
      </c>
      <c r="BI37" s="5">
        <v>39</v>
      </c>
      <c r="BJ37" s="5">
        <v>0</v>
      </c>
      <c r="BK37" s="5">
        <v>0</v>
      </c>
      <c r="BL37" s="5">
        <v>8</v>
      </c>
      <c r="BM37" s="5">
        <v>5</v>
      </c>
      <c r="BN37" s="5">
        <v>76</v>
      </c>
      <c r="BO37" s="5">
        <v>7</v>
      </c>
      <c r="BP37" s="5">
        <v>4</v>
      </c>
      <c r="BQ37" s="5">
        <v>63</v>
      </c>
      <c r="BR37" s="5">
        <v>0</v>
      </c>
      <c r="BS37" s="5">
        <v>9</v>
      </c>
      <c r="BT37" s="5">
        <v>12</v>
      </c>
      <c r="BU37" s="5">
        <v>26</v>
      </c>
      <c r="BV37" s="5">
        <v>0</v>
      </c>
      <c r="BW37" s="5">
        <v>505</v>
      </c>
      <c r="BX37" s="5">
        <v>310</v>
      </c>
      <c r="BY37" s="5">
        <v>19</v>
      </c>
      <c r="BZ37" s="5">
        <v>220</v>
      </c>
      <c r="CA37" s="5">
        <v>60</v>
      </c>
      <c r="CB37" s="5">
        <v>51</v>
      </c>
      <c r="CC37" s="5">
        <v>0</v>
      </c>
      <c r="CD37" s="5">
        <v>16758</v>
      </c>
      <c r="CG37" s="7">
        <v>34</v>
      </c>
      <c r="CH37" s="5">
        <f>VLOOKUP(Birthplaces!CG37,Birthplaces!$A$4:$CD$233,Infographic!$G$2+2)</f>
        <v>8671</v>
      </c>
      <c r="CI37" s="5">
        <f t="shared" si="0"/>
        <v>8671.0003400000005</v>
      </c>
      <c r="CJ37" s="5">
        <f t="shared" si="1"/>
        <v>4</v>
      </c>
      <c r="CK37" s="5" t="str">
        <f t="shared" si="5"/>
        <v>Germany</v>
      </c>
      <c r="CL37" s="5">
        <f t="shared" si="3"/>
        <v>425</v>
      </c>
      <c r="CM37" s="8">
        <f t="shared" si="4"/>
        <v>0.28485827463018693</v>
      </c>
    </row>
    <row r="38" spans="1:91" x14ac:dyDescent="0.3">
      <c r="A38" s="7">
        <v>35</v>
      </c>
      <c r="B38" s="5" t="s">
        <v>240</v>
      </c>
      <c r="C38" s="5">
        <v>0</v>
      </c>
      <c r="D38" s="5">
        <v>0</v>
      </c>
      <c r="E38" s="5">
        <v>3</v>
      </c>
      <c r="F38" s="5">
        <v>3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11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4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3</v>
      </c>
      <c r="AC38" s="5">
        <v>3</v>
      </c>
      <c r="AD38" s="5">
        <v>5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10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9</v>
      </c>
      <c r="AS38" s="5">
        <v>3</v>
      </c>
      <c r="AT38" s="5">
        <v>11</v>
      </c>
      <c r="AU38" s="5">
        <v>8</v>
      </c>
      <c r="AV38" s="5">
        <v>0</v>
      </c>
      <c r="AW38" s="5">
        <v>0</v>
      </c>
      <c r="AX38" s="5">
        <v>0</v>
      </c>
      <c r="AY38" s="5">
        <v>0</v>
      </c>
      <c r="AZ38" s="5">
        <v>3</v>
      </c>
      <c r="BA38" s="5">
        <v>0</v>
      </c>
      <c r="BB38" s="5">
        <v>3</v>
      </c>
      <c r="BC38" s="5">
        <v>0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0</v>
      </c>
      <c r="BK38" s="5">
        <v>0</v>
      </c>
      <c r="BL38" s="5">
        <v>0</v>
      </c>
      <c r="BM38" s="5">
        <v>0</v>
      </c>
      <c r="BN38" s="5">
        <v>4</v>
      </c>
      <c r="BO38" s="5">
        <v>0</v>
      </c>
      <c r="BP38" s="5">
        <v>0</v>
      </c>
      <c r="BQ38" s="5">
        <v>0</v>
      </c>
      <c r="BR38" s="5">
        <v>0</v>
      </c>
      <c r="BS38" s="5">
        <v>0</v>
      </c>
      <c r="BT38" s="5">
        <v>0</v>
      </c>
      <c r="BU38" s="5">
        <v>0</v>
      </c>
      <c r="BV38" s="5">
        <v>0</v>
      </c>
      <c r="BW38" s="5">
        <v>0</v>
      </c>
      <c r="BX38" s="5">
        <v>13</v>
      </c>
      <c r="BY38" s="5">
        <v>0</v>
      </c>
      <c r="BZ38" s="5">
        <v>31</v>
      </c>
      <c r="CA38" s="5">
        <v>3</v>
      </c>
      <c r="CB38" s="5">
        <v>0</v>
      </c>
      <c r="CC38" s="5">
        <v>0</v>
      </c>
      <c r="CD38" s="5">
        <v>145</v>
      </c>
      <c r="CG38" s="7">
        <v>35</v>
      </c>
      <c r="CH38" s="5">
        <f>VLOOKUP(Birthplaces!CG38,Birthplaces!$A$4:$CD$233,Infographic!$G$2+2)</f>
        <v>3</v>
      </c>
      <c r="CI38" s="5">
        <f t="shared" si="0"/>
        <v>3.0003500000000001</v>
      </c>
      <c r="CJ38" s="5">
        <f t="shared" si="1"/>
        <v>154</v>
      </c>
      <c r="CK38" s="5" t="str">
        <f t="shared" si="5"/>
        <v>Timor-Leste</v>
      </c>
      <c r="CL38" s="5">
        <f t="shared" si="3"/>
        <v>406</v>
      </c>
      <c r="CM38" s="8">
        <f t="shared" si="4"/>
        <v>0.27212343411730799</v>
      </c>
    </row>
    <row r="39" spans="1:91" x14ac:dyDescent="0.3">
      <c r="A39" s="7">
        <v>36</v>
      </c>
      <c r="B39" s="5" t="s">
        <v>131</v>
      </c>
      <c r="C39" s="5">
        <v>52</v>
      </c>
      <c r="D39" s="5">
        <v>6</v>
      </c>
      <c r="E39" s="5">
        <v>140</v>
      </c>
      <c r="F39" s="5">
        <v>248</v>
      </c>
      <c r="G39" s="5">
        <v>59</v>
      </c>
      <c r="H39" s="5">
        <v>69</v>
      </c>
      <c r="I39" s="5">
        <v>362</v>
      </c>
      <c r="J39" s="5">
        <v>15</v>
      </c>
      <c r="K39" s="5">
        <v>428</v>
      </c>
      <c r="L39" s="5">
        <v>101</v>
      </c>
      <c r="M39" s="5">
        <v>3</v>
      </c>
      <c r="N39" s="5">
        <v>21</v>
      </c>
      <c r="O39" s="5">
        <v>132</v>
      </c>
      <c r="P39" s="5">
        <v>268</v>
      </c>
      <c r="Q39" s="5">
        <v>11</v>
      </c>
      <c r="R39" s="5">
        <v>12</v>
      </c>
      <c r="S39" s="5">
        <v>4</v>
      </c>
      <c r="T39" s="5">
        <v>402</v>
      </c>
      <c r="U39" s="5">
        <v>75</v>
      </c>
      <c r="V39" s="5">
        <v>236</v>
      </c>
      <c r="W39" s="5">
        <v>7</v>
      </c>
      <c r="X39" s="5">
        <v>366</v>
      </c>
      <c r="Y39" s="5">
        <v>17</v>
      </c>
      <c r="Z39" s="5">
        <v>18</v>
      </c>
      <c r="AA39" s="5">
        <v>110</v>
      </c>
      <c r="AB39" s="5">
        <v>82</v>
      </c>
      <c r="AC39" s="5">
        <v>440</v>
      </c>
      <c r="AD39" s="5">
        <v>51</v>
      </c>
      <c r="AE39" s="5">
        <v>41</v>
      </c>
      <c r="AF39" s="5">
        <v>5</v>
      </c>
      <c r="AG39" s="5">
        <v>176</v>
      </c>
      <c r="AH39" s="5">
        <v>12</v>
      </c>
      <c r="AI39" s="5">
        <v>195</v>
      </c>
      <c r="AJ39" s="5">
        <v>30</v>
      </c>
      <c r="AK39" s="5">
        <v>360</v>
      </c>
      <c r="AL39" s="5">
        <v>164</v>
      </c>
      <c r="AM39" s="5">
        <v>81</v>
      </c>
      <c r="AN39" s="5">
        <v>3</v>
      </c>
      <c r="AO39" s="5">
        <v>105</v>
      </c>
      <c r="AP39" s="5">
        <v>168</v>
      </c>
      <c r="AQ39" s="5">
        <v>28</v>
      </c>
      <c r="AR39" s="5">
        <v>199</v>
      </c>
      <c r="AS39" s="5">
        <v>180</v>
      </c>
      <c r="AT39" s="5">
        <v>477</v>
      </c>
      <c r="AU39" s="5">
        <v>128</v>
      </c>
      <c r="AV39" s="5">
        <v>29</v>
      </c>
      <c r="AW39" s="5">
        <v>42</v>
      </c>
      <c r="AX39" s="5">
        <v>24</v>
      </c>
      <c r="AY39" s="5">
        <v>252</v>
      </c>
      <c r="AZ39" s="5">
        <v>262</v>
      </c>
      <c r="BA39" s="5">
        <v>45</v>
      </c>
      <c r="BB39" s="5">
        <v>433</v>
      </c>
      <c r="BC39" s="5">
        <v>394</v>
      </c>
      <c r="BD39" s="5">
        <v>50</v>
      </c>
      <c r="BE39" s="5">
        <v>19</v>
      </c>
      <c r="BF39" s="5">
        <v>29</v>
      </c>
      <c r="BG39" s="5">
        <v>118</v>
      </c>
      <c r="BH39" s="5">
        <v>15</v>
      </c>
      <c r="BI39" s="5">
        <v>462</v>
      </c>
      <c r="BJ39" s="5">
        <v>9</v>
      </c>
      <c r="BK39" s="5">
        <v>10</v>
      </c>
      <c r="BL39" s="5">
        <v>37</v>
      </c>
      <c r="BM39" s="5">
        <v>20</v>
      </c>
      <c r="BN39" s="5">
        <v>384</v>
      </c>
      <c r="BO39" s="5">
        <v>11</v>
      </c>
      <c r="BP39" s="5">
        <v>120</v>
      </c>
      <c r="BQ39" s="5">
        <v>17</v>
      </c>
      <c r="BR39" s="5">
        <v>6</v>
      </c>
      <c r="BS39" s="5">
        <v>31</v>
      </c>
      <c r="BT39" s="5">
        <v>34</v>
      </c>
      <c r="BU39" s="5">
        <v>51</v>
      </c>
      <c r="BV39" s="5">
        <v>4</v>
      </c>
      <c r="BW39" s="5">
        <v>266</v>
      </c>
      <c r="BX39" s="5">
        <v>161</v>
      </c>
      <c r="BY39" s="5">
        <v>37</v>
      </c>
      <c r="BZ39" s="5">
        <v>264</v>
      </c>
      <c r="CA39" s="5">
        <v>395</v>
      </c>
      <c r="CB39" s="5">
        <v>265</v>
      </c>
      <c r="CC39" s="5">
        <v>8</v>
      </c>
      <c r="CD39" s="5">
        <v>10438</v>
      </c>
      <c r="CG39" s="7">
        <v>36</v>
      </c>
      <c r="CH39" s="5">
        <f>VLOOKUP(Birthplaces!CG39,Birthplaces!$A$4:$CD$233,Infographic!$G$2+2)</f>
        <v>82</v>
      </c>
      <c r="CI39" s="5">
        <f t="shared" si="0"/>
        <v>82.000360000000001</v>
      </c>
      <c r="CJ39" s="5">
        <f t="shared" si="1"/>
        <v>72</v>
      </c>
      <c r="CK39" s="5" t="str">
        <f t="shared" si="5"/>
        <v>Cook Islands</v>
      </c>
      <c r="CL39" s="5">
        <f t="shared" si="3"/>
        <v>355</v>
      </c>
      <c r="CM39" s="8">
        <f t="shared" si="4"/>
        <v>0.23794044116168556</v>
      </c>
    </row>
    <row r="40" spans="1:91" x14ac:dyDescent="0.3">
      <c r="A40" s="7">
        <v>37</v>
      </c>
      <c r="B40" s="5" t="s">
        <v>280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3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3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4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  <c r="BC40" s="5">
        <v>0</v>
      </c>
      <c r="BD40" s="5">
        <v>0</v>
      </c>
      <c r="BE40" s="5">
        <v>0</v>
      </c>
      <c r="BF40" s="5">
        <v>0</v>
      </c>
      <c r="BG40" s="5">
        <v>0</v>
      </c>
      <c r="BH40" s="5">
        <v>0</v>
      </c>
      <c r="BI40" s="5">
        <v>0</v>
      </c>
      <c r="BJ40" s="5">
        <v>0</v>
      </c>
      <c r="BK40" s="5">
        <v>0</v>
      </c>
      <c r="BL40" s="5">
        <v>0</v>
      </c>
      <c r="BM40" s="5">
        <v>0</v>
      </c>
      <c r="BN40" s="5">
        <v>0</v>
      </c>
      <c r="BO40" s="5">
        <v>0</v>
      </c>
      <c r="BP40" s="5">
        <v>0</v>
      </c>
      <c r="BQ40" s="5">
        <v>0</v>
      </c>
      <c r="BR40" s="5">
        <v>0</v>
      </c>
      <c r="BS40" s="5">
        <v>0</v>
      </c>
      <c r="BT40" s="5">
        <v>0</v>
      </c>
      <c r="BU40" s="5">
        <v>0</v>
      </c>
      <c r="BV40" s="5">
        <v>0</v>
      </c>
      <c r="BW40" s="5">
        <v>0</v>
      </c>
      <c r="BX40" s="5">
        <v>0</v>
      </c>
      <c r="BY40" s="5">
        <v>0</v>
      </c>
      <c r="BZ40" s="5">
        <v>0</v>
      </c>
      <c r="CA40" s="5">
        <v>0</v>
      </c>
      <c r="CB40" s="5">
        <v>0</v>
      </c>
      <c r="CC40" s="5">
        <v>0</v>
      </c>
      <c r="CD40" s="5">
        <v>22</v>
      </c>
      <c r="CG40" s="7">
        <v>37</v>
      </c>
      <c r="CH40" s="5">
        <f>VLOOKUP(Birthplaces!CG40,Birthplaces!$A$4:$CD$233,Infographic!$G$2+2)</f>
        <v>0</v>
      </c>
      <c r="CI40" s="5">
        <f t="shared" si="0"/>
        <v>3.7000000000000005E-4</v>
      </c>
      <c r="CJ40" s="5">
        <f t="shared" si="1"/>
        <v>218</v>
      </c>
      <c r="CK40" s="5" t="str">
        <f t="shared" si="5"/>
        <v>Romania</v>
      </c>
      <c r="CL40" s="5">
        <f t="shared" si="3"/>
        <v>348</v>
      </c>
      <c r="CM40" s="8">
        <f t="shared" si="4"/>
        <v>0.23324865781483542</v>
      </c>
    </row>
    <row r="41" spans="1:91" x14ac:dyDescent="0.3">
      <c r="A41" s="7">
        <v>38</v>
      </c>
      <c r="B41" s="5" t="s">
        <v>272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4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3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3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3</v>
      </c>
      <c r="BC41" s="5">
        <v>3</v>
      </c>
      <c r="BD41" s="5">
        <v>0</v>
      </c>
      <c r="BE41" s="5">
        <v>0</v>
      </c>
      <c r="BF41" s="5">
        <v>0</v>
      </c>
      <c r="BG41" s="5">
        <v>0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  <c r="BN41" s="5">
        <v>0</v>
      </c>
      <c r="BO41" s="5">
        <v>0</v>
      </c>
      <c r="BP41" s="5">
        <v>0</v>
      </c>
      <c r="BQ41" s="5">
        <v>0</v>
      </c>
      <c r="BR41" s="5">
        <v>0</v>
      </c>
      <c r="BS41" s="5">
        <v>0</v>
      </c>
      <c r="BT41" s="5">
        <v>0</v>
      </c>
      <c r="BU41" s="5">
        <v>0</v>
      </c>
      <c r="BV41" s="5">
        <v>0</v>
      </c>
      <c r="BW41" s="5">
        <v>0</v>
      </c>
      <c r="BX41" s="5">
        <v>0</v>
      </c>
      <c r="BY41" s="5">
        <v>0</v>
      </c>
      <c r="BZ41" s="5">
        <v>3</v>
      </c>
      <c r="CA41" s="5">
        <v>0</v>
      </c>
      <c r="CB41" s="5">
        <v>0</v>
      </c>
      <c r="CC41" s="5">
        <v>0</v>
      </c>
      <c r="CD41" s="5">
        <v>38</v>
      </c>
      <c r="CG41" s="7">
        <v>38</v>
      </c>
      <c r="CH41" s="5">
        <f>VLOOKUP(Birthplaces!CG41,Birthplaces!$A$4:$CD$233,Infographic!$G$2+2)</f>
        <v>0</v>
      </c>
      <c r="CI41" s="5">
        <f t="shared" si="0"/>
        <v>3.8000000000000002E-4</v>
      </c>
      <c r="CJ41" s="5">
        <f t="shared" si="1"/>
        <v>217</v>
      </c>
      <c r="CK41" s="5" t="str">
        <f t="shared" ref="CK41:CK68" si="6">VLOOKUP(MATCH(CG41,CJ$4:CJ$233,0),$A$4:$B$232,2)</f>
        <v>Egypt</v>
      </c>
      <c r="CL41" s="5">
        <f t="shared" si="3"/>
        <v>348</v>
      </c>
      <c r="CM41" s="8">
        <f t="shared" si="4"/>
        <v>0.23324865781483542</v>
      </c>
    </row>
    <row r="42" spans="1:91" x14ac:dyDescent="0.3">
      <c r="A42" s="7">
        <v>39</v>
      </c>
      <c r="B42" s="5" t="s">
        <v>305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W42" s="5">
        <v>0</v>
      </c>
      <c r="AX42" s="5">
        <v>0</v>
      </c>
      <c r="AY42" s="5">
        <v>0</v>
      </c>
      <c r="AZ42" s="5">
        <v>0</v>
      </c>
      <c r="BA42" s="5">
        <v>0</v>
      </c>
      <c r="BB42" s="5">
        <v>0</v>
      </c>
      <c r="BC42" s="5">
        <v>0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</v>
      </c>
      <c r="BK42" s="5">
        <v>0</v>
      </c>
      <c r="BL42" s="5">
        <v>0</v>
      </c>
      <c r="BM42" s="5">
        <v>0</v>
      </c>
      <c r="BN42" s="5">
        <v>0</v>
      </c>
      <c r="BO42" s="5">
        <v>0</v>
      </c>
      <c r="BP42" s="5">
        <v>0</v>
      </c>
      <c r="BQ42" s="5">
        <v>0</v>
      </c>
      <c r="BR42" s="5">
        <v>0</v>
      </c>
      <c r="BS42" s="5">
        <v>0</v>
      </c>
      <c r="BT42" s="5">
        <v>0</v>
      </c>
      <c r="BU42" s="5">
        <v>0</v>
      </c>
      <c r="BV42" s="5">
        <v>0</v>
      </c>
      <c r="BW42" s="5">
        <v>0</v>
      </c>
      <c r="BX42" s="5">
        <v>0</v>
      </c>
      <c r="BY42" s="5">
        <v>0</v>
      </c>
      <c r="BZ42" s="5">
        <v>0</v>
      </c>
      <c r="CA42" s="5">
        <v>0</v>
      </c>
      <c r="CB42" s="5">
        <v>0</v>
      </c>
      <c r="CC42" s="5">
        <v>0</v>
      </c>
      <c r="CD42" s="5">
        <v>6</v>
      </c>
      <c r="CG42" s="7">
        <v>39</v>
      </c>
      <c r="CH42" s="5">
        <f>VLOOKUP(Birthplaces!CG42,Birthplaces!$A$4:$CD$233,Infographic!$G$2+2)</f>
        <v>0</v>
      </c>
      <c r="CI42" s="5">
        <f t="shared" si="0"/>
        <v>3.9000000000000005E-4</v>
      </c>
      <c r="CJ42" s="5">
        <f t="shared" si="1"/>
        <v>216</v>
      </c>
      <c r="CK42" s="5" t="str">
        <f t="shared" si="6"/>
        <v>Singapore</v>
      </c>
      <c r="CL42" s="5">
        <f t="shared" si="3"/>
        <v>339</v>
      </c>
      <c r="CM42" s="8">
        <f t="shared" si="4"/>
        <v>0.22721636494031383</v>
      </c>
    </row>
    <row r="43" spans="1:91" x14ac:dyDescent="0.3">
      <c r="A43" s="7">
        <v>40</v>
      </c>
      <c r="B43" s="5" t="s">
        <v>319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0</v>
      </c>
      <c r="BM43" s="5">
        <v>0</v>
      </c>
      <c r="BN43" s="5">
        <v>0</v>
      </c>
      <c r="BO43" s="5">
        <v>0</v>
      </c>
      <c r="BP43" s="5">
        <v>0</v>
      </c>
      <c r="BQ43" s="5">
        <v>0</v>
      </c>
      <c r="BR43" s="5">
        <v>0</v>
      </c>
      <c r="BS43" s="5">
        <v>0</v>
      </c>
      <c r="BT43" s="5">
        <v>0</v>
      </c>
      <c r="BU43" s="5">
        <v>0</v>
      </c>
      <c r="BV43" s="5">
        <v>0</v>
      </c>
      <c r="BW43" s="5">
        <v>0</v>
      </c>
      <c r="BX43" s="5">
        <v>0</v>
      </c>
      <c r="BY43" s="5">
        <v>0</v>
      </c>
      <c r="BZ43" s="5">
        <v>0</v>
      </c>
      <c r="CA43" s="5">
        <v>0</v>
      </c>
      <c r="CB43" s="5">
        <v>0</v>
      </c>
      <c r="CC43" s="5">
        <v>0</v>
      </c>
      <c r="CD43" s="5">
        <v>3</v>
      </c>
      <c r="CG43" s="7">
        <v>40</v>
      </c>
      <c r="CH43" s="5">
        <f>VLOOKUP(Birthplaces!CG43,Birthplaces!$A$4:$CD$233,Infographic!$G$2+2)</f>
        <v>0</v>
      </c>
      <c r="CI43" s="5">
        <f t="shared" si="0"/>
        <v>4.0000000000000002E-4</v>
      </c>
      <c r="CJ43" s="5">
        <f t="shared" si="1"/>
        <v>215</v>
      </c>
      <c r="CK43" s="5" t="str">
        <f t="shared" si="6"/>
        <v>Iraq</v>
      </c>
      <c r="CL43" s="5">
        <f t="shared" si="3"/>
        <v>315</v>
      </c>
      <c r="CM43" s="8">
        <f t="shared" si="4"/>
        <v>0.21113025060825619</v>
      </c>
    </row>
    <row r="44" spans="1:91" x14ac:dyDescent="0.3">
      <c r="A44" s="7">
        <v>41</v>
      </c>
      <c r="B44" s="5" t="s">
        <v>284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3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0</v>
      </c>
      <c r="BO44" s="5">
        <v>0</v>
      </c>
      <c r="BP44" s="5">
        <v>0</v>
      </c>
      <c r="BQ44" s="5">
        <v>0</v>
      </c>
      <c r="BR44" s="5">
        <v>0</v>
      </c>
      <c r="BS44" s="5">
        <v>0</v>
      </c>
      <c r="BT44" s="5">
        <v>0</v>
      </c>
      <c r="BU44" s="5">
        <v>0</v>
      </c>
      <c r="BV44" s="5">
        <v>0</v>
      </c>
      <c r="BW44" s="5">
        <v>0</v>
      </c>
      <c r="BX44" s="5">
        <v>0</v>
      </c>
      <c r="BY44" s="5">
        <v>0</v>
      </c>
      <c r="BZ44" s="5">
        <v>9</v>
      </c>
      <c r="CA44" s="5">
        <v>0</v>
      </c>
      <c r="CB44" s="5">
        <v>0</v>
      </c>
      <c r="CC44" s="5">
        <v>0</v>
      </c>
      <c r="CD44" s="5">
        <v>19</v>
      </c>
      <c r="CG44" s="7">
        <v>41</v>
      </c>
      <c r="CH44" s="5">
        <f>VLOOKUP(Birthplaces!CG44,Birthplaces!$A$4:$CD$233,Infographic!$G$2+2)</f>
        <v>0</v>
      </c>
      <c r="CI44" s="5">
        <f t="shared" si="0"/>
        <v>4.1000000000000005E-4</v>
      </c>
      <c r="CJ44" s="5">
        <f t="shared" si="1"/>
        <v>214</v>
      </c>
      <c r="CK44" s="5" t="str">
        <f t="shared" si="6"/>
        <v>Netherlands</v>
      </c>
      <c r="CL44" s="5">
        <f t="shared" si="3"/>
        <v>311</v>
      </c>
      <c r="CM44" s="8">
        <f t="shared" si="4"/>
        <v>0.20844923155291326</v>
      </c>
    </row>
    <row r="45" spans="1:91" x14ac:dyDescent="0.3">
      <c r="A45" s="7">
        <v>42</v>
      </c>
      <c r="B45" s="5" t="s">
        <v>137</v>
      </c>
      <c r="C45" s="5">
        <v>7</v>
      </c>
      <c r="D45" s="5">
        <v>6</v>
      </c>
      <c r="E45" s="5">
        <v>32</v>
      </c>
      <c r="F45" s="5">
        <v>101</v>
      </c>
      <c r="G45" s="5">
        <v>38</v>
      </c>
      <c r="H45" s="5">
        <v>18</v>
      </c>
      <c r="I45" s="5">
        <v>114</v>
      </c>
      <c r="J45" s="5">
        <v>0</v>
      </c>
      <c r="K45" s="5">
        <v>112</v>
      </c>
      <c r="L45" s="5">
        <v>672</v>
      </c>
      <c r="M45" s="5">
        <v>0</v>
      </c>
      <c r="N45" s="5">
        <v>3</v>
      </c>
      <c r="O45" s="5">
        <v>187</v>
      </c>
      <c r="P45" s="5">
        <v>1041</v>
      </c>
      <c r="Q45" s="5">
        <v>0</v>
      </c>
      <c r="R45" s="5">
        <v>0</v>
      </c>
      <c r="S45" s="5">
        <v>0</v>
      </c>
      <c r="T45" s="5">
        <v>204</v>
      </c>
      <c r="U45" s="5">
        <v>17</v>
      </c>
      <c r="V45" s="5">
        <v>187</v>
      </c>
      <c r="W45" s="5">
        <v>0</v>
      </c>
      <c r="X45" s="5">
        <v>186</v>
      </c>
      <c r="Y45" s="5">
        <v>0</v>
      </c>
      <c r="Z45" s="5">
        <v>9</v>
      </c>
      <c r="AA45" s="5">
        <v>12</v>
      </c>
      <c r="AB45" s="5">
        <v>541</v>
      </c>
      <c r="AC45" s="5">
        <v>77</v>
      </c>
      <c r="AD45" s="5">
        <v>8</v>
      </c>
      <c r="AE45" s="5">
        <v>7</v>
      </c>
      <c r="AF45" s="5">
        <v>0</v>
      </c>
      <c r="AG45" s="5">
        <v>142</v>
      </c>
      <c r="AH45" s="5">
        <v>0</v>
      </c>
      <c r="AI45" s="5">
        <v>169</v>
      </c>
      <c r="AJ45" s="5">
        <v>7</v>
      </c>
      <c r="AK45" s="5">
        <v>266</v>
      </c>
      <c r="AL45" s="5">
        <v>179</v>
      </c>
      <c r="AM45" s="5">
        <v>37</v>
      </c>
      <c r="AN45" s="5">
        <v>3</v>
      </c>
      <c r="AO45" s="5">
        <v>19</v>
      </c>
      <c r="AP45" s="5">
        <v>78</v>
      </c>
      <c r="AQ45" s="5">
        <v>0</v>
      </c>
      <c r="AR45" s="5">
        <v>241</v>
      </c>
      <c r="AS45" s="5">
        <v>110</v>
      </c>
      <c r="AT45" s="5">
        <v>418</v>
      </c>
      <c r="AU45" s="5">
        <v>623</v>
      </c>
      <c r="AV45" s="5">
        <v>11</v>
      </c>
      <c r="AW45" s="5">
        <v>12</v>
      </c>
      <c r="AX45" s="5">
        <v>11</v>
      </c>
      <c r="AY45" s="5">
        <v>222</v>
      </c>
      <c r="AZ45" s="5">
        <v>263</v>
      </c>
      <c r="BA45" s="5">
        <v>34</v>
      </c>
      <c r="BB45" s="5">
        <v>257</v>
      </c>
      <c r="BC45" s="5">
        <v>105</v>
      </c>
      <c r="BD45" s="5">
        <v>7</v>
      </c>
      <c r="BE45" s="5">
        <v>4</v>
      </c>
      <c r="BF45" s="5">
        <v>0</v>
      </c>
      <c r="BG45" s="5">
        <v>29</v>
      </c>
      <c r="BH45" s="5">
        <v>4</v>
      </c>
      <c r="BI45" s="5">
        <v>261</v>
      </c>
      <c r="BJ45" s="5">
        <v>0</v>
      </c>
      <c r="BK45" s="5">
        <v>0</v>
      </c>
      <c r="BL45" s="5">
        <v>15</v>
      </c>
      <c r="BM45" s="5">
        <v>0</v>
      </c>
      <c r="BN45" s="5">
        <v>171</v>
      </c>
      <c r="BO45" s="5">
        <v>8</v>
      </c>
      <c r="BP45" s="5">
        <v>20</v>
      </c>
      <c r="BQ45" s="5">
        <v>4</v>
      </c>
      <c r="BR45" s="5">
        <v>4</v>
      </c>
      <c r="BS45" s="5">
        <v>3</v>
      </c>
      <c r="BT45" s="5">
        <v>4</v>
      </c>
      <c r="BU45" s="5">
        <v>17</v>
      </c>
      <c r="BV45" s="5">
        <v>0</v>
      </c>
      <c r="BW45" s="5">
        <v>111</v>
      </c>
      <c r="BX45" s="5">
        <v>186</v>
      </c>
      <c r="BY45" s="5">
        <v>7</v>
      </c>
      <c r="BZ45" s="5">
        <v>455</v>
      </c>
      <c r="CA45" s="5">
        <v>107</v>
      </c>
      <c r="CB45" s="5">
        <v>79</v>
      </c>
      <c r="CC45" s="5">
        <v>0</v>
      </c>
      <c r="CD45" s="5">
        <v>8296</v>
      </c>
      <c r="CG45" s="7">
        <v>42</v>
      </c>
      <c r="CH45" s="5">
        <f>VLOOKUP(Birthplaces!CG45,Birthplaces!$A$4:$CD$233,Infographic!$G$2+2)</f>
        <v>541</v>
      </c>
      <c r="CI45" s="5">
        <f t="shared" si="0"/>
        <v>541.00041999999996</v>
      </c>
      <c r="CJ45" s="5">
        <f t="shared" si="1"/>
        <v>29</v>
      </c>
      <c r="CK45" s="5" t="str">
        <f t="shared" si="6"/>
        <v>Sudan</v>
      </c>
      <c r="CL45" s="5">
        <f t="shared" si="3"/>
        <v>303</v>
      </c>
      <c r="CM45" s="8">
        <f t="shared" si="4"/>
        <v>0.20308719344222739</v>
      </c>
    </row>
    <row r="46" spans="1:91" x14ac:dyDescent="0.3">
      <c r="A46" s="7">
        <v>43</v>
      </c>
      <c r="B46" s="5" t="s">
        <v>95</v>
      </c>
      <c r="C46" s="5">
        <v>19</v>
      </c>
      <c r="D46" s="5">
        <v>37</v>
      </c>
      <c r="E46" s="5">
        <v>677</v>
      </c>
      <c r="F46" s="5">
        <v>3780</v>
      </c>
      <c r="G46" s="5">
        <v>84</v>
      </c>
      <c r="H46" s="5">
        <v>136</v>
      </c>
      <c r="I46" s="5">
        <v>2436</v>
      </c>
      <c r="J46" s="5">
        <v>30</v>
      </c>
      <c r="K46" s="5">
        <v>13393</v>
      </c>
      <c r="L46" s="5">
        <v>2202</v>
      </c>
      <c r="M46" s="5">
        <v>6</v>
      </c>
      <c r="N46" s="5">
        <v>54</v>
      </c>
      <c r="O46" s="5">
        <v>643</v>
      </c>
      <c r="P46" s="5">
        <v>5859</v>
      </c>
      <c r="Q46" s="5">
        <v>17</v>
      </c>
      <c r="R46" s="5">
        <v>181</v>
      </c>
      <c r="S46" s="5">
        <v>17</v>
      </c>
      <c r="T46" s="5">
        <v>3868</v>
      </c>
      <c r="U46" s="5">
        <v>93</v>
      </c>
      <c r="V46" s="5">
        <v>1110</v>
      </c>
      <c r="W46" s="5">
        <v>17</v>
      </c>
      <c r="X46" s="5">
        <v>6732</v>
      </c>
      <c r="Y46" s="5">
        <v>18</v>
      </c>
      <c r="Z46" s="5">
        <v>19</v>
      </c>
      <c r="AA46" s="5">
        <v>368</v>
      </c>
      <c r="AB46" s="5">
        <v>4887</v>
      </c>
      <c r="AC46" s="5">
        <v>1685</v>
      </c>
      <c r="AD46" s="5">
        <v>258</v>
      </c>
      <c r="AE46" s="5">
        <v>29</v>
      </c>
      <c r="AF46" s="5">
        <v>5</v>
      </c>
      <c r="AG46" s="5">
        <v>925</v>
      </c>
      <c r="AH46" s="5">
        <v>32</v>
      </c>
      <c r="AI46" s="5">
        <v>978</v>
      </c>
      <c r="AJ46" s="5">
        <v>15</v>
      </c>
      <c r="AK46" s="5">
        <v>4449</v>
      </c>
      <c r="AL46" s="5">
        <v>8464</v>
      </c>
      <c r="AM46" s="5">
        <v>220</v>
      </c>
      <c r="AN46" s="5">
        <v>11</v>
      </c>
      <c r="AO46" s="5">
        <v>91</v>
      </c>
      <c r="AP46" s="5">
        <v>13918</v>
      </c>
      <c r="AQ46" s="5">
        <v>34</v>
      </c>
      <c r="AR46" s="5">
        <v>1639</v>
      </c>
      <c r="AS46" s="5">
        <v>4285</v>
      </c>
      <c r="AT46" s="5">
        <v>16777</v>
      </c>
      <c r="AU46" s="5">
        <v>975</v>
      </c>
      <c r="AV46" s="5">
        <v>224</v>
      </c>
      <c r="AW46" s="5">
        <v>197</v>
      </c>
      <c r="AX46" s="5">
        <v>47</v>
      </c>
      <c r="AY46" s="5">
        <v>22608</v>
      </c>
      <c r="AZ46" s="5">
        <v>1653</v>
      </c>
      <c r="BA46" s="5">
        <v>49</v>
      </c>
      <c r="BB46" s="5">
        <v>2104</v>
      </c>
      <c r="BC46" s="5">
        <v>408</v>
      </c>
      <c r="BD46" s="5">
        <v>26</v>
      </c>
      <c r="BE46" s="5">
        <v>13</v>
      </c>
      <c r="BF46" s="5">
        <v>16</v>
      </c>
      <c r="BG46" s="5">
        <v>529</v>
      </c>
      <c r="BH46" s="5">
        <v>26</v>
      </c>
      <c r="BI46" s="5">
        <v>1658</v>
      </c>
      <c r="BJ46" s="5">
        <v>3</v>
      </c>
      <c r="BK46" s="5">
        <v>4</v>
      </c>
      <c r="BL46" s="5">
        <v>48</v>
      </c>
      <c r="BM46" s="5">
        <v>12</v>
      </c>
      <c r="BN46" s="5">
        <v>3962</v>
      </c>
      <c r="BO46" s="5">
        <v>33</v>
      </c>
      <c r="BP46" s="5">
        <v>56</v>
      </c>
      <c r="BQ46" s="5">
        <v>125</v>
      </c>
      <c r="BR46" s="5">
        <v>6</v>
      </c>
      <c r="BS46" s="5">
        <v>32</v>
      </c>
      <c r="BT46" s="5">
        <v>236</v>
      </c>
      <c r="BU46" s="5">
        <v>79</v>
      </c>
      <c r="BV46" s="5">
        <v>0</v>
      </c>
      <c r="BW46" s="5">
        <v>21962</v>
      </c>
      <c r="BX46" s="5">
        <v>3883</v>
      </c>
      <c r="BY46" s="5">
        <v>80</v>
      </c>
      <c r="BZ46" s="5">
        <v>7488</v>
      </c>
      <c r="CA46" s="5">
        <v>1306</v>
      </c>
      <c r="CB46" s="5">
        <v>986</v>
      </c>
      <c r="CC46" s="5">
        <v>4</v>
      </c>
      <c r="CD46" s="5">
        <v>171447</v>
      </c>
      <c r="CG46" s="7">
        <v>43</v>
      </c>
      <c r="CH46" s="5">
        <f>VLOOKUP(Birthplaces!CG46,Birthplaces!$A$4:$CD$233,Infographic!$G$2+2)</f>
        <v>4887</v>
      </c>
      <c r="CI46" s="5">
        <f t="shared" si="0"/>
        <v>4887.0004300000001</v>
      </c>
      <c r="CJ46" s="5">
        <f t="shared" si="1"/>
        <v>6</v>
      </c>
      <c r="CK46" s="5" t="str">
        <f t="shared" si="6"/>
        <v>Samoa</v>
      </c>
      <c r="CL46" s="5">
        <f t="shared" si="3"/>
        <v>302</v>
      </c>
      <c r="CM46" s="8">
        <f t="shared" si="4"/>
        <v>0.20241693867839167</v>
      </c>
    </row>
    <row r="47" spans="1:91" x14ac:dyDescent="0.3">
      <c r="A47" s="7">
        <v>44</v>
      </c>
      <c r="B47" s="5" t="s">
        <v>132</v>
      </c>
      <c r="C47" s="5">
        <v>6</v>
      </c>
      <c r="D47" s="5">
        <v>0</v>
      </c>
      <c r="E47" s="5">
        <v>35</v>
      </c>
      <c r="F47" s="5">
        <v>174</v>
      </c>
      <c r="G47" s="5">
        <v>11</v>
      </c>
      <c r="H47" s="5">
        <v>9</v>
      </c>
      <c r="I47" s="5">
        <v>120</v>
      </c>
      <c r="J47" s="5">
        <v>5</v>
      </c>
      <c r="K47" s="5">
        <v>344</v>
      </c>
      <c r="L47" s="5">
        <v>216</v>
      </c>
      <c r="M47" s="5">
        <v>0</v>
      </c>
      <c r="N47" s="5">
        <v>3</v>
      </c>
      <c r="O47" s="5">
        <v>51</v>
      </c>
      <c r="P47" s="5">
        <v>198</v>
      </c>
      <c r="Q47" s="5">
        <v>0</v>
      </c>
      <c r="R47" s="5">
        <v>0</v>
      </c>
      <c r="S47" s="5">
        <v>19</v>
      </c>
      <c r="T47" s="5">
        <v>402</v>
      </c>
      <c r="U47" s="5">
        <v>4</v>
      </c>
      <c r="V47" s="5">
        <v>70</v>
      </c>
      <c r="W47" s="5">
        <v>0</v>
      </c>
      <c r="X47" s="5">
        <v>367</v>
      </c>
      <c r="Y47" s="5">
        <v>6</v>
      </c>
      <c r="Z47" s="5">
        <v>4</v>
      </c>
      <c r="AA47" s="5">
        <v>17</v>
      </c>
      <c r="AB47" s="5">
        <v>87</v>
      </c>
      <c r="AC47" s="5">
        <v>174</v>
      </c>
      <c r="AD47" s="5">
        <v>10</v>
      </c>
      <c r="AE47" s="5">
        <v>0</v>
      </c>
      <c r="AF47" s="5">
        <v>0</v>
      </c>
      <c r="AG47" s="5">
        <v>254</v>
      </c>
      <c r="AH47" s="5">
        <v>5</v>
      </c>
      <c r="AI47" s="5">
        <v>121</v>
      </c>
      <c r="AJ47" s="5">
        <v>0</v>
      </c>
      <c r="AK47" s="5">
        <v>192</v>
      </c>
      <c r="AL47" s="5">
        <v>84</v>
      </c>
      <c r="AM47" s="5">
        <v>15</v>
      </c>
      <c r="AN47" s="5">
        <v>0</v>
      </c>
      <c r="AO47" s="5">
        <v>15</v>
      </c>
      <c r="AP47" s="5">
        <v>110</v>
      </c>
      <c r="AQ47" s="5">
        <v>0</v>
      </c>
      <c r="AR47" s="5">
        <v>607</v>
      </c>
      <c r="AS47" s="5">
        <v>89</v>
      </c>
      <c r="AT47" s="5">
        <v>2533</v>
      </c>
      <c r="AU47" s="5">
        <v>119</v>
      </c>
      <c r="AV47" s="5">
        <v>4</v>
      </c>
      <c r="AW47" s="5">
        <v>11</v>
      </c>
      <c r="AX47" s="5">
        <v>0</v>
      </c>
      <c r="AY47" s="5">
        <v>289</v>
      </c>
      <c r="AZ47" s="5">
        <v>418</v>
      </c>
      <c r="BA47" s="5">
        <v>16</v>
      </c>
      <c r="BB47" s="5">
        <v>568</v>
      </c>
      <c r="BC47" s="5">
        <v>52</v>
      </c>
      <c r="BD47" s="5">
        <v>6</v>
      </c>
      <c r="BE47" s="5">
        <v>3</v>
      </c>
      <c r="BF47" s="5">
        <v>5</v>
      </c>
      <c r="BG47" s="5">
        <v>46</v>
      </c>
      <c r="BH47" s="5">
        <v>0</v>
      </c>
      <c r="BI47" s="5">
        <v>865</v>
      </c>
      <c r="BJ47" s="5">
        <v>0</v>
      </c>
      <c r="BK47" s="5">
        <v>0</v>
      </c>
      <c r="BL47" s="5">
        <v>3</v>
      </c>
      <c r="BM47" s="5">
        <v>3</v>
      </c>
      <c r="BN47" s="5">
        <v>472</v>
      </c>
      <c r="BO47" s="5">
        <v>0</v>
      </c>
      <c r="BP47" s="5">
        <v>5</v>
      </c>
      <c r="BQ47" s="5">
        <v>3</v>
      </c>
      <c r="BR47" s="5">
        <v>0</v>
      </c>
      <c r="BS47" s="5">
        <v>4</v>
      </c>
      <c r="BT47" s="5">
        <v>0</v>
      </c>
      <c r="BU47" s="5">
        <v>5</v>
      </c>
      <c r="BV47" s="5">
        <v>0</v>
      </c>
      <c r="BW47" s="5">
        <v>171</v>
      </c>
      <c r="BX47" s="5">
        <v>204</v>
      </c>
      <c r="BY47" s="5">
        <v>5</v>
      </c>
      <c r="BZ47" s="5">
        <v>451</v>
      </c>
      <c r="CA47" s="5">
        <v>237</v>
      </c>
      <c r="CB47" s="5">
        <v>40</v>
      </c>
      <c r="CC47" s="5">
        <v>8</v>
      </c>
      <c r="CD47" s="5">
        <v>10342</v>
      </c>
      <c r="CG47" s="7">
        <v>44</v>
      </c>
      <c r="CH47" s="5">
        <f>VLOOKUP(Birthplaces!CG47,Birthplaces!$A$4:$CD$233,Infographic!$G$2+2)</f>
        <v>87</v>
      </c>
      <c r="CI47" s="5">
        <f t="shared" si="0"/>
        <v>87.000439999999998</v>
      </c>
      <c r="CJ47" s="5">
        <f t="shared" si="1"/>
        <v>71</v>
      </c>
      <c r="CK47" s="5" t="str">
        <f t="shared" si="6"/>
        <v>Scotland</v>
      </c>
      <c r="CL47" s="5">
        <f t="shared" si="3"/>
        <v>299</v>
      </c>
      <c r="CM47" s="8">
        <f t="shared" si="4"/>
        <v>0.20040617438688446</v>
      </c>
    </row>
    <row r="48" spans="1:91" x14ac:dyDescent="0.3">
      <c r="A48" s="7">
        <v>45</v>
      </c>
      <c r="B48" s="5" t="s">
        <v>282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6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5">
        <v>0</v>
      </c>
      <c r="AY48" s="5">
        <v>0</v>
      </c>
      <c r="AZ48" s="5">
        <v>4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5">
        <v>0</v>
      </c>
      <c r="BK48" s="5">
        <v>0</v>
      </c>
      <c r="BL48" s="5">
        <v>0</v>
      </c>
      <c r="BM48" s="5">
        <v>0</v>
      </c>
      <c r="BN48" s="5">
        <v>0</v>
      </c>
      <c r="BO48" s="5">
        <v>0</v>
      </c>
      <c r="BP48" s="5">
        <v>0</v>
      </c>
      <c r="BQ48" s="5">
        <v>0</v>
      </c>
      <c r="BR48" s="5">
        <v>0</v>
      </c>
      <c r="BS48" s="5">
        <v>0</v>
      </c>
      <c r="BT48" s="5">
        <v>0</v>
      </c>
      <c r="BU48" s="5">
        <v>0</v>
      </c>
      <c r="BV48" s="5">
        <v>0</v>
      </c>
      <c r="BW48" s="5">
        <v>0</v>
      </c>
      <c r="BX48" s="5">
        <v>0</v>
      </c>
      <c r="BY48" s="5">
        <v>0</v>
      </c>
      <c r="BZ48" s="5">
        <v>3</v>
      </c>
      <c r="CA48" s="5">
        <v>0</v>
      </c>
      <c r="CB48" s="5">
        <v>0</v>
      </c>
      <c r="CC48" s="5">
        <v>0</v>
      </c>
      <c r="CD48" s="5">
        <v>21</v>
      </c>
      <c r="CG48" s="7">
        <v>45</v>
      </c>
      <c r="CH48" s="5">
        <f>VLOOKUP(Birthplaces!CG48,Birthplaces!$A$4:$CD$233,Infographic!$G$2+2)</f>
        <v>0</v>
      </c>
      <c r="CI48" s="5">
        <f t="shared" si="0"/>
        <v>4.5000000000000004E-4</v>
      </c>
      <c r="CJ48" s="5">
        <f t="shared" si="1"/>
        <v>213</v>
      </c>
      <c r="CK48" s="5" t="str">
        <f t="shared" si="6"/>
        <v>Nepal</v>
      </c>
      <c r="CL48" s="5">
        <f t="shared" si="3"/>
        <v>282</v>
      </c>
      <c r="CM48" s="8">
        <f t="shared" si="4"/>
        <v>0.18901184340167698</v>
      </c>
    </row>
    <row r="49" spans="1:91" x14ac:dyDescent="0.3">
      <c r="A49" s="7">
        <v>46</v>
      </c>
      <c r="B49" s="5" t="s">
        <v>183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4</v>
      </c>
      <c r="I49" s="5">
        <v>5</v>
      </c>
      <c r="J49" s="5">
        <v>0</v>
      </c>
      <c r="K49" s="5">
        <v>6</v>
      </c>
      <c r="L49" s="5">
        <v>68</v>
      </c>
      <c r="M49" s="5">
        <v>0</v>
      </c>
      <c r="N49" s="5">
        <v>0</v>
      </c>
      <c r="O49" s="5">
        <v>0</v>
      </c>
      <c r="P49" s="5">
        <v>26</v>
      </c>
      <c r="Q49" s="5">
        <v>0</v>
      </c>
      <c r="R49" s="5">
        <v>0</v>
      </c>
      <c r="S49" s="5">
        <v>0</v>
      </c>
      <c r="T49" s="5">
        <v>11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4</v>
      </c>
      <c r="AC49" s="5">
        <v>86</v>
      </c>
      <c r="AD49" s="5">
        <v>152</v>
      </c>
      <c r="AE49" s="5">
        <v>0</v>
      </c>
      <c r="AF49" s="5">
        <v>0</v>
      </c>
      <c r="AG49" s="5">
        <v>7</v>
      </c>
      <c r="AH49" s="5">
        <v>0</v>
      </c>
      <c r="AI49" s="5">
        <v>11</v>
      </c>
      <c r="AJ49" s="5">
        <v>0</v>
      </c>
      <c r="AK49" s="5">
        <v>7</v>
      </c>
      <c r="AL49" s="5">
        <v>3</v>
      </c>
      <c r="AM49" s="5">
        <v>3</v>
      </c>
      <c r="AN49" s="5">
        <v>0</v>
      </c>
      <c r="AO49" s="5">
        <v>0</v>
      </c>
      <c r="AP49" s="5">
        <v>0</v>
      </c>
      <c r="AQ49" s="5">
        <v>0</v>
      </c>
      <c r="AR49" s="5">
        <v>17</v>
      </c>
      <c r="AS49" s="5">
        <v>3</v>
      </c>
      <c r="AT49" s="5">
        <v>7</v>
      </c>
      <c r="AU49" s="5">
        <v>158</v>
      </c>
      <c r="AV49" s="5">
        <v>28</v>
      </c>
      <c r="AW49" s="5">
        <v>5</v>
      </c>
      <c r="AX49" s="5">
        <v>0</v>
      </c>
      <c r="AY49" s="5">
        <v>0</v>
      </c>
      <c r="AZ49" s="5">
        <v>6</v>
      </c>
      <c r="BA49" s="5">
        <v>0</v>
      </c>
      <c r="BB49" s="5">
        <v>13</v>
      </c>
      <c r="BC49" s="5">
        <v>5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16</v>
      </c>
      <c r="BJ49" s="5">
        <v>0</v>
      </c>
      <c r="BK49" s="5">
        <v>0</v>
      </c>
      <c r="BL49" s="5">
        <v>0</v>
      </c>
      <c r="BM49" s="5">
        <v>4</v>
      </c>
      <c r="BN49" s="5">
        <v>9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0</v>
      </c>
      <c r="BU49" s="5">
        <v>0</v>
      </c>
      <c r="BV49" s="5">
        <v>0</v>
      </c>
      <c r="BW49" s="5">
        <v>0</v>
      </c>
      <c r="BX49" s="5">
        <v>35</v>
      </c>
      <c r="BY49" s="5">
        <v>180</v>
      </c>
      <c r="BZ49" s="5">
        <v>484</v>
      </c>
      <c r="CA49" s="5">
        <v>8</v>
      </c>
      <c r="CB49" s="5">
        <v>0</v>
      </c>
      <c r="CC49" s="5">
        <v>0</v>
      </c>
      <c r="CD49" s="5">
        <v>1377</v>
      </c>
      <c r="CG49" s="7">
        <v>46</v>
      </c>
      <c r="CH49" s="5">
        <f>VLOOKUP(Birthplaces!CG49,Birthplaces!$A$4:$CD$233,Infographic!$G$2+2)</f>
        <v>4</v>
      </c>
      <c r="CI49" s="5">
        <f t="shared" si="0"/>
        <v>4.0004600000000003</v>
      </c>
      <c r="CJ49" s="5">
        <f t="shared" si="1"/>
        <v>145</v>
      </c>
      <c r="CK49" s="5" t="str">
        <f t="shared" si="6"/>
        <v>Kenya</v>
      </c>
      <c r="CL49" s="5">
        <f t="shared" si="3"/>
        <v>273</v>
      </c>
      <c r="CM49" s="8">
        <f t="shared" si="4"/>
        <v>0.18297955052715537</v>
      </c>
    </row>
    <row r="50" spans="1:91" x14ac:dyDescent="0.3">
      <c r="A50" s="7">
        <v>47</v>
      </c>
      <c r="B50" s="5" t="s">
        <v>212</v>
      </c>
      <c r="C50" s="5">
        <v>0</v>
      </c>
      <c r="D50" s="5">
        <v>0</v>
      </c>
      <c r="E50" s="5">
        <v>4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24</v>
      </c>
      <c r="M50" s="5">
        <v>0</v>
      </c>
      <c r="N50" s="5">
        <v>0</v>
      </c>
      <c r="O50" s="5">
        <v>0</v>
      </c>
      <c r="P50" s="5">
        <v>8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5</v>
      </c>
      <c r="Y50" s="5">
        <v>0</v>
      </c>
      <c r="Z50" s="5">
        <v>0</v>
      </c>
      <c r="AA50" s="5">
        <v>5</v>
      </c>
      <c r="AB50" s="5">
        <v>0</v>
      </c>
      <c r="AC50" s="5">
        <v>37</v>
      </c>
      <c r="AD50" s="5">
        <v>72</v>
      </c>
      <c r="AE50" s="5">
        <v>0</v>
      </c>
      <c r="AF50" s="5">
        <v>0</v>
      </c>
      <c r="AG50" s="5">
        <v>4</v>
      </c>
      <c r="AH50" s="5">
        <v>0</v>
      </c>
      <c r="AI50" s="5">
        <v>4</v>
      </c>
      <c r="AJ50" s="5">
        <v>0</v>
      </c>
      <c r="AK50" s="5">
        <v>4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0</v>
      </c>
      <c r="AR50" s="5">
        <v>3</v>
      </c>
      <c r="AS50" s="5">
        <v>0</v>
      </c>
      <c r="AT50" s="5">
        <v>8</v>
      </c>
      <c r="AU50" s="5">
        <v>64</v>
      </c>
      <c r="AV50" s="5">
        <v>16</v>
      </c>
      <c r="AW50" s="5">
        <v>3</v>
      </c>
      <c r="AX50" s="5">
        <v>0</v>
      </c>
      <c r="AY50" s="5">
        <v>0</v>
      </c>
      <c r="AZ50" s="5">
        <v>0</v>
      </c>
      <c r="BA50" s="5">
        <v>0</v>
      </c>
      <c r="BB50" s="5">
        <v>3</v>
      </c>
      <c r="BC50" s="5">
        <v>0</v>
      </c>
      <c r="BD50" s="5">
        <v>0</v>
      </c>
      <c r="BE50" s="5">
        <v>0</v>
      </c>
      <c r="BF50" s="5">
        <v>0</v>
      </c>
      <c r="BG50" s="5">
        <v>0</v>
      </c>
      <c r="BH50" s="5">
        <v>0</v>
      </c>
      <c r="BI50" s="5">
        <v>3</v>
      </c>
      <c r="BJ50" s="5">
        <v>0</v>
      </c>
      <c r="BK50" s="5">
        <v>0</v>
      </c>
      <c r="BL50" s="5">
        <v>0</v>
      </c>
      <c r="BM50" s="5">
        <v>0</v>
      </c>
      <c r="BN50" s="5">
        <v>0</v>
      </c>
      <c r="BO50" s="5">
        <v>0</v>
      </c>
      <c r="BP50" s="5">
        <v>0</v>
      </c>
      <c r="BQ50" s="5">
        <v>0</v>
      </c>
      <c r="BR50" s="5">
        <v>0</v>
      </c>
      <c r="BS50" s="5">
        <v>0</v>
      </c>
      <c r="BT50" s="5">
        <v>0</v>
      </c>
      <c r="BU50" s="5">
        <v>0</v>
      </c>
      <c r="BV50" s="5">
        <v>0</v>
      </c>
      <c r="BW50" s="5">
        <v>0</v>
      </c>
      <c r="BX50" s="5">
        <v>10</v>
      </c>
      <c r="BY50" s="5">
        <v>59</v>
      </c>
      <c r="BZ50" s="5">
        <v>139</v>
      </c>
      <c r="CA50" s="5">
        <v>0</v>
      </c>
      <c r="CB50" s="5">
        <v>0</v>
      </c>
      <c r="CC50" s="5">
        <v>0</v>
      </c>
      <c r="CD50" s="5">
        <v>492</v>
      </c>
      <c r="CG50" s="7">
        <v>47</v>
      </c>
      <c r="CH50" s="5">
        <f>VLOOKUP(Birthplaces!CG50,Birthplaces!$A$4:$CD$233,Infographic!$G$2+2)</f>
        <v>0</v>
      </c>
      <c r="CI50" s="5">
        <f t="shared" si="0"/>
        <v>4.7000000000000004E-4</v>
      </c>
      <c r="CJ50" s="5">
        <f t="shared" si="1"/>
        <v>212</v>
      </c>
      <c r="CK50" s="5" t="str">
        <f t="shared" si="6"/>
        <v>Malta</v>
      </c>
      <c r="CL50" s="5">
        <f t="shared" si="3"/>
        <v>255</v>
      </c>
      <c r="CM50" s="8">
        <f t="shared" si="4"/>
        <v>0.17091496477811216</v>
      </c>
    </row>
    <row r="51" spans="1:91" x14ac:dyDescent="0.3">
      <c r="A51" s="7">
        <v>48</v>
      </c>
      <c r="B51" s="5" t="s">
        <v>171</v>
      </c>
      <c r="C51" s="5">
        <v>0</v>
      </c>
      <c r="D51" s="5">
        <v>4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96</v>
      </c>
      <c r="M51" s="5">
        <v>0</v>
      </c>
      <c r="N51" s="5">
        <v>0</v>
      </c>
      <c r="O51" s="5">
        <v>65</v>
      </c>
      <c r="P51" s="5">
        <v>674</v>
      </c>
      <c r="Q51" s="5">
        <v>4</v>
      </c>
      <c r="R51" s="5">
        <v>0</v>
      </c>
      <c r="S51" s="5">
        <v>0</v>
      </c>
      <c r="T51" s="5">
        <v>13</v>
      </c>
      <c r="U51" s="5">
        <v>5</v>
      </c>
      <c r="V51" s="5">
        <v>107</v>
      </c>
      <c r="W51" s="5">
        <v>0</v>
      </c>
      <c r="X51" s="5">
        <v>6</v>
      </c>
      <c r="Y51" s="5">
        <v>0</v>
      </c>
      <c r="Z51" s="5">
        <v>0</v>
      </c>
      <c r="AA51" s="5">
        <v>0</v>
      </c>
      <c r="AB51" s="5">
        <v>355</v>
      </c>
      <c r="AC51" s="5">
        <v>8</v>
      </c>
      <c r="AD51" s="5">
        <v>0</v>
      </c>
      <c r="AE51" s="5">
        <v>0</v>
      </c>
      <c r="AF51" s="5">
        <v>0</v>
      </c>
      <c r="AG51" s="5">
        <v>16</v>
      </c>
      <c r="AH51" s="5">
        <v>0</v>
      </c>
      <c r="AI51" s="5">
        <v>81</v>
      </c>
      <c r="AJ51" s="5">
        <v>0</v>
      </c>
      <c r="AK51" s="5">
        <v>111</v>
      </c>
      <c r="AL51" s="5">
        <v>18</v>
      </c>
      <c r="AM51" s="5">
        <v>21</v>
      </c>
      <c r="AN51" s="5">
        <v>0</v>
      </c>
      <c r="AO51" s="5">
        <v>0</v>
      </c>
      <c r="AP51" s="5">
        <v>0</v>
      </c>
      <c r="AQ51" s="5">
        <v>0</v>
      </c>
      <c r="AR51" s="5">
        <v>16</v>
      </c>
      <c r="AS51" s="5">
        <v>9</v>
      </c>
      <c r="AT51" s="5">
        <v>13</v>
      </c>
      <c r="AU51" s="5">
        <v>57</v>
      </c>
      <c r="AV51" s="5">
        <v>37</v>
      </c>
      <c r="AW51" s="5">
        <v>3</v>
      </c>
      <c r="AX51" s="5">
        <v>0</v>
      </c>
      <c r="AY51" s="5">
        <v>56</v>
      </c>
      <c r="AZ51" s="5">
        <v>6</v>
      </c>
      <c r="BA51" s="5">
        <v>4</v>
      </c>
      <c r="BB51" s="5">
        <v>21</v>
      </c>
      <c r="BC51" s="5">
        <v>4</v>
      </c>
      <c r="BD51" s="5">
        <v>0</v>
      </c>
      <c r="BE51" s="5">
        <v>0</v>
      </c>
      <c r="BF51" s="5">
        <v>0</v>
      </c>
      <c r="BG51" s="5">
        <v>0</v>
      </c>
      <c r="BH51" s="5">
        <v>0</v>
      </c>
      <c r="BI51" s="5">
        <v>0</v>
      </c>
      <c r="BJ51" s="5">
        <v>0</v>
      </c>
      <c r="BK51" s="5">
        <v>0</v>
      </c>
      <c r="BL51" s="5">
        <v>0</v>
      </c>
      <c r="BM51" s="5">
        <v>0</v>
      </c>
      <c r="BN51" s="5">
        <v>4</v>
      </c>
      <c r="BO51" s="5">
        <v>0</v>
      </c>
      <c r="BP51" s="5">
        <v>0</v>
      </c>
      <c r="BQ51" s="5">
        <v>3</v>
      </c>
      <c r="BR51" s="5">
        <v>0</v>
      </c>
      <c r="BS51" s="5">
        <v>0</v>
      </c>
      <c r="BT51" s="5">
        <v>0</v>
      </c>
      <c r="BU51" s="5">
        <v>4</v>
      </c>
      <c r="BV51" s="5">
        <v>0</v>
      </c>
      <c r="BW51" s="5">
        <v>8</v>
      </c>
      <c r="BX51" s="5">
        <v>60</v>
      </c>
      <c r="BY51" s="5">
        <v>0</v>
      </c>
      <c r="BZ51" s="5">
        <v>206</v>
      </c>
      <c r="CA51" s="5">
        <v>0</v>
      </c>
      <c r="CB51" s="5">
        <v>7</v>
      </c>
      <c r="CC51" s="5">
        <v>0</v>
      </c>
      <c r="CD51" s="5">
        <v>2130</v>
      </c>
      <c r="CG51" s="7">
        <v>48</v>
      </c>
      <c r="CH51" s="5">
        <f>VLOOKUP(Birthplaces!CG51,Birthplaces!$A$4:$CD$233,Infographic!$G$2+2)</f>
        <v>355</v>
      </c>
      <c r="CI51" s="5">
        <f t="shared" si="0"/>
        <v>355.00047999999998</v>
      </c>
      <c r="CJ51" s="5">
        <f t="shared" si="1"/>
        <v>36</v>
      </c>
      <c r="CK51" s="5" t="str">
        <f t="shared" si="6"/>
        <v>Taiwan</v>
      </c>
      <c r="CL51" s="5">
        <f t="shared" si="3"/>
        <v>223</v>
      </c>
      <c r="CM51" s="8">
        <f t="shared" si="4"/>
        <v>0.14946681233536865</v>
      </c>
    </row>
    <row r="52" spans="1:91" x14ac:dyDescent="0.3">
      <c r="A52" s="7">
        <v>49</v>
      </c>
      <c r="B52" s="5" t="s">
        <v>251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6</v>
      </c>
      <c r="L52" s="5">
        <v>4</v>
      </c>
      <c r="M52" s="5">
        <v>0</v>
      </c>
      <c r="N52" s="5">
        <v>0</v>
      </c>
      <c r="O52" s="5">
        <v>0</v>
      </c>
      <c r="P52" s="5">
        <v>8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4</v>
      </c>
      <c r="W52" s="5">
        <v>0</v>
      </c>
      <c r="X52" s="5">
        <v>3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8</v>
      </c>
      <c r="AL52" s="5">
        <v>3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3</v>
      </c>
      <c r="AS52" s="5">
        <v>0</v>
      </c>
      <c r="AT52" s="5">
        <v>5</v>
      </c>
      <c r="AU52" s="5">
        <v>0</v>
      </c>
      <c r="AV52" s="5">
        <v>0</v>
      </c>
      <c r="AW52" s="5">
        <v>0</v>
      </c>
      <c r="AX52" s="5">
        <v>0</v>
      </c>
      <c r="AY52" s="5">
        <v>6</v>
      </c>
      <c r="AZ52" s="5">
        <v>10</v>
      </c>
      <c r="BA52" s="5">
        <v>0</v>
      </c>
      <c r="BB52" s="5">
        <v>6</v>
      </c>
      <c r="BC52" s="5">
        <v>0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3</v>
      </c>
      <c r="BJ52" s="5">
        <v>0</v>
      </c>
      <c r="BK52" s="5">
        <v>0</v>
      </c>
      <c r="BL52" s="5">
        <v>0</v>
      </c>
      <c r="BM52" s="5">
        <v>0</v>
      </c>
      <c r="BN52" s="5">
        <v>0</v>
      </c>
      <c r="BO52" s="5">
        <v>0</v>
      </c>
      <c r="BP52" s="5">
        <v>0</v>
      </c>
      <c r="BQ52" s="5">
        <v>0</v>
      </c>
      <c r="BR52" s="5">
        <v>0</v>
      </c>
      <c r="BS52" s="5">
        <v>0</v>
      </c>
      <c r="BT52" s="5">
        <v>0</v>
      </c>
      <c r="BU52" s="5">
        <v>0</v>
      </c>
      <c r="BV52" s="5">
        <v>0</v>
      </c>
      <c r="BW52" s="5">
        <v>0</v>
      </c>
      <c r="BX52" s="5">
        <v>0</v>
      </c>
      <c r="BY52" s="5">
        <v>0</v>
      </c>
      <c r="BZ52" s="5">
        <v>4</v>
      </c>
      <c r="CA52" s="5">
        <v>8</v>
      </c>
      <c r="CB52" s="5">
        <v>5</v>
      </c>
      <c r="CC52" s="5">
        <v>0</v>
      </c>
      <c r="CD52" s="5">
        <v>105</v>
      </c>
      <c r="CG52" s="7">
        <v>49</v>
      </c>
      <c r="CH52" s="5">
        <f>VLOOKUP(Birthplaces!CG52,Birthplaces!$A$4:$CD$233,Infographic!$G$2+2)</f>
        <v>0</v>
      </c>
      <c r="CI52" s="5">
        <f t="shared" si="0"/>
        <v>4.9000000000000009E-4</v>
      </c>
      <c r="CJ52" s="5">
        <f t="shared" si="1"/>
        <v>211</v>
      </c>
      <c r="CK52" s="5" t="str">
        <f t="shared" si="6"/>
        <v>Cyprus</v>
      </c>
      <c r="CL52" s="5">
        <f t="shared" si="3"/>
        <v>201</v>
      </c>
      <c r="CM52" s="8">
        <f t="shared" si="4"/>
        <v>0.13472120753098252</v>
      </c>
    </row>
    <row r="53" spans="1:91" x14ac:dyDescent="0.3">
      <c r="A53" s="7">
        <v>50</v>
      </c>
      <c r="B53" s="5" t="s">
        <v>239</v>
      </c>
      <c r="C53" s="5">
        <v>0</v>
      </c>
      <c r="D53" s="5">
        <v>0</v>
      </c>
      <c r="E53" s="5">
        <v>0</v>
      </c>
      <c r="F53" s="5">
        <v>5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15</v>
      </c>
      <c r="M53" s="5">
        <v>0</v>
      </c>
      <c r="N53" s="5">
        <v>0</v>
      </c>
      <c r="O53" s="5">
        <v>0</v>
      </c>
      <c r="P53" s="5">
        <v>14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4</v>
      </c>
      <c r="AC53" s="5">
        <v>3</v>
      </c>
      <c r="AD53" s="5">
        <v>0</v>
      </c>
      <c r="AE53" s="5">
        <v>0</v>
      </c>
      <c r="AF53" s="5">
        <v>0</v>
      </c>
      <c r="AG53" s="5">
        <v>4</v>
      </c>
      <c r="AH53" s="5">
        <v>0</v>
      </c>
      <c r="AI53" s="5">
        <v>0</v>
      </c>
      <c r="AJ53" s="5">
        <v>0</v>
      </c>
      <c r="AK53" s="5">
        <v>3</v>
      </c>
      <c r="AL53" s="5">
        <v>4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5</v>
      </c>
      <c r="AU53" s="5">
        <v>14</v>
      </c>
      <c r="AV53" s="5">
        <v>0</v>
      </c>
      <c r="AW53" s="5">
        <v>3</v>
      </c>
      <c r="AX53" s="5">
        <v>0</v>
      </c>
      <c r="AY53" s="5">
        <v>0</v>
      </c>
      <c r="AZ53" s="5">
        <v>7</v>
      </c>
      <c r="BA53" s="5">
        <v>0</v>
      </c>
      <c r="BB53" s="5">
        <v>0</v>
      </c>
      <c r="BC53" s="5">
        <v>0</v>
      </c>
      <c r="BD53" s="5">
        <v>0</v>
      </c>
      <c r="BE53" s="5">
        <v>0</v>
      </c>
      <c r="BF53" s="5">
        <v>0</v>
      </c>
      <c r="BG53" s="5">
        <v>0</v>
      </c>
      <c r="BH53" s="5">
        <v>0</v>
      </c>
      <c r="BI53" s="5">
        <v>9</v>
      </c>
      <c r="BJ53" s="5">
        <v>0</v>
      </c>
      <c r="BK53" s="5">
        <v>0</v>
      </c>
      <c r="BL53" s="5">
        <v>0</v>
      </c>
      <c r="BM53" s="5">
        <v>0</v>
      </c>
      <c r="BN53" s="5">
        <v>0</v>
      </c>
      <c r="BO53" s="5">
        <v>0</v>
      </c>
      <c r="BP53" s="5">
        <v>0</v>
      </c>
      <c r="BQ53" s="5">
        <v>0</v>
      </c>
      <c r="BR53" s="5">
        <v>0</v>
      </c>
      <c r="BS53" s="5">
        <v>0</v>
      </c>
      <c r="BT53" s="5">
        <v>0</v>
      </c>
      <c r="BU53" s="5">
        <v>0</v>
      </c>
      <c r="BV53" s="5">
        <v>0</v>
      </c>
      <c r="BW53" s="5">
        <v>3</v>
      </c>
      <c r="BX53" s="5">
        <v>10</v>
      </c>
      <c r="BY53" s="5">
        <v>0</v>
      </c>
      <c r="BZ53" s="5">
        <v>30</v>
      </c>
      <c r="CA53" s="5">
        <v>0</v>
      </c>
      <c r="CB53" s="5">
        <v>4</v>
      </c>
      <c r="CC53" s="5">
        <v>0</v>
      </c>
      <c r="CD53" s="5">
        <v>147</v>
      </c>
      <c r="CG53" s="7">
        <v>50</v>
      </c>
      <c r="CH53" s="5">
        <f>VLOOKUP(Birthplaces!CG53,Birthplaces!$A$4:$CD$233,Infographic!$G$2+2)</f>
        <v>4</v>
      </c>
      <c r="CI53" s="5">
        <f t="shared" si="0"/>
        <v>4.0004999999999997</v>
      </c>
      <c r="CJ53" s="5">
        <f t="shared" si="1"/>
        <v>144</v>
      </c>
      <c r="CK53" s="5" t="str">
        <f t="shared" si="6"/>
        <v>South Sudan</v>
      </c>
      <c r="CL53" s="5">
        <f t="shared" si="3"/>
        <v>198</v>
      </c>
      <c r="CM53" s="8">
        <f t="shared" si="4"/>
        <v>0.13271044323947531</v>
      </c>
    </row>
    <row r="54" spans="1:91" x14ac:dyDescent="0.3">
      <c r="A54" s="7">
        <v>51</v>
      </c>
      <c r="B54" s="5" t="s">
        <v>124</v>
      </c>
      <c r="C54" s="5">
        <v>12</v>
      </c>
      <c r="D54" s="5">
        <v>7</v>
      </c>
      <c r="E54" s="5">
        <v>129</v>
      </c>
      <c r="F54" s="5">
        <v>362</v>
      </c>
      <c r="G54" s="5">
        <v>29</v>
      </c>
      <c r="H54" s="5">
        <v>40</v>
      </c>
      <c r="I54" s="5">
        <v>177</v>
      </c>
      <c r="J54" s="5">
        <v>5</v>
      </c>
      <c r="K54" s="5">
        <v>176</v>
      </c>
      <c r="L54" s="5">
        <v>2035</v>
      </c>
      <c r="M54" s="5">
        <v>0</v>
      </c>
      <c r="N54" s="5">
        <v>12</v>
      </c>
      <c r="O54" s="5">
        <v>174</v>
      </c>
      <c r="P54" s="5">
        <v>1233</v>
      </c>
      <c r="Q54" s="5">
        <v>0</v>
      </c>
      <c r="R54" s="5">
        <v>10</v>
      </c>
      <c r="S54" s="5">
        <v>0</v>
      </c>
      <c r="T54" s="5">
        <v>334</v>
      </c>
      <c r="U54" s="5">
        <v>12</v>
      </c>
      <c r="V54" s="5">
        <v>252</v>
      </c>
      <c r="W54" s="5">
        <v>0</v>
      </c>
      <c r="X54" s="5">
        <v>199</v>
      </c>
      <c r="Y54" s="5">
        <v>11</v>
      </c>
      <c r="Z54" s="5">
        <v>46</v>
      </c>
      <c r="AA54" s="5">
        <v>57</v>
      </c>
      <c r="AB54" s="5">
        <v>721</v>
      </c>
      <c r="AC54" s="5">
        <v>1331</v>
      </c>
      <c r="AD54" s="5">
        <v>41</v>
      </c>
      <c r="AE54" s="5">
        <v>32</v>
      </c>
      <c r="AF54" s="5">
        <v>0</v>
      </c>
      <c r="AG54" s="5">
        <v>523</v>
      </c>
      <c r="AH54" s="5">
        <v>5</v>
      </c>
      <c r="AI54" s="5">
        <v>646</v>
      </c>
      <c r="AJ54" s="5">
        <v>7</v>
      </c>
      <c r="AK54" s="5">
        <v>423</v>
      </c>
      <c r="AL54" s="5">
        <v>248</v>
      </c>
      <c r="AM54" s="5">
        <v>89</v>
      </c>
      <c r="AN54" s="5">
        <v>3</v>
      </c>
      <c r="AO54" s="5">
        <v>73</v>
      </c>
      <c r="AP54" s="5">
        <v>317</v>
      </c>
      <c r="AQ54" s="5">
        <v>12</v>
      </c>
      <c r="AR54" s="5">
        <v>330</v>
      </c>
      <c r="AS54" s="5">
        <v>130</v>
      </c>
      <c r="AT54" s="5">
        <v>135</v>
      </c>
      <c r="AU54" s="5">
        <v>825</v>
      </c>
      <c r="AV54" s="5">
        <v>74</v>
      </c>
      <c r="AW54" s="5">
        <v>47</v>
      </c>
      <c r="AX54" s="5">
        <v>29</v>
      </c>
      <c r="AY54" s="5">
        <v>388</v>
      </c>
      <c r="AZ54" s="5">
        <v>552</v>
      </c>
      <c r="BA54" s="5">
        <v>58</v>
      </c>
      <c r="BB54" s="5">
        <v>372</v>
      </c>
      <c r="BC54" s="5">
        <v>292</v>
      </c>
      <c r="BD54" s="5">
        <v>12</v>
      </c>
      <c r="BE54" s="5">
        <v>0</v>
      </c>
      <c r="BF54" s="5">
        <v>8</v>
      </c>
      <c r="BG54" s="5">
        <v>109</v>
      </c>
      <c r="BH54" s="5">
        <v>4</v>
      </c>
      <c r="BI54" s="5">
        <v>157</v>
      </c>
      <c r="BJ54" s="5">
        <v>7</v>
      </c>
      <c r="BK54" s="5">
        <v>0</v>
      </c>
      <c r="BL54" s="5">
        <v>22</v>
      </c>
      <c r="BM54" s="5">
        <v>0</v>
      </c>
      <c r="BN54" s="5">
        <v>132</v>
      </c>
      <c r="BO54" s="5">
        <v>4</v>
      </c>
      <c r="BP54" s="5">
        <v>20</v>
      </c>
      <c r="BQ54" s="5">
        <v>3</v>
      </c>
      <c r="BR54" s="5">
        <v>3</v>
      </c>
      <c r="BS54" s="5">
        <v>24</v>
      </c>
      <c r="BT54" s="5">
        <v>9</v>
      </c>
      <c r="BU54" s="5">
        <v>50</v>
      </c>
      <c r="BV54" s="5">
        <v>0</v>
      </c>
      <c r="BW54" s="5">
        <v>207</v>
      </c>
      <c r="BX54" s="5">
        <v>640</v>
      </c>
      <c r="BY54" s="5">
        <v>105</v>
      </c>
      <c r="BZ54" s="5">
        <v>460</v>
      </c>
      <c r="CA54" s="5">
        <v>131</v>
      </c>
      <c r="CB54" s="5">
        <v>125</v>
      </c>
      <c r="CC54" s="5">
        <v>3</v>
      </c>
      <c r="CD54" s="5">
        <v>15260</v>
      </c>
      <c r="CG54" s="7">
        <v>51</v>
      </c>
      <c r="CH54" s="5">
        <f>VLOOKUP(Birthplaces!CG54,Birthplaces!$A$4:$CD$233,Infographic!$G$2+2)</f>
        <v>721</v>
      </c>
      <c r="CI54" s="5">
        <f t="shared" si="0"/>
        <v>721.00050999999996</v>
      </c>
      <c r="CJ54" s="5">
        <f t="shared" si="1"/>
        <v>24</v>
      </c>
      <c r="CK54" s="5" t="str">
        <f t="shared" si="6"/>
        <v>USA</v>
      </c>
      <c r="CL54" s="5">
        <f t="shared" si="3"/>
        <v>193</v>
      </c>
      <c r="CM54" s="8">
        <f t="shared" si="4"/>
        <v>0.12935916942029665</v>
      </c>
    </row>
    <row r="55" spans="1:91" x14ac:dyDescent="0.3">
      <c r="A55" s="7">
        <v>52</v>
      </c>
      <c r="B55" s="5" t="s">
        <v>234</v>
      </c>
      <c r="C55" s="5">
        <v>0</v>
      </c>
      <c r="D55" s="5">
        <v>0</v>
      </c>
      <c r="E55" s="5">
        <v>0</v>
      </c>
      <c r="F55" s="5">
        <v>4</v>
      </c>
      <c r="G55" s="5">
        <v>0</v>
      </c>
      <c r="H55" s="5">
        <v>0</v>
      </c>
      <c r="I55" s="5">
        <v>4</v>
      </c>
      <c r="J55" s="5">
        <v>0</v>
      </c>
      <c r="K55" s="5">
        <v>9</v>
      </c>
      <c r="L55" s="5">
        <v>4</v>
      </c>
      <c r="M55" s="5">
        <v>0</v>
      </c>
      <c r="N55" s="5">
        <v>0</v>
      </c>
      <c r="O55" s="5">
        <v>0</v>
      </c>
      <c r="P55" s="5">
        <v>12</v>
      </c>
      <c r="Q55" s="5">
        <v>0</v>
      </c>
      <c r="R55" s="5">
        <v>0</v>
      </c>
      <c r="S55" s="5">
        <v>0</v>
      </c>
      <c r="T55" s="5">
        <v>12</v>
      </c>
      <c r="U55" s="5">
        <v>0</v>
      </c>
      <c r="V55" s="5">
        <v>0</v>
      </c>
      <c r="W55" s="5">
        <v>0</v>
      </c>
      <c r="X55" s="5">
        <v>4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3</v>
      </c>
      <c r="AJ55" s="5">
        <v>0</v>
      </c>
      <c r="AK55" s="5">
        <v>3</v>
      </c>
      <c r="AL55" s="5">
        <v>4</v>
      </c>
      <c r="AM55" s="5">
        <v>0</v>
      </c>
      <c r="AN55" s="5">
        <v>0</v>
      </c>
      <c r="AO55" s="5">
        <v>0</v>
      </c>
      <c r="AP55" s="5">
        <v>3</v>
      </c>
      <c r="AQ55" s="5">
        <v>0</v>
      </c>
      <c r="AR55" s="5">
        <v>0</v>
      </c>
      <c r="AS55" s="5">
        <v>0</v>
      </c>
      <c r="AT55" s="5">
        <v>4</v>
      </c>
      <c r="AU55" s="5">
        <v>6</v>
      </c>
      <c r="AV55" s="5">
        <v>0</v>
      </c>
      <c r="AW55" s="5">
        <v>0</v>
      </c>
      <c r="AX55" s="5">
        <v>0</v>
      </c>
      <c r="AY55" s="5">
        <v>0</v>
      </c>
      <c r="AZ55" s="5">
        <v>4</v>
      </c>
      <c r="BA55" s="5">
        <v>0</v>
      </c>
      <c r="BB55" s="5">
        <v>17</v>
      </c>
      <c r="BC55" s="5">
        <v>4</v>
      </c>
      <c r="BD55" s="5">
        <v>0</v>
      </c>
      <c r="BE55" s="5">
        <v>0</v>
      </c>
      <c r="BF55" s="5">
        <v>0</v>
      </c>
      <c r="BG55" s="5">
        <v>3</v>
      </c>
      <c r="BH55" s="5">
        <v>0</v>
      </c>
      <c r="BI55" s="5">
        <v>3</v>
      </c>
      <c r="BJ55" s="5">
        <v>0</v>
      </c>
      <c r="BK55" s="5">
        <v>0</v>
      </c>
      <c r="BL55" s="5">
        <v>0</v>
      </c>
      <c r="BM55" s="5">
        <v>0</v>
      </c>
      <c r="BN55" s="5">
        <v>5</v>
      </c>
      <c r="BO55" s="5">
        <v>0</v>
      </c>
      <c r="BP55" s="5">
        <v>0</v>
      </c>
      <c r="BQ55" s="5">
        <v>0</v>
      </c>
      <c r="BR55" s="5">
        <v>0</v>
      </c>
      <c r="BS55" s="5">
        <v>0</v>
      </c>
      <c r="BT55" s="5">
        <v>0</v>
      </c>
      <c r="BU55" s="5">
        <v>4</v>
      </c>
      <c r="BV55" s="5">
        <v>0</v>
      </c>
      <c r="BW55" s="5">
        <v>5</v>
      </c>
      <c r="BX55" s="5">
        <v>11</v>
      </c>
      <c r="BY55" s="5">
        <v>0</v>
      </c>
      <c r="BZ55" s="5">
        <v>9</v>
      </c>
      <c r="CA55" s="5">
        <v>0</v>
      </c>
      <c r="CB55" s="5">
        <v>0</v>
      </c>
      <c r="CC55" s="5">
        <v>0</v>
      </c>
      <c r="CD55" s="5">
        <v>170</v>
      </c>
      <c r="CG55" s="7">
        <v>52</v>
      </c>
      <c r="CH55" s="5">
        <f>VLOOKUP(Birthplaces!CG55,Birthplaces!$A$4:$CD$233,Infographic!$G$2+2)</f>
        <v>0</v>
      </c>
      <c r="CI55" s="5">
        <f t="shared" si="0"/>
        <v>5.2000000000000006E-4</v>
      </c>
      <c r="CJ55" s="5">
        <f t="shared" si="1"/>
        <v>210</v>
      </c>
      <c r="CK55" s="5" t="str">
        <f t="shared" si="6"/>
        <v>Ireland</v>
      </c>
      <c r="CL55" s="5">
        <f t="shared" si="3"/>
        <v>189</v>
      </c>
      <c r="CM55" s="8">
        <f t="shared" si="4"/>
        <v>0.12667815036495372</v>
      </c>
    </row>
    <row r="56" spans="1:91" x14ac:dyDescent="0.3">
      <c r="A56" s="7">
        <v>53</v>
      </c>
      <c r="B56" s="5" t="s">
        <v>281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4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5">
        <v>0</v>
      </c>
      <c r="AZ56" s="5">
        <v>0</v>
      </c>
      <c r="BA56" s="5">
        <v>0</v>
      </c>
      <c r="BB56" s="5">
        <v>0</v>
      </c>
      <c r="BC56" s="5">
        <v>0</v>
      </c>
      <c r="BD56" s="5">
        <v>0</v>
      </c>
      <c r="BE56" s="5">
        <v>0</v>
      </c>
      <c r="BF56" s="5">
        <v>0</v>
      </c>
      <c r="BG56" s="5">
        <v>0</v>
      </c>
      <c r="BH56" s="5">
        <v>0</v>
      </c>
      <c r="BI56" s="5">
        <v>7</v>
      </c>
      <c r="BJ56" s="5">
        <v>0</v>
      </c>
      <c r="BK56" s="5">
        <v>0</v>
      </c>
      <c r="BL56" s="5">
        <v>0</v>
      </c>
      <c r="BM56" s="5">
        <v>0</v>
      </c>
      <c r="BN56" s="5">
        <v>0</v>
      </c>
      <c r="BO56" s="5">
        <v>0</v>
      </c>
      <c r="BP56" s="5">
        <v>0</v>
      </c>
      <c r="BQ56" s="5">
        <v>0</v>
      </c>
      <c r="BR56" s="5">
        <v>0</v>
      </c>
      <c r="BS56" s="5">
        <v>0</v>
      </c>
      <c r="BT56" s="5">
        <v>0</v>
      </c>
      <c r="BU56" s="5">
        <v>0</v>
      </c>
      <c r="BV56" s="5">
        <v>0</v>
      </c>
      <c r="BW56" s="5">
        <v>0</v>
      </c>
      <c r="BX56" s="5">
        <v>0</v>
      </c>
      <c r="BY56" s="5">
        <v>0</v>
      </c>
      <c r="BZ56" s="5">
        <v>4</v>
      </c>
      <c r="CA56" s="5">
        <v>0</v>
      </c>
      <c r="CB56" s="5">
        <v>0</v>
      </c>
      <c r="CC56" s="5">
        <v>0</v>
      </c>
      <c r="CD56" s="5">
        <v>21</v>
      </c>
      <c r="CG56" s="7">
        <v>53</v>
      </c>
      <c r="CH56" s="5">
        <f>VLOOKUP(Birthplaces!CG56,Birthplaces!$A$4:$CD$233,Infographic!$G$2+2)</f>
        <v>0</v>
      </c>
      <c r="CI56" s="5">
        <f t="shared" si="0"/>
        <v>5.3000000000000009E-4</v>
      </c>
      <c r="CJ56" s="5">
        <f t="shared" si="1"/>
        <v>209</v>
      </c>
      <c r="CK56" s="5" t="str">
        <f t="shared" si="6"/>
        <v>Laos</v>
      </c>
      <c r="CL56" s="5">
        <f t="shared" si="3"/>
        <v>171</v>
      </c>
      <c r="CM56" s="8">
        <f t="shared" si="4"/>
        <v>0.11461356461591052</v>
      </c>
    </row>
    <row r="57" spans="1:91" x14ac:dyDescent="0.3">
      <c r="A57" s="7">
        <v>54</v>
      </c>
      <c r="B57" s="5" t="s">
        <v>142</v>
      </c>
      <c r="C57" s="5">
        <v>4</v>
      </c>
      <c r="D57" s="5">
        <v>0</v>
      </c>
      <c r="E57" s="5">
        <v>18</v>
      </c>
      <c r="F57" s="5">
        <v>116</v>
      </c>
      <c r="G57" s="5">
        <v>9</v>
      </c>
      <c r="H57" s="5">
        <v>12</v>
      </c>
      <c r="I57" s="5">
        <v>94</v>
      </c>
      <c r="J57" s="5">
        <v>4</v>
      </c>
      <c r="K57" s="5">
        <v>122</v>
      </c>
      <c r="L57" s="5">
        <v>1252</v>
      </c>
      <c r="M57" s="5">
        <v>0</v>
      </c>
      <c r="N57" s="5">
        <v>3</v>
      </c>
      <c r="O57" s="5">
        <v>31</v>
      </c>
      <c r="P57" s="5">
        <v>197</v>
      </c>
      <c r="Q57" s="5">
        <v>0</v>
      </c>
      <c r="R57" s="5">
        <v>7</v>
      </c>
      <c r="S57" s="5">
        <v>0</v>
      </c>
      <c r="T57" s="5">
        <v>270</v>
      </c>
      <c r="U57" s="5">
        <v>10</v>
      </c>
      <c r="V57" s="5">
        <v>72</v>
      </c>
      <c r="W57" s="5">
        <v>5</v>
      </c>
      <c r="X57" s="5">
        <v>199</v>
      </c>
      <c r="Y57" s="5">
        <v>3</v>
      </c>
      <c r="Z57" s="5">
        <v>0</v>
      </c>
      <c r="AA57" s="5">
        <v>21</v>
      </c>
      <c r="AB57" s="5">
        <v>201</v>
      </c>
      <c r="AC57" s="5">
        <v>92</v>
      </c>
      <c r="AD57" s="5">
        <v>9</v>
      </c>
      <c r="AE57" s="5">
        <v>5</v>
      </c>
      <c r="AF57" s="5">
        <v>0</v>
      </c>
      <c r="AG57" s="5">
        <v>72</v>
      </c>
      <c r="AH57" s="5">
        <v>3</v>
      </c>
      <c r="AI57" s="5">
        <v>672</v>
      </c>
      <c r="AJ57" s="5">
        <v>0</v>
      </c>
      <c r="AK57" s="5">
        <v>363</v>
      </c>
      <c r="AL57" s="5">
        <v>109</v>
      </c>
      <c r="AM57" s="5">
        <v>64</v>
      </c>
      <c r="AN57" s="5">
        <v>0</v>
      </c>
      <c r="AO57" s="5">
        <v>26</v>
      </c>
      <c r="AP57" s="5">
        <v>350</v>
      </c>
      <c r="AQ57" s="5">
        <v>0</v>
      </c>
      <c r="AR57" s="5">
        <v>85</v>
      </c>
      <c r="AS57" s="5">
        <v>37</v>
      </c>
      <c r="AT57" s="5">
        <v>50</v>
      </c>
      <c r="AU57" s="5">
        <v>506</v>
      </c>
      <c r="AV57" s="5">
        <v>21</v>
      </c>
      <c r="AW57" s="5">
        <v>42</v>
      </c>
      <c r="AX57" s="5">
        <v>6</v>
      </c>
      <c r="AY57" s="5">
        <v>339</v>
      </c>
      <c r="AZ57" s="5">
        <v>187</v>
      </c>
      <c r="BA57" s="5">
        <v>21</v>
      </c>
      <c r="BB57" s="5">
        <v>340</v>
      </c>
      <c r="BC57" s="5">
        <v>95</v>
      </c>
      <c r="BD57" s="5">
        <v>7</v>
      </c>
      <c r="BE57" s="5">
        <v>0</v>
      </c>
      <c r="BF57" s="5">
        <v>6</v>
      </c>
      <c r="BG57" s="5">
        <v>62</v>
      </c>
      <c r="BH57" s="5">
        <v>0</v>
      </c>
      <c r="BI57" s="5">
        <v>94</v>
      </c>
      <c r="BJ57" s="5">
        <v>0</v>
      </c>
      <c r="BK57" s="5">
        <v>0</v>
      </c>
      <c r="BL57" s="5">
        <v>4</v>
      </c>
      <c r="BM57" s="5">
        <v>0</v>
      </c>
      <c r="BN57" s="5">
        <v>121</v>
      </c>
      <c r="BO57" s="5">
        <v>4</v>
      </c>
      <c r="BP57" s="5">
        <v>7</v>
      </c>
      <c r="BQ57" s="5">
        <v>0</v>
      </c>
      <c r="BR57" s="5">
        <v>0</v>
      </c>
      <c r="BS57" s="5">
        <v>0</v>
      </c>
      <c r="BT57" s="5">
        <v>0</v>
      </c>
      <c r="BU57" s="5">
        <v>9</v>
      </c>
      <c r="BV57" s="5">
        <v>0</v>
      </c>
      <c r="BW57" s="5">
        <v>200</v>
      </c>
      <c r="BX57" s="5">
        <v>631</v>
      </c>
      <c r="BY57" s="5">
        <v>0</v>
      </c>
      <c r="BZ57" s="5">
        <v>128</v>
      </c>
      <c r="CA57" s="5">
        <v>61</v>
      </c>
      <c r="CB57" s="5">
        <v>41</v>
      </c>
      <c r="CC57" s="5">
        <v>0</v>
      </c>
      <c r="CD57" s="5">
        <v>7544</v>
      </c>
      <c r="CG57" s="7">
        <v>54</v>
      </c>
      <c r="CH57" s="5">
        <f>VLOOKUP(Birthplaces!CG57,Birthplaces!$A$4:$CD$233,Infographic!$G$2+2)</f>
        <v>201</v>
      </c>
      <c r="CI57" s="5">
        <f t="shared" si="0"/>
        <v>201.00054</v>
      </c>
      <c r="CJ57" s="5">
        <f t="shared" si="1"/>
        <v>49</v>
      </c>
      <c r="CK57" s="5" t="str">
        <f t="shared" si="6"/>
        <v>El Salvador</v>
      </c>
      <c r="CL57" s="5">
        <f t="shared" si="3"/>
        <v>168</v>
      </c>
      <c r="CM57" s="8">
        <f t="shared" si="4"/>
        <v>0.11260280032440331</v>
      </c>
    </row>
    <row r="58" spans="1:91" x14ac:dyDescent="0.3">
      <c r="A58" s="7">
        <v>55</v>
      </c>
      <c r="B58" s="5" t="s">
        <v>181</v>
      </c>
      <c r="C58" s="5">
        <v>0</v>
      </c>
      <c r="D58" s="5">
        <v>0</v>
      </c>
      <c r="E58" s="5">
        <v>21</v>
      </c>
      <c r="F58" s="5">
        <v>28</v>
      </c>
      <c r="G58" s="5">
        <v>8</v>
      </c>
      <c r="H58" s="5">
        <v>9</v>
      </c>
      <c r="I58" s="5">
        <v>70</v>
      </c>
      <c r="J58" s="5">
        <v>0</v>
      </c>
      <c r="K58" s="5">
        <v>54</v>
      </c>
      <c r="L58" s="5">
        <v>32</v>
      </c>
      <c r="M58" s="5">
        <v>0</v>
      </c>
      <c r="N58" s="5">
        <v>4</v>
      </c>
      <c r="O58" s="5">
        <v>29</v>
      </c>
      <c r="P58" s="5">
        <v>107</v>
      </c>
      <c r="Q58" s="5">
        <v>3</v>
      </c>
      <c r="R58" s="5">
        <v>0</v>
      </c>
      <c r="S58" s="5">
        <v>6</v>
      </c>
      <c r="T58" s="5">
        <v>35</v>
      </c>
      <c r="U58" s="5">
        <v>10</v>
      </c>
      <c r="V58" s="5">
        <v>55</v>
      </c>
      <c r="W58" s="5">
        <v>0</v>
      </c>
      <c r="X58" s="5">
        <v>67</v>
      </c>
      <c r="Y58" s="5">
        <v>0</v>
      </c>
      <c r="Z58" s="5">
        <v>5</v>
      </c>
      <c r="AA58" s="5">
        <v>6</v>
      </c>
      <c r="AB58" s="5">
        <v>30</v>
      </c>
      <c r="AC58" s="5">
        <v>34</v>
      </c>
      <c r="AD58" s="5">
        <v>0</v>
      </c>
      <c r="AE58" s="5">
        <v>3</v>
      </c>
      <c r="AF58" s="5">
        <v>0</v>
      </c>
      <c r="AG58" s="5">
        <v>17</v>
      </c>
      <c r="AH58" s="5">
        <v>0</v>
      </c>
      <c r="AI58" s="5">
        <v>25</v>
      </c>
      <c r="AJ58" s="5">
        <v>0</v>
      </c>
      <c r="AK58" s="5">
        <v>101</v>
      </c>
      <c r="AL58" s="5">
        <v>41</v>
      </c>
      <c r="AM58" s="5">
        <v>15</v>
      </c>
      <c r="AN58" s="5">
        <v>0</v>
      </c>
      <c r="AO58" s="5">
        <v>11</v>
      </c>
      <c r="AP58" s="5">
        <v>55</v>
      </c>
      <c r="AQ58" s="5">
        <v>0</v>
      </c>
      <c r="AR58" s="5">
        <v>21</v>
      </c>
      <c r="AS58" s="5">
        <v>47</v>
      </c>
      <c r="AT58" s="5">
        <v>38</v>
      </c>
      <c r="AU58" s="5">
        <v>17</v>
      </c>
      <c r="AV58" s="5">
        <v>0</v>
      </c>
      <c r="AW58" s="5">
        <v>0</v>
      </c>
      <c r="AX58" s="5">
        <v>3</v>
      </c>
      <c r="AY58" s="5">
        <v>50</v>
      </c>
      <c r="AZ58" s="5">
        <v>7</v>
      </c>
      <c r="BA58" s="5">
        <v>13</v>
      </c>
      <c r="BB58" s="5">
        <v>21</v>
      </c>
      <c r="BC58" s="5">
        <v>38</v>
      </c>
      <c r="BD58" s="5">
        <v>0</v>
      </c>
      <c r="BE58" s="5">
        <v>0</v>
      </c>
      <c r="BF58" s="5">
        <v>5</v>
      </c>
      <c r="BG58" s="5">
        <v>13</v>
      </c>
      <c r="BH58" s="5">
        <v>0</v>
      </c>
      <c r="BI58" s="5">
        <v>44</v>
      </c>
      <c r="BJ58" s="5">
        <v>0</v>
      </c>
      <c r="BK58" s="5">
        <v>0</v>
      </c>
      <c r="BL58" s="5">
        <v>0</v>
      </c>
      <c r="BM58" s="5">
        <v>4</v>
      </c>
      <c r="BN58" s="5">
        <v>38</v>
      </c>
      <c r="BO58" s="5">
        <v>4</v>
      </c>
      <c r="BP58" s="5">
        <v>5</v>
      </c>
      <c r="BQ58" s="5">
        <v>0</v>
      </c>
      <c r="BR58" s="5">
        <v>0</v>
      </c>
      <c r="BS58" s="5">
        <v>0</v>
      </c>
      <c r="BT58" s="5">
        <v>0</v>
      </c>
      <c r="BU58" s="5">
        <v>10</v>
      </c>
      <c r="BV58" s="5">
        <v>0</v>
      </c>
      <c r="BW58" s="5">
        <v>63</v>
      </c>
      <c r="BX58" s="5">
        <v>29</v>
      </c>
      <c r="BY58" s="5">
        <v>8</v>
      </c>
      <c r="BZ58" s="5">
        <v>39</v>
      </c>
      <c r="CA58" s="5">
        <v>34</v>
      </c>
      <c r="CB58" s="5">
        <v>65</v>
      </c>
      <c r="CC58" s="5">
        <v>0</v>
      </c>
      <c r="CD58" s="5">
        <v>1530</v>
      </c>
      <c r="CG58" s="7">
        <v>55</v>
      </c>
      <c r="CH58" s="5">
        <f>VLOOKUP(Birthplaces!CG58,Birthplaces!$A$4:$CD$233,Infographic!$G$2+2)</f>
        <v>30</v>
      </c>
      <c r="CI58" s="5">
        <f t="shared" si="0"/>
        <v>30.00055</v>
      </c>
      <c r="CJ58" s="5">
        <f t="shared" si="1"/>
        <v>92</v>
      </c>
      <c r="CK58" s="5" t="str">
        <f t="shared" si="6"/>
        <v>Argentina</v>
      </c>
      <c r="CL58" s="5">
        <f t="shared" si="3"/>
        <v>166</v>
      </c>
      <c r="CM58" s="8">
        <f t="shared" si="4"/>
        <v>0.11126229079673185</v>
      </c>
    </row>
    <row r="59" spans="1:91" x14ac:dyDescent="0.3">
      <c r="A59" s="7">
        <v>56</v>
      </c>
      <c r="B59" s="5" t="s">
        <v>177</v>
      </c>
      <c r="C59" s="5">
        <v>4</v>
      </c>
      <c r="D59" s="5">
        <v>7</v>
      </c>
      <c r="E59" s="5">
        <v>18</v>
      </c>
      <c r="F59" s="5">
        <v>37</v>
      </c>
      <c r="G59" s="5">
        <v>16</v>
      </c>
      <c r="H59" s="5">
        <v>28</v>
      </c>
      <c r="I59" s="5">
        <v>68</v>
      </c>
      <c r="J59" s="5">
        <v>8</v>
      </c>
      <c r="K59" s="5">
        <v>56</v>
      </c>
      <c r="L59" s="5">
        <v>17</v>
      </c>
      <c r="M59" s="5">
        <v>0</v>
      </c>
      <c r="N59" s="5">
        <v>7</v>
      </c>
      <c r="O59" s="5">
        <v>34</v>
      </c>
      <c r="P59" s="5">
        <v>59</v>
      </c>
      <c r="Q59" s="5">
        <v>0</v>
      </c>
      <c r="R59" s="5">
        <v>5</v>
      </c>
      <c r="S59" s="5">
        <v>7</v>
      </c>
      <c r="T59" s="5">
        <v>30</v>
      </c>
      <c r="U59" s="5">
        <v>11</v>
      </c>
      <c r="V59" s="5">
        <v>48</v>
      </c>
      <c r="W59" s="5">
        <v>0</v>
      </c>
      <c r="X59" s="5">
        <v>48</v>
      </c>
      <c r="Y59" s="5">
        <v>3</v>
      </c>
      <c r="Z59" s="5">
        <v>3</v>
      </c>
      <c r="AA59" s="5">
        <v>17</v>
      </c>
      <c r="AB59" s="5">
        <v>17</v>
      </c>
      <c r="AC59" s="5">
        <v>66</v>
      </c>
      <c r="AD59" s="5">
        <v>10</v>
      </c>
      <c r="AE59" s="5">
        <v>18</v>
      </c>
      <c r="AF59" s="5">
        <v>0</v>
      </c>
      <c r="AG59" s="5">
        <v>33</v>
      </c>
      <c r="AH59" s="5">
        <v>0</v>
      </c>
      <c r="AI59" s="5">
        <v>26</v>
      </c>
      <c r="AJ59" s="5">
        <v>9</v>
      </c>
      <c r="AK59" s="5">
        <v>64</v>
      </c>
      <c r="AL59" s="5">
        <v>51</v>
      </c>
      <c r="AM59" s="5">
        <v>8</v>
      </c>
      <c r="AN59" s="5">
        <v>0</v>
      </c>
      <c r="AO59" s="5">
        <v>25</v>
      </c>
      <c r="AP59" s="5">
        <v>20</v>
      </c>
      <c r="AQ59" s="5">
        <v>4</v>
      </c>
      <c r="AR59" s="5">
        <v>27</v>
      </c>
      <c r="AS59" s="5">
        <v>42</v>
      </c>
      <c r="AT59" s="5">
        <v>45</v>
      </c>
      <c r="AU59" s="5">
        <v>19</v>
      </c>
      <c r="AV59" s="5">
        <v>6</v>
      </c>
      <c r="AW59" s="5">
        <v>5</v>
      </c>
      <c r="AX59" s="5">
        <v>9</v>
      </c>
      <c r="AY59" s="5">
        <v>40</v>
      </c>
      <c r="AZ59" s="5">
        <v>25</v>
      </c>
      <c r="BA59" s="5">
        <v>16</v>
      </c>
      <c r="BB59" s="5">
        <v>39</v>
      </c>
      <c r="BC59" s="5">
        <v>92</v>
      </c>
      <c r="BD59" s="5">
        <v>10</v>
      </c>
      <c r="BE59" s="5">
        <v>6</v>
      </c>
      <c r="BF59" s="5">
        <v>0</v>
      </c>
      <c r="BG59" s="5">
        <v>27</v>
      </c>
      <c r="BH59" s="5">
        <v>0</v>
      </c>
      <c r="BI59" s="5">
        <v>53</v>
      </c>
      <c r="BJ59" s="5">
        <v>3</v>
      </c>
      <c r="BK59" s="5">
        <v>0</v>
      </c>
      <c r="BL59" s="5">
        <v>16</v>
      </c>
      <c r="BM59" s="5">
        <v>6</v>
      </c>
      <c r="BN59" s="5">
        <v>44</v>
      </c>
      <c r="BO59" s="5">
        <v>0</v>
      </c>
      <c r="BP59" s="5">
        <v>12</v>
      </c>
      <c r="BQ59" s="5">
        <v>0</v>
      </c>
      <c r="BR59" s="5">
        <v>0</v>
      </c>
      <c r="BS59" s="5">
        <v>3</v>
      </c>
      <c r="BT59" s="5">
        <v>6</v>
      </c>
      <c r="BU59" s="5">
        <v>11</v>
      </c>
      <c r="BV59" s="5">
        <v>0</v>
      </c>
      <c r="BW59" s="5">
        <v>33</v>
      </c>
      <c r="BX59" s="5">
        <v>21</v>
      </c>
      <c r="BY59" s="5">
        <v>10</v>
      </c>
      <c r="BZ59" s="5">
        <v>33</v>
      </c>
      <c r="CA59" s="5">
        <v>39</v>
      </c>
      <c r="CB59" s="5">
        <v>68</v>
      </c>
      <c r="CC59" s="5">
        <v>0</v>
      </c>
      <c r="CD59" s="5">
        <v>1629</v>
      </c>
      <c r="CG59" s="7">
        <v>56</v>
      </c>
      <c r="CH59" s="5">
        <f>VLOOKUP(Birthplaces!CG59,Birthplaces!$A$4:$CD$233,Infographic!$G$2+2)</f>
        <v>17</v>
      </c>
      <c r="CI59" s="5">
        <f t="shared" si="0"/>
        <v>17.00056</v>
      </c>
      <c r="CJ59" s="5">
        <f t="shared" si="1"/>
        <v>110</v>
      </c>
      <c r="CK59" s="5" t="str">
        <f t="shared" si="6"/>
        <v>Hungary</v>
      </c>
      <c r="CL59" s="5">
        <f t="shared" si="3"/>
        <v>165</v>
      </c>
      <c r="CM59" s="8">
        <f t="shared" si="4"/>
        <v>0.11059203603289609</v>
      </c>
    </row>
    <row r="60" spans="1:91" x14ac:dyDescent="0.3">
      <c r="A60" s="7">
        <v>57</v>
      </c>
      <c r="B60" s="5" t="s">
        <v>252</v>
      </c>
      <c r="C60" s="5">
        <v>0</v>
      </c>
      <c r="D60" s="5">
        <v>0</v>
      </c>
      <c r="E60" s="5">
        <v>0</v>
      </c>
      <c r="F60" s="5">
        <v>3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8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4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4</v>
      </c>
      <c r="AC60" s="5">
        <v>0</v>
      </c>
      <c r="AD60" s="5">
        <v>0</v>
      </c>
      <c r="AE60" s="5">
        <v>0</v>
      </c>
      <c r="AF60" s="5">
        <v>0</v>
      </c>
      <c r="AG60" s="5">
        <v>4</v>
      </c>
      <c r="AH60" s="5">
        <v>0</v>
      </c>
      <c r="AI60" s="5">
        <v>6</v>
      </c>
      <c r="AJ60" s="5">
        <v>0</v>
      </c>
      <c r="AK60" s="5">
        <v>0</v>
      </c>
      <c r="AL60" s="5">
        <v>8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10</v>
      </c>
      <c r="AS60" s="5">
        <v>0</v>
      </c>
      <c r="AT60" s="5">
        <v>9</v>
      </c>
      <c r="AU60" s="5">
        <v>5</v>
      </c>
      <c r="AV60" s="5">
        <v>0</v>
      </c>
      <c r="AW60" s="5">
        <v>0</v>
      </c>
      <c r="AX60" s="5">
        <v>0</v>
      </c>
      <c r="AY60" s="5">
        <v>3</v>
      </c>
      <c r="AZ60" s="5">
        <v>5</v>
      </c>
      <c r="BA60" s="5">
        <v>0</v>
      </c>
      <c r="BB60" s="5">
        <v>3</v>
      </c>
      <c r="BC60" s="5">
        <v>0</v>
      </c>
      <c r="BD60" s="5">
        <v>0</v>
      </c>
      <c r="BE60" s="5">
        <v>0</v>
      </c>
      <c r="BF60" s="5">
        <v>0</v>
      </c>
      <c r="BG60" s="5">
        <v>0</v>
      </c>
      <c r="BH60" s="5">
        <v>0</v>
      </c>
      <c r="BI60" s="5">
        <v>0</v>
      </c>
      <c r="BJ60" s="5">
        <v>0</v>
      </c>
      <c r="BK60" s="5">
        <v>0</v>
      </c>
      <c r="BL60" s="5">
        <v>0</v>
      </c>
      <c r="BM60" s="5">
        <v>0</v>
      </c>
      <c r="BN60" s="5">
        <v>0</v>
      </c>
      <c r="BO60" s="5">
        <v>0</v>
      </c>
      <c r="BP60" s="5">
        <v>0</v>
      </c>
      <c r="BQ60" s="5">
        <v>0</v>
      </c>
      <c r="BR60" s="5">
        <v>0</v>
      </c>
      <c r="BS60" s="5">
        <v>0</v>
      </c>
      <c r="BT60" s="5">
        <v>0</v>
      </c>
      <c r="BU60" s="5">
        <v>0</v>
      </c>
      <c r="BV60" s="5">
        <v>0</v>
      </c>
      <c r="BW60" s="5">
        <v>0</v>
      </c>
      <c r="BX60" s="5">
        <v>13</v>
      </c>
      <c r="BY60" s="5">
        <v>0</v>
      </c>
      <c r="BZ60" s="5">
        <v>23</v>
      </c>
      <c r="CA60" s="5">
        <v>8</v>
      </c>
      <c r="CB60" s="5">
        <v>0</v>
      </c>
      <c r="CC60" s="5">
        <v>0</v>
      </c>
      <c r="CD60" s="5">
        <v>104</v>
      </c>
      <c r="CG60" s="7">
        <v>57</v>
      </c>
      <c r="CH60" s="5">
        <f>VLOOKUP(Birthplaces!CG60,Birthplaces!$A$4:$CD$233,Infographic!$G$2+2)</f>
        <v>4</v>
      </c>
      <c r="CI60" s="5">
        <f t="shared" si="0"/>
        <v>4.0005699999999997</v>
      </c>
      <c r="CJ60" s="5">
        <f t="shared" si="1"/>
        <v>143</v>
      </c>
      <c r="CK60" s="5" t="str">
        <f t="shared" si="6"/>
        <v>Somalia</v>
      </c>
      <c r="CL60" s="5">
        <f t="shared" si="3"/>
        <v>157</v>
      </c>
      <c r="CM60" s="8">
        <f t="shared" si="4"/>
        <v>0.10522999792221023</v>
      </c>
    </row>
    <row r="61" spans="1:91" x14ac:dyDescent="0.3">
      <c r="A61" s="7">
        <v>58</v>
      </c>
      <c r="B61" s="5" t="s">
        <v>313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5">
        <v>0</v>
      </c>
      <c r="AY61" s="5">
        <v>0</v>
      </c>
      <c r="AZ61" s="5">
        <v>0</v>
      </c>
      <c r="BA61" s="5">
        <v>0</v>
      </c>
      <c r="BB61" s="5">
        <v>0</v>
      </c>
      <c r="BC61" s="5">
        <v>0</v>
      </c>
      <c r="BD61" s="5">
        <v>0</v>
      </c>
      <c r="BE61" s="5">
        <v>0</v>
      </c>
      <c r="BF61" s="5">
        <v>0</v>
      </c>
      <c r="BG61" s="5">
        <v>0</v>
      </c>
      <c r="BH61" s="5">
        <v>0</v>
      </c>
      <c r="BI61" s="5">
        <v>0</v>
      </c>
      <c r="BJ61" s="5">
        <v>0</v>
      </c>
      <c r="BK61" s="5">
        <v>0</v>
      </c>
      <c r="BL61" s="5">
        <v>0</v>
      </c>
      <c r="BM61" s="5">
        <v>0</v>
      </c>
      <c r="BN61" s="5">
        <v>0</v>
      </c>
      <c r="BO61" s="5">
        <v>0</v>
      </c>
      <c r="BP61" s="5">
        <v>0</v>
      </c>
      <c r="BQ61" s="5">
        <v>0</v>
      </c>
      <c r="BR61" s="5">
        <v>0</v>
      </c>
      <c r="BS61" s="5">
        <v>0</v>
      </c>
      <c r="BT61" s="5">
        <v>0</v>
      </c>
      <c r="BU61" s="5">
        <v>0</v>
      </c>
      <c r="BV61" s="5">
        <v>0</v>
      </c>
      <c r="BW61" s="5">
        <v>0</v>
      </c>
      <c r="BX61" s="5">
        <v>0</v>
      </c>
      <c r="BY61" s="5">
        <v>0</v>
      </c>
      <c r="BZ61" s="5">
        <v>0</v>
      </c>
      <c r="CA61" s="5">
        <v>0</v>
      </c>
      <c r="CB61" s="5">
        <v>0</v>
      </c>
      <c r="CC61" s="5">
        <v>0</v>
      </c>
      <c r="CD61" s="5">
        <v>4</v>
      </c>
      <c r="CG61" s="7">
        <v>58</v>
      </c>
      <c r="CH61" s="5">
        <f>VLOOKUP(Birthplaces!CG61,Birthplaces!$A$4:$CD$233,Infographic!$G$2+2)</f>
        <v>0</v>
      </c>
      <c r="CI61" s="5">
        <f t="shared" si="0"/>
        <v>5.8E-4</v>
      </c>
      <c r="CJ61" s="5">
        <f t="shared" si="1"/>
        <v>208</v>
      </c>
      <c r="CK61" s="5" t="str">
        <f t="shared" si="6"/>
        <v>Russia</v>
      </c>
      <c r="CL61" s="5">
        <f t="shared" si="3"/>
        <v>149</v>
      </c>
      <c r="CM61" s="8">
        <f t="shared" si="4"/>
        <v>9.9867959811524368E-2</v>
      </c>
    </row>
    <row r="62" spans="1:91" x14ac:dyDescent="0.3">
      <c r="A62" s="7">
        <v>59</v>
      </c>
      <c r="B62" s="5" t="s">
        <v>264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6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4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3</v>
      </c>
      <c r="AC62" s="5">
        <v>0</v>
      </c>
      <c r="AD62" s="5">
        <v>0</v>
      </c>
      <c r="AE62" s="5">
        <v>0</v>
      </c>
      <c r="AF62" s="5">
        <v>0</v>
      </c>
      <c r="AG62" s="5">
        <v>3</v>
      </c>
      <c r="AH62" s="5">
        <v>0</v>
      </c>
      <c r="AI62" s="5">
        <v>6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7</v>
      </c>
      <c r="AU62" s="5">
        <v>0</v>
      </c>
      <c r="AV62" s="5">
        <v>0</v>
      </c>
      <c r="AW62" s="5">
        <v>0</v>
      </c>
      <c r="AX62" s="5">
        <v>0</v>
      </c>
      <c r="AY62" s="5">
        <v>4</v>
      </c>
      <c r="AZ62" s="5">
        <v>0</v>
      </c>
      <c r="BA62" s="5">
        <v>0</v>
      </c>
      <c r="BB62" s="5">
        <v>0</v>
      </c>
      <c r="BC62" s="5">
        <v>0</v>
      </c>
      <c r="BD62" s="5">
        <v>0</v>
      </c>
      <c r="BE62" s="5">
        <v>0</v>
      </c>
      <c r="BF62" s="5">
        <v>0</v>
      </c>
      <c r="BG62" s="5">
        <v>0</v>
      </c>
      <c r="BH62" s="5">
        <v>0</v>
      </c>
      <c r="BI62" s="5">
        <v>7</v>
      </c>
      <c r="BJ62" s="5">
        <v>0</v>
      </c>
      <c r="BK62" s="5">
        <v>0</v>
      </c>
      <c r="BL62" s="5">
        <v>0</v>
      </c>
      <c r="BM62" s="5">
        <v>0</v>
      </c>
      <c r="BN62" s="5">
        <v>0</v>
      </c>
      <c r="BO62" s="5">
        <v>0</v>
      </c>
      <c r="BP62" s="5">
        <v>0</v>
      </c>
      <c r="BQ62" s="5">
        <v>0</v>
      </c>
      <c r="BR62" s="5">
        <v>0</v>
      </c>
      <c r="BS62" s="5">
        <v>0</v>
      </c>
      <c r="BT62" s="5">
        <v>0</v>
      </c>
      <c r="BU62" s="5">
        <v>0</v>
      </c>
      <c r="BV62" s="5">
        <v>0</v>
      </c>
      <c r="BW62" s="5">
        <v>4</v>
      </c>
      <c r="BX62" s="5">
        <v>0</v>
      </c>
      <c r="BY62" s="5">
        <v>0</v>
      </c>
      <c r="BZ62" s="5">
        <v>3</v>
      </c>
      <c r="CA62" s="5">
        <v>0</v>
      </c>
      <c r="CB62" s="5">
        <v>5</v>
      </c>
      <c r="CC62" s="5">
        <v>0</v>
      </c>
      <c r="CD62" s="5">
        <v>59</v>
      </c>
      <c r="CG62" s="7">
        <v>59</v>
      </c>
      <c r="CH62" s="5">
        <f>VLOOKUP(Birthplaces!CG62,Birthplaces!$A$4:$CD$233,Infographic!$G$2+2)</f>
        <v>3</v>
      </c>
      <c r="CI62" s="5">
        <f t="shared" si="0"/>
        <v>3.0005899999999999</v>
      </c>
      <c r="CJ62" s="5">
        <f t="shared" si="1"/>
        <v>153</v>
      </c>
      <c r="CK62" s="5" t="str">
        <f t="shared" si="6"/>
        <v>Albania</v>
      </c>
      <c r="CL62" s="5">
        <f t="shared" si="3"/>
        <v>140</v>
      </c>
      <c r="CM62" s="8">
        <f t="shared" si="4"/>
        <v>9.3835666937002751E-2</v>
      </c>
    </row>
    <row r="63" spans="1:91" x14ac:dyDescent="0.3">
      <c r="A63" s="7">
        <v>60</v>
      </c>
      <c r="B63" s="5" t="s">
        <v>221</v>
      </c>
      <c r="C63" s="5">
        <v>0</v>
      </c>
      <c r="D63" s="5">
        <v>0</v>
      </c>
      <c r="E63" s="5">
        <v>0</v>
      </c>
      <c r="F63" s="5">
        <v>4</v>
      </c>
      <c r="G63" s="5">
        <v>5</v>
      </c>
      <c r="H63" s="5">
        <v>3</v>
      </c>
      <c r="I63" s="5">
        <v>4</v>
      </c>
      <c r="J63" s="5">
        <v>0</v>
      </c>
      <c r="K63" s="5">
        <v>10</v>
      </c>
      <c r="L63" s="5">
        <v>9</v>
      </c>
      <c r="M63" s="5">
        <v>0</v>
      </c>
      <c r="N63" s="5">
        <v>0</v>
      </c>
      <c r="O63" s="5">
        <v>0</v>
      </c>
      <c r="P63" s="5">
        <v>11</v>
      </c>
      <c r="Q63" s="5">
        <v>0</v>
      </c>
      <c r="R63" s="5">
        <v>0</v>
      </c>
      <c r="S63" s="5">
        <v>0</v>
      </c>
      <c r="T63" s="5">
        <v>9</v>
      </c>
      <c r="U63" s="5">
        <v>0</v>
      </c>
      <c r="V63" s="5">
        <v>0</v>
      </c>
      <c r="W63" s="5">
        <v>0</v>
      </c>
      <c r="X63" s="5">
        <v>13</v>
      </c>
      <c r="Y63" s="5">
        <v>0</v>
      </c>
      <c r="Z63" s="5">
        <v>4</v>
      </c>
      <c r="AA63" s="5">
        <v>0</v>
      </c>
      <c r="AB63" s="5">
        <v>0</v>
      </c>
      <c r="AC63" s="5">
        <v>7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6</v>
      </c>
      <c r="AJ63" s="5">
        <v>0</v>
      </c>
      <c r="AK63" s="5">
        <v>4</v>
      </c>
      <c r="AL63" s="5">
        <v>0</v>
      </c>
      <c r="AM63" s="5">
        <v>0</v>
      </c>
      <c r="AN63" s="5">
        <v>0</v>
      </c>
      <c r="AO63" s="5">
        <v>0</v>
      </c>
      <c r="AP63" s="5">
        <v>9</v>
      </c>
      <c r="AQ63" s="5">
        <v>0</v>
      </c>
      <c r="AR63" s="5">
        <v>3</v>
      </c>
      <c r="AS63" s="5">
        <v>3</v>
      </c>
      <c r="AT63" s="5">
        <v>65</v>
      </c>
      <c r="AU63" s="5">
        <v>0</v>
      </c>
      <c r="AV63" s="5">
        <v>0</v>
      </c>
      <c r="AW63" s="5">
        <v>0</v>
      </c>
      <c r="AX63" s="5">
        <v>0</v>
      </c>
      <c r="AY63" s="5">
        <v>12</v>
      </c>
      <c r="AZ63" s="5">
        <v>8</v>
      </c>
      <c r="BA63" s="5">
        <v>0</v>
      </c>
      <c r="BB63" s="5">
        <v>15</v>
      </c>
      <c r="BC63" s="5">
        <v>4</v>
      </c>
      <c r="BD63" s="5">
        <v>0</v>
      </c>
      <c r="BE63" s="5">
        <v>0</v>
      </c>
      <c r="BF63" s="5">
        <v>0</v>
      </c>
      <c r="BG63" s="5">
        <v>0</v>
      </c>
      <c r="BH63" s="5">
        <v>0</v>
      </c>
      <c r="BI63" s="5">
        <v>15</v>
      </c>
      <c r="BJ63" s="5">
        <v>0</v>
      </c>
      <c r="BK63" s="5">
        <v>0</v>
      </c>
      <c r="BL63" s="5">
        <v>0</v>
      </c>
      <c r="BM63" s="5">
        <v>0</v>
      </c>
      <c r="BN63" s="5">
        <v>9</v>
      </c>
      <c r="BO63" s="5">
        <v>5</v>
      </c>
      <c r="BP63" s="5">
        <v>0</v>
      </c>
      <c r="BQ63" s="5">
        <v>0</v>
      </c>
      <c r="BR63" s="5">
        <v>0</v>
      </c>
      <c r="BS63" s="5">
        <v>0</v>
      </c>
      <c r="BT63" s="5">
        <v>0</v>
      </c>
      <c r="BU63" s="5">
        <v>0</v>
      </c>
      <c r="BV63" s="5">
        <v>0</v>
      </c>
      <c r="BW63" s="5">
        <v>10</v>
      </c>
      <c r="BX63" s="5">
        <v>6</v>
      </c>
      <c r="BY63" s="5">
        <v>0</v>
      </c>
      <c r="BZ63" s="5">
        <v>3</v>
      </c>
      <c r="CA63" s="5">
        <v>13</v>
      </c>
      <c r="CB63" s="5">
        <v>3</v>
      </c>
      <c r="CC63" s="5">
        <v>0</v>
      </c>
      <c r="CD63" s="5">
        <v>295</v>
      </c>
      <c r="CG63" s="7">
        <v>60</v>
      </c>
      <c r="CH63" s="5">
        <f>VLOOKUP(Birthplaces!CG63,Birthplaces!$A$4:$CD$233,Infographic!$G$2+2)</f>
        <v>0</v>
      </c>
      <c r="CI63" s="5">
        <f t="shared" si="0"/>
        <v>6.0000000000000006E-4</v>
      </c>
      <c r="CJ63" s="5">
        <f t="shared" si="1"/>
        <v>207</v>
      </c>
      <c r="CK63" s="5" t="str">
        <f t="shared" si="6"/>
        <v>Japan</v>
      </c>
      <c r="CL63" s="5">
        <f t="shared" si="3"/>
        <v>139</v>
      </c>
      <c r="CM63" s="8">
        <f t="shared" si="4"/>
        <v>9.3165412173167012E-2</v>
      </c>
    </row>
    <row r="64" spans="1:91" x14ac:dyDescent="0.3">
      <c r="A64" s="7">
        <v>61</v>
      </c>
      <c r="B64" s="5" t="s">
        <v>127</v>
      </c>
      <c r="C64" s="5">
        <v>0</v>
      </c>
      <c r="D64" s="5">
        <v>8</v>
      </c>
      <c r="E64" s="5">
        <v>48</v>
      </c>
      <c r="F64" s="5">
        <v>245</v>
      </c>
      <c r="G64" s="5">
        <v>23</v>
      </c>
      <c r="H64" s="5">
        <v>16</v>
      </c>
      <c r="I64" s="5">
        <v>224</v>
      </c>
      <c r="J64" s="5">
        <v>5</v>
      </c>
      <c r="K64" s="5">
        <v>288</v>
      </c>
      <c r="L64" s="5">
        <v>924</v>
      </c>
      <c r="M64" s="5">
        <v>0</v>
      </c>
      <c r="N64" s="5">
        <v>18</v>
      </c>
      <c r="O64" s="5">
        <v>278</v>
      </c>
      <c r="P64" s="5">
        <v>1318</v>
      </c>
      <c r="Q64" s="5">
        <v>0</v>
      </c>
      <c r="R64" s="5">
        <v>11</v>
      </c>
      <c r="S64" s="5">
        <v>4</v>
      </c>
      <c r="T64" s="5">
        <v>316</v>
      </c>
      <c r="U64" s="5">
        <v>31</v>
      </c>
      <c r="V64" s="5">
        <v>147</v>
      </c>
      <c r="W64" s="5">
        <v>3</v>
      </c>
      <c r="X64" s="5">
        <v>296</v>
      </c>
      <c r="Y64" s="5">
        <v>9</v>
      </c>
      <c r="Z64" s="5">
        <v>3</v>
      </c>
      <c r="AA64" s="5">
        <v>82</v>
      </c>
      <c r="AB64" s="5">
        <v>348</v>
      </c>
      <c r="AC64" s="5">
        <v>226</v>
      </c>
      <c r="AD64" s="5">
        <v>48</v>
      </c>
      <c r="AE64" s="5">
        <v>6</v>
      </c>
      <c r="AF64" s="5">
        <v>0</v>
      </c>
      <c r="AG64" s="5">
        <v>169</v>
      </c>
      <c r="AH64" s="5">
        <v>0</v>
      </c>
      <c r="AI64" s="5">
        <v>1072</v>
      </c>
      <c r="AJ64" s="5">
        <v>0</v>
      </c>
      <c r="AK64" s="5">
        <v>396</v>
      </c>
      <c r="AL64" s="5">
        <v>550</v>
      </c>
      <c r="AM64" s="5">
        <v>25</v>
      </c>
      <c r="AN64" s="5">
        <v>0</v>
      </c>
      <c r="AO64" s="5">
        <v>27</v>
      </c>
      <c r="AP64" s="5">
        <v>793</v>
      </c>
      <c r="AQ64" s="5">
        <v>0</v>
      </c>
      <c r="AR64" s="5">
        <v>132</v>
      </c>
      <c r="AS64" s="5">
        <v>170</v>
      </c>
      <c r="AT64" s="5">
        <v>241</v>
      </c>
      <c r="AU64" s="5">
        <v>1031</v>
      </c>
      <c r="AV64" s="5">
        <v>28</v>
      </c>
      <c r="AW64" s="5">
        <v>33</v>
      </c>
      <c r="AX64" s="5">
        <v>5</v>
      </c>
      <c r="AY64" s="5">
        <v>700</v>
      </c>
      <c r="AZ64" s="5">
        <v>462</v>
      </c>
      <c r="BA64" s="5">
        <v>17</v>
      </c>
      <c r="BB64" s="5">
        <v>580</v>
      </c>
      <c r="BC64" s="5">
        <v>203</v>
      </c>
      <c r="BD64" s="5">
        <v>4</v>
      </c>
      <c r="BE64" s="5">
        <v>0</v>
      </c>
      <c r="BF64" s="5">
        <v>9</v>
      </c>
      <c r="BG64" s="5">
        <v>67</v>
      </c>
      <c r="BH64" s="5">
        <v>3</v>
      </c>
      <c r="BI64" s="5">
        <v>180</v>
      </c>
      <c r="BJ64" s="5">
        <v>0</v>
      </c>
      <c r="BK64" s="5">
        <v>0</v>
      </c>
      <c r="BL64" s="5">
        <v>9</v>
      </c>
      <c r="BM64" s="5">
        <v>0</v>
      </c>
      <c r="BN64" s="5">
        <v>182</v>
      </c>
      <c r="BO64" s="5">
        <v>0</v>
      </c>
      <c r="BP64" s="5">
        <v>12</v>
      </c>
      <c r="BQ64" s="5">
        <v>7</v>
      </c>
      <c r="BR64" s="5">
        <v>0</v>
      </c>
      <c r="BS64" s="5">
        <v>4</v>
      </c>
      <c r="BT64" s="5">
        <v>24</v>
      </c>
      <c r="BU64" s="5">
        <v>25</v>
      </c>
      <c r="BV64" s="5">
        <v>0</v>
      </c>
      <c r="BW64" s="5">
        <v>272</v>
      </c>
      <c r="BX64" s="5">
        <v>1003</v>
      </c>
      <c r="BY64" s="5">
        <v>18</v>
      </c>
      <c r="BZ64" s="5">
        <v>532</v>
      </c>
      <c r="CA64" s="5">
        <v>94</v>
      </c>
      <c r="CB64" s="5">
        <v>69</v>
      </c>
      <c r="CC64" s="5">
        <v>3</v>
      </c>
      <c r="CD64" s="5">
        <v>14085</v>
      </c>
      <c r="CG64" s="7">
        <v>61</v>
      </c>
      <c r="CH64" s="5">
        <f>VLOOKUP(Birthplaces!CG64,Birthplaces!$A$4:$CD$233,Infographic!$G$2+2)</f>
        <v>348</v>
      </c>
      <c r="CI64" s="5">
        <f t="shared" si="0"/>
        <v>348.00060999999999</v>
      </c>
      <c r="CJ64" s="5">
        <f t="shared" si="1"/>
        <v>38</v>
      </c>
      <c r="CK64" s="5" t="str">
        <f t="shared" si="6"/>
        <v>UAR</v>
      </c>
      <c r="CL64" s="5">
        <f t="shared" si="3"/>
        <v>135</v>
      </c>
      <c r="CM64" s="8">
        <f t="shared" si="4"/>
        <v>9.048439311782408E-2</v>
      </c>
    </row>
    <row r="65" spans="1:91" x14ac:dyDescent="0.3">
      <c r="A65" s="7">
        <v>62</v>
      </c>
      <c r="B65" s="5" t="s">
        <v>161</v>
      </c>
      <c r="C65" s="5">
        <v>0</v>
      </c>
      <c r="D65" s="5">
        <v>0</v>
      </c>
      <c r="E65" s="5">
        <v>15</v>
      </c>
      <c r="F65" s="5">
        <v>18</v>
      </c>
      <c r="G65" s="5">
        <v>4</v>
      </c>
      <c r="H65" s="5">
        <v>10</v>
      </c>
      <c r="I65" s="5">
        <v>7</v>
      </c>
      <c r="J65" s="5">
        <v>0</v>
      </c>
      <c r="K65" s="5">
        <v>30</v>
      </c>
      <c r="L65" s="5">
        <v>498</v>
      </c>
      <c r="M65" s="5">
        <v>0</v>
      </c>
      <c r="N65" s="5">
        <v>0</v>
      </c>
      <c r="O65" s="5">
        <v>76</v>
      </c>
      <c r="P65" s="5">
        <v>601</v>
      </c>
      <c r="Q65" s="5">
        <v>0</v>
      </c>
      <c r="R65" s="5">
        <v>0</v>
      </c>
      <c r="S65" s="5">
        <v>0</v>
      </c>
      <c r="T65" s="5">
        <v>43</v>
      </c>
      <c r="U65" s="5">
        <v>0</v>
      </c>
      <c r="V65" s="5">
        <v>39</v>
      </c>
      <c r="W65" s="5">
        <v>0</v>
      </c>
      <c r="X65" s="5">
        <v>26</v>
      </c>
      <c r="Y65" s="5">
        <v>0</v>
      </c>
      <c r="Z65" s="5">
        <v>0</v>
      </c>
      <c r="AA65" s="5">
        <v>9</v>
      </c>
      <c r="AB65" s="5">
        <v>168</v>
      </c>
      <c r="AC65" s="5">
        <v>20</v>
      </c>
      <c r="AD65" s="5">
        <v>0</v>
      </c>
      <c r="AE65" s="5">
        <v>0</v>
      </c>
      <c r="AF65" s="5">
        <v>0</v>
      </c>
      <c r="AG65" s="5">
        <v>52</v>
      </c>
      <c r="AH65" s="5">
        <v>0</v>
      </c>
      <c r="AI65" s="5">
        <v>254</v>
      </c>
      <c r="AJ65" s="5">
        <v>0</v>
      </c>
      <c r="AK65" s="5">
        <v>38</v>
      </c>
      <c r="AL65" s="5">
        <v>64</v>
      </c>
      <c r="AM65" s="5">
        <v>5</v>
      </c>
      <c r="AN65" s="5">
        <v>0</v>
      </c>
      <c r="AO65" s="5">
        <v>11</v>
      </c>
      <c r="AP65" s="5">
        <v>16</v>
      </c>
      <c r="AQ65" s="5">
        <v>0</v>
      </c>
      <c r="AR65" s="5">
        <v>98</v>
      </c>
      <c r="AS65" s="5">
        <v>31</v>
      </c>
      <c r="AT65" s="5">
        <v>73</v>
      </c>
      <c r="AU65" s="5">
        <v>395</v>
      </c>
      <c r="AV65" s="5">
        <v>0</v>
      </c>
      <c r="AW65" s="5">
        <v>9</v>
      </c>
      <c r="AX65" s="5">
        <v>0</v>
      </c>
      <c r="AY65" s="5">
        <v>43</v>
      </c>
      <c r="AZ65" s="5">
        <v>100</v>
      </c>
      <c r="BA65" s="5">
        <v>13</v>
      </c>
      <c r="BB65" s="5">
        <v>61</v>
      </c>
      <c r="BC65" s="5">
        <v>6</v>
      </c>
      <c r="BD65" s="5">
        <v>0</v>
      </c>
      <c r="BE65" s="5">
        <v>0</v>
      </c>
      <c r="BF65" s="5">
        <v>0</v>
      </c>
      <c r="BG65" s="5">
        <v>15</v>
      </c>
      <c r="BH65" s="5">
        <v>0</v>
      </c>
      <c r="BI65" s="5">
        <v>28</v>
      </c>
      <c r="BJ65" s="5">
        <v>0</v>
      </c>
      <c r="BK65" s="5">
        <v>0</v>
      </c>
      <c r="BL65" s="5">
        <v>0</v>
      </c>
      <c r="BM65" s="5">
        <v>0</v>
      </c>
      <c r="BN65" s="5">
        <v>23</v>
      </c>
      <c r="BO65" s="5">
        <v>0</v>
      </c>
      <c r="BP65" s="5">
        <v>0</v>
      </c>
      <c r="BQ65" s="5">
        <v>0</v>
      </c>
      <c r="BR65" s="5">
        <v>0</v>
      </c>
      <c r="BS65" s="5">
        <v>0</v>
      </c>
      <c r="BT65" s="5">
        <v>0</v>
      </c>
      <c r="BU65" s="5">
        <v>0</v>
      </c>
      <c r="BV65" s="5">
        <v>0</v>
      </c>
      <c r="BW65" s="5">
        <v>30</v>
      </c>
      <c r="BX65" s="5">
        <v>70</v>
      </c>
      <c r="BY65" s="5">
        <v>3</v>
      </c>
      <c r="BZ65" s="5">
        <v>297</v>
      </c>
      <c r="CA65" s="5">
        <v>31</v>
      </c>
      <c r="CB65" s="5">
        <v>18</v>
      </c>
      <c r="CC65" s="5">
        <v>0</v>
      </c>
      <c r="CD65" s="5">
        <v>3351</v>
      </c>
      <c r="CG65" s="7">
        <v>62</v>
      </c>
      <c r="CH65" s="5">
        <f>VLOOKUP(Birthplaces!CG65,Birthplaces!$A$4:$CD$233,Infographic!$G$2+2)</f>
        <v>168</v>
      </c>
      <c r="CI65" s="5">
        <f t="shared" si="0"/>
        <v>168.00062</v>
      </c>
      <c r="CJ65" s="5">
        <f t="shared" si="1"/>
        <v>54</v>
      </c>
      <c r="CK65" s="5" t="str">
        <f t="shared" si="6"/>
        <v>Ukraine</v>
      </c>
      <c r="CL65" s="5">
        <f t="shared" si="3"/>
        <v>124</v>
      </c>
      <c r="CM65" s="8">
        <f t="shared" si="4"/>
        <v>8.3111590715631012E-2</v>
      </c>
    </row>
    <row r="66" spans="1:91" x14ac:dyDescent="0.3">
      <c r="A66" s="7">
        <v>63</v>
      </c>
      <c r="B66" s="5" t="s">
        <v>94</v>
      </c>
      <c r="C66" s="5">
        <v>463</v>
      </c>
      <c r="D66" s="5">
        <v>228</v>
      </c>
      <c r="E66" s="5">
        <v>2454</v>
      </c>
      <c r="F66" s="5">
        <v>3396</v>
      </c>
      <c r="G66" s="5">
        <v>2140</v>
      </c>
      <c r="H66" s="5">
        <v>1965</v>
      </c>
      <c r="I66" s="5">
        <v>6104</v>
      </c>
      <c r="J66" s="5">
        <v>361</v>
      </c>
      <c r="K66" s="5">
        <v>4789</v>
      </c>
      <c r="L66" s="5">
        <v>1554</v>
      </c>
      <c r="M66" s="5">
        <v>94</v>
      </c>
      <c r="N66" s="5">
        <v>648</v>
      </c>
      <c r="O66" s="5">
        <v>4204</v>
      </c>
      <c r="P66" s="5">
        <v>8045</v>
      </c>
      <c r="Q66" s="5">
        <v>457</v>
      </c>
      <c r="R66" s="5">
        <v>488</v>
      </c>
      <c r="S66" s="5">
        <v>267</v>
      </c>
      <c r="T66" s="5">
        <v>3296</v>
      </c>
      <c r="U66" s="5">
        <v>1869</v>
      </c>
      <c r="V66" s="5">
        <v>7224</v>
      </c>
      <c r="W66" s="5">
        <v>158</v>
      </c>
      <c r="X66" s="5">
        <v>4065</v>
      </c>
      <c r="Y66" s="5">
        <v>475</v>
      </c>
      <c r="Z66" s="5">
        <v>825</v>
      </c>
      <c r="AA66" s="5">
        <v>2095</v>
      </c>
      <c r="AB66" s="5">
        <v>1492</v>
      </c>
      <c r="AC66" s="5">
        <v>8744</v>
      </c>
      <c r="AD66" s="5">
        <v>916</v>
      </c>
      <c r="AE66" s="5">
        <v>748</v>
      </c>
      <c r="AF66" s="5">
        <v>109</v>
      </c>
      <c r="AG66" s="5">
        <v>3101</v>
      </c>
      <c r="AH66" s="5">
        <v>232</v>
      </c>
      <c r="AI66" s="5">
        <v>2866</v>
      </c>
      <c r="AJ66" s="5">
        <v>534</v>
      </c>
      <c r="AK66" s="5">
        <v>6117</v>
      </c>
      <c r="AL66" s="5">
        <v>5007</v>
      </c>
      <c r="AM66" s="5">
        <v>2043</v>
      </c>
      <c r="AN66" s="5">
        <v>185</v>
      </c>
      <c r="AO66" s="5">
        <v>2212</v>
      </c>
      <c r="AP66" s="5">
        <v>2373</v>
      </c>
      <c r="AQ66" s="5">
        <v>351</v>
      </c>
      <c r="AR66" s="5">
        <v>1884</v>
      </c>
      <c r="AS66" s="5">
        <v>4141</v>
      </c>
      <c r="AT66" s="5">
        <v>3497</v>
      </c>
      <c r="AU66" s="5">
        <v>2488</v>
      </c>
      <c r="AV66" s="5">
        <v>701</v>
      </c>
      <c r="AW66" s="5">
        <v>1225</v>
      </c>
      <c r="AX66" s="5">
        <v>629</v>
      </c>
      <c r="AY66" s="5">
        <v>3201</v>
      </c>
      <c r="AZ66" s="5">
        <v>2187</v>
      </c>
      <c r="BA66" s="5">
        <v>1213</v>
      </c>
      <c r="BB66" s="5">
        <v>3715</v>
      </c>
      <c r="BC66" s="5">
        <v>11690</v>
      </c>
      <c r="BD66" s="5">
        <v>824</v>
      </c>
      <c r="BE66" s="5">
        <v>365</v>
      </c>
      <c r="BF66" s="5">
        <v>565</v>
      </c>
      <c r="BG66" s="5">
        <v>2583</v>
      </c>
      <c r="BH66" s="5">
        <v>218</v>
      </c>
      <c r="BI66" s="5">
        <v>4989</v>
      </c>
      <c r="BJ66" s="5">
        <v>277</v>
      </c>
      <c r="BK66" s="5">
        <v>122</v>
      </c>
      <c r="BL66" s="5">
        <v>1134</v>
      </c>
      <c r="BM66" s="5">
        <v>341</v>
      </c>
      <c r="BN66" s="5">
        <v>3820</v>
      </c>
      <c r="BO66" s="5">
        <v>317</v>
      </c>
      <c r="BP66" s="5">
        <v>1316</v>
      </c>
      <c r="BQ66" s="5">
        <v>181</v>
      </c>
      <c r="BR66" s="5">
        <v>137</v>
      </c>
      <c r="BS66" s="5">
        <v>561</v>
      </c>
      <c r="BT66" s="5">
        <v>595</v>
      </c>
      <c r="BU66" s="5">
        <v>1342</v>
      </c>
      <c r="BV66" s="5">
        <v>86</v>
      </c>
      <c r="BW66" s="5">
        <v>3610</v>
      </c>
      <c r="BX66" s="5">
        <v>2685</v>
      </c>
      <c r="BY66" s="5">
        <v>798</v>
      </c>
      <c r="BZ66" s="5">
        <v>4794</v>
      </c>
      <c r="CA66" s="5">
        <v>3709</v>
      </c>
      <c r="CB66" s="5">
        <v>7634</v>
      </c>
      <c r="CC66" s="5">
        <v>101</v>
      </c>
      <c r="CD66" s="5">
        <v>174552</v>
      </c>
      <c r="CG66" s="7">
        <v>63</v>
      </c>
      <c r="CH66" s="5">
        <f>VLOOKUP(Birthplaces!CG66,Birthplaces!$A$4:$CD$233,Infographic!$G$2+2)</f>
        <v>1492</v>
      </c>
      <c r="CI66" s="5">
        <f t="shared" si="0"/>
        <v>1492.00063</v>
      </c>
      <c r="CJ66" s="5">
        <f t="shared" si="1"/>
        <v>13</v>
      </c>
      <c r="CK66" s="5" t="str">
        <f t="shared" si="6"/>
        <v>Saudi Arabia</v>
      </c>
      <c r="CL66" s="5">
        <f t="shared" si="3"/>
        <v>124</v>
      </c>
      <c r="CM66" s="8">
        <f t="shared" si="4"/>
        <v>8.3111590715631012E-2</v>
      </c>
    </row>
    <row r="67" spans="1:91" x14ac:dyDescent="0.3">
      <c r="A67" s="7">
        <v>64</v>
      </c>
      <c r="B67" s="5" t="s">
        <v>321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5">
        <v>0</v>
      </c>
      <c r="BK67" s="5">
        <v>0</v>
      </c>
      <c r="BL67" s="5">
        <v>0</v>
      </c>
      <c r="BM67" s="5">
        <v>0</v>
      </c>
      <c r="BN67" s="5">
        <v>0</v>
      </c>
      <c r="BO67" s="5">
        <v>0</v>
      </c>
      <c r="BP67" s="5">
        <v>0</v>
      </c>
      <c r="BQ67" s="5">
        <v>0</v>
      </c>
      <c r="BR67" s="5">
        <v>0</v>
      </c>
      <c r="BS67" s="5">
        <v>0</v>
      </c>
      <c r="BT67" s="5">
        <v>0</v>
      </c>
      <c r="BU67" s="5">
        <v>0</v>
      </c>
      <c r="BV67" s="5">
        <v>0</v>
      </c>
      <c r="BW67" s="5">
        <v>0</v>
      </c>
      <c r="BX67" s="5">
        <v>0</v>
      </c>
      <c r="BY67" s="5">
        <v>0</v>
      </c>
      <c r="BZ67" s="5">
        <v>0</v>
      </c>
      <c r="CA67" s="5">
        <v>0</v>
      </c>
      <c r="CB67" s="5">
        <v>0</v>
      </c>
      <c r="CC67" s="5">
        <v>0</v>
      </c>
      <c r="CD67" s="5">
        <v>3</v>
      </c>
      <c r="CG67" s="7">
        <v>64</v>
      </c>
      <c r="CH67" s="5">
        <f>VLOOKUP(Birthplaces!CG67,Birthplaces!$A$4:$CD$233,Infographic!$G$2+2)</f>
        <v>0</v>
      </c>
      <c r="CI67" s="5">
        <f t="shared" si="0"/>
        <v>6.4000000000000005E-4</v>
      </c>
      <c r="CJ67" s="5">
        <f t="shared" si="1"/>
        <v>206</v>
      </c>
      <c r="CK67" s="5" t="str">
        <f t="shared" si="6"/>
        <v>Eritrea</v>
      </c>
      <c r="CL67" s="5">
        <f t="shared" si="3"/>
        <v>113</v>
      </c>
      <c r="CM67" s="8">
        <f t="shared" si="4"/>
        <v>7.5738788313437944E-2</v>
      </c>
    </row>
    <row r="68" spans="1:91" x14ac:dyDescent="0.3">
      <c r="A68" s="7">
        <v>65</v>
      </c>
      <c r="B68" s="5" t="s">
        <v>166</v>
      </c>
      <c r="C68" s="5">
        <v>0</v>
      </c>
      <c r="D68" s="5">
        <v>0</v>
      </c>
      <c r="E68" s="5">
        <v>0</v>
      </c>
      <c r="F68" s="5">
        <v>6</v>
      </c>
      <c r="G68" s="5">
        <v>0</v>
      </c>
      <c r="H68" s="5">
        <v>0</v>
      </c>
      <c r="I68" s="5">
        <v>3</v>
      </c>
      <c r="J68" s="5">
        <v>0</v>
      </c>
      <c r="K68" s="5">
        <v>10</v>
      </c>
      <c r="L68" s="5">
        <v>503</v>
      </c>
      <c r="M68" s="5">
        <v>0</v>
      </c>
      <c r="N68" s="5">
        <v>0</v>
      </c>
      <c r="O68" s="5">
        <v>0</v>
      </c>
      <c r="P68" s="5">
        <v>63</v>
      </c>
      <c r="Q68" s="5">
        <v>0</v>
      </c>
      <c r="R68" s="5">
        <v>0</v>
      </c>
      <c r="S68" s="5">
        <v>0</v>
      </c>
      <c r="T68" s="5">
        <v>32</v>
      </c>
      <c r="U68" s="5">
        <v>0</v>
      </c>
      <c r="V68" s="5">
        <v>4</v>
      </c>
      <c r="W68" s="5">
        <v>0</v>
      </c>
      <c r="X68" s="5">
        <v>7</v>
      </c>
      <c r="Y68" s="5">
        <v>0</v>
      </c>
      <c r="Z68" s="5">
        <v>0</v>
      </c>
      <c r="AA68" s="5">
        <v>0</v>
      </c>
      <c r="AB68" s="5">
        <v>113</v>
      </c>
      <c r="AC68" s="5">
        <v>7</v>
      </c>
      <c r="AD68" s="5">
        <v>0</v>
      </c>
      <c r="AE68" s="5">
        <v>0</v>
      </c>
      <c r="AF68" s="5">
        <v>0</v>
      </c>
      <c r="AG68" s="5">
        <v>46</v>
      </c>
      <c r="AH68" s="5">
        <v>0</v>
      </c>
      <c r="AI68" s="5">
        <v>332</v>
      </c>
      <c r="AJ68" s="5">
        <v>0</v>
      </c>
      <c r="AK68" s="5">
        <v>6</v>
      </c>
      <c r="AL68" s="5">
        <v>4</v>
      </c>
      <c r="AM68" s="5">
        <v>0</v>
      </c>
      <c r="AN68" s="5">
        <v>0</v>
      </c>
      <c r="AO68" s="5">
        <v>0</v>
      </c>
      <c r="AP68" s="5">
        <v>8</v>
      </c>
      <c r="AQ68" s="5">
        <v>0</v>
      </c>
      <c r="AR68" s="5">
        <v>140</v>
      </c>
      <c r="AS68" s="5">
        <v>0</v>
      </c>
      <c r="AT68" s="5">
        <v>211</v>
      </c>
      <c r="AU68" s="5">
        <v>161</v>
      </c>
      <c r="AV68" s="5">
        <v>0</v>
      </c>
      <c r="AW68" s="5">
        <v>0</v>
      </c>
      <c r="AX68" s="5">
        <v>0</v>
      </c>
      <c r="AY68" s="5">
        <v>16</v>
      </c>
      <c r="AZ68" s="5">
        <v>168</v>
      </c>
      <c r="BA68" s="5">
        <v>0</v>
      </c>
      <c r="BB68" s="5">
        <v>66</v>
      </c>
      <c r="BC68" s="5">
        <v>4</v>
      </c>
      <c r="BD68" s="5">
        <v>0</v>
      </c>
      <c r="BE68" s="5">
        <v>0</v>
      </c>
      <c r="BF68" s="5">
        <v>0</v>
      </c>
      <c r="BG68" s="5">
        <v>0</v>
      </c>
      <c r="BH68" s="5">
        <v>0</v>
      </c>
      <c r="BI68" s="5">
        <v>25</v>
      </c>
      <c r="BJ68" s="5">
        <v>0</v>
      </c>
      <c r="BK68" s="5">
        <v>0</v>
      </c>
      <c r="BL68" s="5">
        <v>0</v>
      </c>
      <c r="BM68" s="5">
        <v>0</v>
      </c>
      <c r="BN68" s="5">
        <v>24</v>
      </c>
      <c r="BO68" s="5">
        <v>0</v>
      </c>
      <c r="BP68" s="5">
        <v>0</v>
      </c>
      <c r="BQ68" s="5">
        <v>0</v>
      </c>
      <c r="BR68" s="5">
        <v>0</v>
      </c>
      <c r="BS68" s="5">
        <v>0</v>
      </c>
      <c r="BT68" s="5">
        <v>0</v>
      </c>
      <c r="BU68" s="5">
        <v>0</v>
      </c>
      <c r="BV68" s="5">
        <v>0</v>
      </c>
      <c r="BW68" s="5">
        <v>4</v>
      </c>
      <c r="BX68" s="5">
        <v>42</v>
      </c>
      <c r="BY68" s="5">
        <v>0</v>
      </c>
      <c r="BZ68" s="5">
        <v>457</v>
      </c>
      <c r="CA68" s="5">
        <v>123</v>
      </c>
      <c r="CB68" s="5">
        <v>0</v>
      </c>
      <c r="CC68" s="5">
        <v>0</v>
      </c>
      <c r="CD68" s="5">
        <v>2591</v>
      </c>
      <c r="CG68" s="7">
        <v>65</v>
      </c>
      <c r="CH68" s="5">
        <f>VLOOKUP(Birthplaces!CG68,Birthplaces!$A$4:$CD$233,Infographic!$G$2+2)</f>
        <v>113</v>
      </c>
      <c r="CI68" s="5">
        <f t="shared" si="0"/>
        <v>113.00064999999999</v>
      </c>
      <c r="CJ68" s="5">
        <f t="shared" si="1"/>
        <v>64</v>
      </c>
      <c r="CK68" s="5" t="str">
        <f t="shared" si="6"/>
        <v>Portugal</v>
      </c>
      <c r="CL68" s="5">
        <f t="shared" si="3"/>
        <v>106</v>
      </c>
      <c r="CM68" s="8">
        <f t="shared" si="4"/>
        <v>7.1047004966587807E-2</v>
      </c>
    </row>
    <row r="69" spans="1:91" x14ac:dyDescent="0.3">
      <c r="A69" s="7">
        <v>66</v>
      </c>
      <c r="B69" s="5" t="s">
        <v>214</v>
      </c>
      <c r="C69" s="5">
        <v>0</v>
      </c>
      <c r="D69" s="5">
        <v>0</v>
      </c>
      <c r="E69" s="5">
        <v>3</v>
      </c>
      <c r="F69" s="5">
        <v>13</v>
      </c>
      <c r="G69" s="5">
        <v>0</v>
      </c>
      <c r="H69" s="5">
        <v>5</v>
      </c>
      <c r="I69" s="5">
        <v>9</v>
      </c>
      <c r="J69" s="5">
        <v>0</v>
      </c>
      <c r="K69" s="5">
        <v>12</v>
      </c>
      <c r="L69" s="5">
        <v>10</v>
      </c>
      <c r="M69" s="5">
        <v>0</v>
      </c>
      <c r="N69" s="5">
        <v>3</v>
      </c>
      <c r="O69" s="5">
        <v>3</v>
      </c>
      <c r="P69" s="5">
        <v>19</v>
      </c>
      <c r="Q69" s="5">
        <v>0</v>
      </c>
      <c r="R69" s="5">
        <v>0</v>
      </c>
      <c r="S69" s="5">
        <v>0</v>
      </c>
      <c r="T69" s="5">
        <v>14</v>
      </c>
      <c r="U69" s="5">
        <v>0</v>
      </c>
      <c r="V69" s="5">
        <v>12</v>
      </c>
      <c r="W69" s="5">
        <v>0</v>
      </c>
      <c r="X69" s="5">
        <v>14</v>
      </c>
      <c r="Y69" s="5">
        <v>0</v>
      </c>
      <c r="Z69" s="5">
        <v>0</v>
      </c>
      <c r="AA69" s="5">
        <v>0</v>
      </c>
      <c r="AB69" s="5">
        <v>4</v>
      </c>
      <c r="AC69" s="5">
        <v>14</v>
      </c>
      <c r="AD69" s="5">
        <v>4</v>
      </c>
      <c r="AE69" s="5">
        <v>0</v>
      </c>
      <c r="AF69" s="5">
        <v>0</v>
      </c>
      <c r="AG69" s="5">
        <v>3</v>
      </c>
      <c r="AH69" s="5">
        <v>0</v>
      </c>
      <c r="AI69" s="5">
        <v>7</v>
      </c>
      <c r="AJ69" s="5">
        <v>0</v>
      </c>
      <c r="AK69" s="5">
        <v>16</v>
      </c>
      <c r="AL69" s="5">
        <v>3</v>
      </c>
      <c r="AM69" s="5">
        <v>5</v>
      </c>
      <c r="AN69" s="5">
        <v>0</v>
      </c>
      <c r="AO69" s="5">
        <v>0</v>
      </c>
      <c r="AP69" s="5">
        <v>10</v>
      </c>
      <c r="AQ69" s="5">
        <v>0</v>
      </c>
      <c r="AR69" s="5">
        <v>7</v>
      </c>
      <c r="AS69" s="5">
        <v>6</v>
      </c>
      <c r="AT69" s="5">
        <v>27</v>
      </c>
      <c r="AU69" s="5">
        <v>4</v>
      </c>
      <c r="AV69" s="5">
        <v>6</v>
      </c>
      <c r="AW69" s="5">
        <v>3</v>
      </c>
      <c r="AX69" s="5">
        <v>0</v>
      </c>
      <c r="AY69" s="5">
        <v>11</v>
      </c>
      <c r="AZ69" s="5">
        <v>17</v>
      </c>
      <c r="BA69" s="5">
        <v>0</v>
      </c>
      <c r="BB69" s="5">
        <v>15</v>
      </c>
      <c r="BC69" s="5">
        <v>11</v>
      </c>
      <c r="BD69" s="5">
        <v>0</v>
      </c>
      <c r="BE69" s="5">
        <v>0</v>
      </c>
      <c r="BF69" s="5">
        <v>0</v>
      </c>
      <c r="BG69" s="5">
        <v>4</v>
      </c>
      <c r="BH69" s="5">
        <v>0</v>
      </c>
      <c r="BI69" s="5">
        <v>26</v>
      </c>
      <c r="BJ69" s="5">
        <v>0</v>
      </c>
      <c r="BK69" s="5">
        <v>0</v>
      </c>
      <c r="BL69" s="5">
        <v>0</v>
      </c>
      <c r="BM69" s="5">
        <v>0</v>
      </c>
      <c r="BN69" s="5">
        <v>7</v>
      </c>
      <c r="BO69" s="5">
        <v>0</v>
      </c>
      <c r="BP69" s="5">
        <v>0</v>
      </c>
      <c r="BQ69" s="5">
        <v>4</v>
      </c>
      <c r="BR69" s="5">
        <v>0</v>
      </c>
      <c r="BS69" s="5">
        <v>0</v>
      </c>
      <c r="BT69" s="5">
        <v>3</v>
      </c>
      <c r="BU69" s="5">
        <v>0</v>
      </c>
      <c r="BV69" s="5">
        <v>0</v>
      </c>
      <c r="BW69" s="5">
        <v>7</v>
      </c>
      <c r="BX69" s="5">
        <v>9</v>
      </c>
      <c r="BY69" s="5">
        <v>4</v>
      </c>
      <c r="BZ69" s="5">
        <v>3</v>
      </c>
      <c r="CA69" s="5">
        <v>21</v>
      </c>
      <c r="CB69" s="5">
        <v>11</v>
      </c>
      <c r="CC69" s="5">
        <v>4</v>
      </c>
      <c r="CD69" s="5">
        <v>418</v>
      </c>
      <c r="CG69" s="7">
        <v>66</v>
      </c>
      <c r="CH69" s="5">
        <f>VLOOKUP(Birthplaces!CG69,Birthplaces!$A$4:$CD$233,Infographic!$G$2+2)</f>
        <v>4</v>
      </c>
      <c r="CI69" s="5">
        <f t="shared" ref="CI69:CI132" si="7">CH69+0.00001*CG69</f>
        <v>4.0006599999999999</v>
      </c>
      <c r="CJ69" s="5">
        <f t="shared" ref="CJ69:CJ132" si="8">RANK(CI69,$CI$4:$CI$233)</f>
        <v>142</v>
      </c>
      <c r="CK69" s="5" t="str">
        <f t="shared" ref="CK69:CK132" si="9">VLOOKUP(MATCH(CG69,CJ$4:CJ$233,0),$A$4:$B$232,2)</f>
        <v>Seychelles</v>
      </c>
      <c r="CL69" s="5">
        <f t="shared" ref="CL69:CL132" si="10">VLOOKUP(MATCH(CG69,CJ$4:CJ$233,0),$CG$4:$CH$233,2)</f>
        <v>105</v>
      </c>
      <c r="CM69" s="8">
        <f t="shared" ref="CM69:CM132" si="11">CL69/SUM(CL$4:CL$233)*100</f>
        <v>7.0376750202752067E-2</v>
      </c>
    </row>
    <row r="70" spans="1:91" x14ac:dyDescent="0.3">
      <c r="A70" s="7">
        <v>67</v>
      </c>
      <c r="B70" s="5" t="s">
        <v>265</v>
      </c>
      <c r="C70" s="5">
        <v>0</v>
      </c>
      <c r="D70" s="5">
        <v>0</v>
      </c>
      <c r="E70" s="5">
        <v>0</v>
      </c>
      <c r="F70" s="5">
        <v>4</v>
      </c>
      <c r="G70" s="5">
        <v>0</v>
      </c>
      <c r="H70" s="5">
        <v>0</v>
      </c>
      <c r="I70" s="5">
        <v>0</v>
      </c>
      <c r="J70" s="5">
        <v>0</v>
      </c>
      <c r="K70" s="5">
        <v>7</v>
      </c>
      <c r="L70" s="5">
        <v>0</v>
      </c>
      <c r="M70" s="5">
        <v>0</v>
      </c>
      <c r="N70" s="5">
        <v>0</v>
      </c>
      <c r="O70" s="5">
        <v>0</v>
      </c>
      <c r="P70" s="5">
        <v>4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3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  <c r="AQ70" s="5">
        <v>0</v>
      </c>
      <c r="AR70" s="5">
        <v>0</v>
      </c>
      <c r="AS70" s="5">
        <v>3</v>
      </c>
      <c r="AT70" s="5">
        <v>0</v>
      </c>
      <c r="AU70" s="5">
        <v>3</v>
      </c>
      <c r="AV70" s="5">
        <v>0</v>
      </c>
      <c r="AW70" s="5">
        <v>0</v>
      </c>
      <c r="AX70" s="5">
        <v>0</v>
      </c>
      <c r="AY70" s="5">
        <v>0</v>
      </c>
      <c r="AZ70" s="5">
        <v>0</v>
      </c>
      <c r="BA70" s="5">
        <v>0</v>
      </c>
      <c r="BB70" s="5">
        <v>0</v>
      </c>
      <c r="BC70" s="5">
        <v>0</v>
      </c>
      <c r="BD70" s="5">
        <v>0</v>
      </c>
      <c r="BE70" s="5">
        <v>0</v>
      </c>
      <c r="BF70" s="5">
        <v>0</v>
      </c>
      <c r="BG70" s="5">
        <v>0</v>
      </c>
      <c r="BH70" s="5">
        <v>0</v>
      </c>
      <c r="BI70" s="5">
        <v>0</v>
      </c>
      <c r="BJ70" s="5">
        <v>0</v>
      </c>
      <c r="BK70" s="5">
        <v>0</v>
      </c>
      <c r="BL70" s="5">
        <v>0</v>
      </c>
      <c r="BM70" s="5">
        <v>0</v>
      </c>
      <c r="BN70" s="5">
        <v>0</v>
      </c>
      <c r="BO70" s="5">
        <v>0</v>
      </c>
      <c r="BP70" s="5">
        <v>0</v>
      </c>
      <c r="BQ70" s="5">
        <v>0</v>
      </c>
      <c r="BR70" s="5">
        <v>0</v>
      </c>
      <c r="BS70" s="5">
        <v>0</v>
      </c>
      <c r="BT70" s="5">
        <v>0</v>
      </c>
      <c r="BU70" s="5">
        <v>0</v>
      </c>
      <c r="BV70" s="5">
        <v>0</v>
      </c>
      <c r="BW70" s="5">
        <v>0</v>
      </c>
      <c r="BX70" s="5">
        <v>0</v>
      </c>
      <c r="BY70" s="5">
        <v>3</v>
      </c>
      <c r="BZ70" s="5">
        <v>3</v>
      </c>
      <c r="CA70" s="5">
        <v>0</v>
      </c>
      <c r="CB70" s="5">
        <v>0</v>
      </c>
      <c r="CC70" s="5">
        <v>0</v>
      </c>
      <c r="CD70" s="5">
        <v>47</v>
      </c>
      <c r="CG70" s="7">
        <v>67</v>
      </c>
      <c r="CH70" s="5">
        <f>VLOOKUP(Birthplaces!CG70,Birthplaces!$A$4:$CD$233,Infographic!$G$2+2)</f>
        <v>0</v>
      </c>
      <c r="CI70" s="5">
        <f t="shared" si="7"/>
        <v>6.7000000000000002E-4</v>
      </c>
      <c r="CJ70" s="5">
        <f t="shared" si="8"/>
        <v>205</v>
      </c>
      <c r="CK70" s="5" t="str">
        <f t="shared" si="9"/>
        <v>Syria</v>
      </c>
      <c r="CL70" s="5">
        <f t="shared" si="10"/>
        <v>102</v>
      </c>
      <c r="CM70" s="8">
        <f t="shared" si="11"/>
        <v>6.8365985911244861E-2</v>
      </c>
    </row>
    <row r="71" spans="1:91" x14ac:dyDescent="0.3">
      <c r="A71" s="7">
        <v>68</v>
      </c>
      <c r="B71" s="5" t="s">
        <v>140</v>
      </c>
      <c r="C71" s="5">
        <v>0</v>
      </c>
      <c r="D71" s="5">
        <v>6</v>
      </c>
      <c r="E71" s="5">
        <v>23</v>
      </c>
      <c r="F71" s="5">
        <v>55</v>
      </c>
      <c r="G71" s="5">
        <v>0</v>
      </c>
      <c r="H71" s="5">
        <v>0</v>
      </c>
      <c r="I71" s="5">
        <v>23</v>
      </c>
      <c r="J71" s="5">
        <v>0</v>
      </c>
      <c r="K71" s="5">
        <v>23</v>
      </c>
      <c r="L71" s="5">
        <v>1001</v>
      </c>
      <c r="M71" s="5">
        <v>0</v>
      </c>
      <c r="N71" s="5">
        <v>0</v>
      </c>
      <c r="O71" s="5">
        <v>127</v>
      </c>
      <c r="P71" s="5">
        <v>361</v>
      </c>
      <c r="Q71" s="5">
        <v>0</v>
      </c>
      <c r="R71" s="5">
        <v>3</v>
      </c>
      <c r="S71" s="5">
        <v>0</v>
      </c>
      <c r="T71" s="5">
        <v>73</v>
      </c>
      <c r="U71" s="5">
        <v>0</v>
      </c>
      <c r="V71" s="5">
        <v>27</v>
      </c>
      <c r="W71" s="5">
        <v>0</v>
      </c>
      <c r="X71" s="5">
        <v>49</v>
      </c>
      <c r="Y71" s="5">
        <v>0</v>
      </c>
      <c r="Z71" s="5">
        <v>0</v>
      </c>
      <c r="AA71" s="5">
        <v>14</v>
      </c>
      <c r="AB71" s="5">
        <v>453</v>
      </c>
      <c r="AC71" s="5">
        <v>45</v>
      </c>
      <c r="AD71" s="5">
        <v>5</v>
      </c>
      <c r="AE71" s="5">
        <v>0</v>
      </c>
      <c r="AF71" s="5">
        <v>0</v>
      </c>
      <c r="AG71" s="5">
        <v>160</v>
      </c>
      <c r="AH71" s="5">
        <v>7</v>
      </c>
      <c r="AI71" s="5">
        <v>216</v>
      </c>
      <c r="AJ71" s="5">
        <v>0</v>
      </c>
      <c r="AK71" s="5">
        <v>48</v>
      </c>
      <c r="AL71" s="5">
        <v>37</v>
      </c>
      <c r="AM71" s="5">
        <v>18</v>
      </c>
      <c r="AN71" s="5">
        <v>0</v>
      </c>
      <c r="AO71" s="5">
        <v>9</v>
      </c>
      <c r="AP71" s="5">
        <v>9</v>
      </c>
      <c r="AQ71" s="5">
        <v>0</v>
      </c>
      <c r="AR71" s="5">
        <v>451</v>
      </c>
      <c r="AS71" s="5">
        <v>9</v>
      </c>
      <c r="AT71" s="5">
        <v>309</v>
      </c>
      <c r="AU71" s="5">
        <v>712</v>
      </c>
      <c r="AV71" s="5">
        <v>5</v>
      </c>
      <c r="AW71" s="5">
        <v>0</v>
      </c>
      <c r="AX71" s="5">
        <v>0</v>
      </c>
      <c r="AY71" s="5">
        <v>64</v>
      </c>
      <c r="AZ71" s="5">
        <v>508</v>
      </c>
      <c r="BA71" s="5">
        <v>3</v>
      </c>
      <c r="BB71" s="5">
        <v>92</v>
      </c>
      <c r="BC71" s="5">
        <v>11</v>
      </c>
      <c r="BD71" s="5">
        <v>0</v>
      </c>
      <c r="BE71" s="5">
        <v>0</v>
      </c>
      <c r="BF71" s="5">
        <v>0</v>
      </c>
      <c r="BG71" s="5">
        <v>4</v>
      </c>
      <c r="BH71" s="5">
        <v>0</v>
      </c>
      <c r="BI71" s="5">
        <v>96</v>
      </c>
      <c r="BJ71" s="5">
        <v>0</v>
      </c>
      <c r="BK71" s="5">
        <v>0</v>
      </c>
      <c r="BL71" s="5">
        <v>0</v>
      </c>
      <c r="BM71" s="5">
        <v>4</v>
      </c>
      <c r="BN71" s="5">
        <v>50</v>
      </c>
      <c r="BO71" s="5">
        <v>0</v>
      </c>
      <c r="BP71" s="5">
        <v>0</v>
      </c>
      <c r="BQ71" s="5">
        <v>0</v>
      </c>
      <c r="BR71" s="5">
        <v>0</v>
      </c>
      <c r="BS71" s="5">
        <v>0</v>
      </c>
      <c r="BT71" s="5">
        <v>11</v>
      </c>
      <c r="BU71" s="5">
        <v>0</v>
      </c>
      <c r="BV71" s="5">
        <v>0</v>
      </c>
      <c r="BW71" s="5">
        <v>41</v>
      </c>
      <c r="BX71" s="5">
        <v>106</v>
      </c>
      <c r="BY71" s="5">
        <v>3</v>
      </c>
      <c r="BZ71" s="5">
        <v>2041</v>
      </c>
      <c r="CA71" s="5">
        <v>415</v>
      </c>
      <c r="CB71" s="5">
        <v>14</v>
      </c>
      <c r="CC71" s="5">
        <v>0</v>
      </c>
      <c r="CD71" s="5">
        <v>7769</v>
      </c>
      <c r="CG71" s="7">
        <v>68</v>
      </c>
      <c r="CH71" s="5">
        <f>VLOOKUP(Birthplaces!CG71,Birthplaces!$A$4:$CD$233,Infographic!$G$2+2)</f>
        <v>453</v>
      </c>
      <c r="CI71" s="5">
        <f t="shared" si="7"/>
        <v>453.00067999999999</v>
      </c>
      <c r="CJ71" s="5">
        <f t="shared" si="8"/>
        <v>32</v>
      </c>
      <c r="CK71" s="5" t="str">
        <f t="shared" si="9"/>
        <v>Zambia</v>
      </c>
      <c r="CL71" s="5">
        <f t="shared" si="10"/>
        <v>95</v>
      </c>
      <c r="CM71" s="8">
        <f t="shared" si="11"/>
        <v>6.3674202564394725E-2</v>
      </c>
    </row>
    <row r="72" spans="1:91" x14ac:dyDescent="0.3">
      <c r="A72" s="7">
        <v>69</v>
      </c>
      <c r="B72" s="5" t="s">
        <v>287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>
        <v>0</v>
      </c>
      <c r="AV72" s="5">
        <v>0</v>
      </c>
      <c r="AW72" s="5">
        <v>0</v>
      </c>
      <c r="AX72" s="5">
        <v>0</v>
      </c>
      <c r="AY72" s="5">
        <v>0</v>
      </c>
      <c r="AZ72" s="5">
        <v>0</v>
      </c>
      <c r="BA72" s="5">
        <v>0</v>
      </c>
      <c r="BB72" s="5">
        <v>0</v>
      </c>
      <c r="BC72" s="5">
        <v>0</v>
      </c>
      <c r="BD72" s="5">
        <v>0</v>
      </c>
      <c r="BE72" s="5">
        <v>0</v>
      </c>
      <c r="BF72" s="5">
        <v>0</v>
      </c>
      <c r="BG72" s="5">
        <v>0</v>
      </c>
      <c r="BH72" s="5">
        <v>0</v>
      </c>
      <c r="BI72" s="5">
        <v>0</v>
      </c>
      <c r="BJ72" s="5">
        <v>0</v>
      </c>
      <c r="BK72" s="5">
        <v>0</v>
      </c>
      <c r="BL72" s="5">
        <v>0</v>
      </c>
      <c r="BM72" s="5">
        <v>0</v>
      </c>
      <c r="BN72" s="5">
        <v>3</v>
      </c>
      <c r="BO72" s="5">
        <v>0</v>
      </c>
      <c r="BP72" s="5">
        <v>0</v>
      </c>
      <c r="BQ72" s="5">
        <v>0</v>
      </c>
      <c r="BR72" s="5">
        <v>0</v>
      </c>
      <c r="BS72" s="5">
        <v>0</v>
      </c>
      <c r="BT72" s="5">
        <v>0</v>
      </c>
      <c r="BU72" s="5">
        <v>0</v>
      </c>
      <c r="BV72" s="5">
        <v>0</v>
      </c>
      <c r="BW72" s="5">
        <v>3</v>
      </c>
      <c r="BX72" s="5">
        <v>0</v>
      </c>
      <c r="BY72" s="5">
        <v>0</v>
      </c>
      <c r="BZ72" s="5">
        <v>0</v>
      </c>
      <c r="CA72" s="5">
        <v>0</v>
      </c>
      <c r="CB72" s="5">
        <v>0</v>
      </c>
      <c r="CC72" s="5">
        <v>0</v>
      </c>
      <c r="CD72" s="5">
        <v>18</v>
      </c>
      <c r="CG72" s="7">
        <v>69</v>
      </c>
      <c r="CH72" s="5">
        <f>VLOOKUP(Birthplaces!CG72,Birthplaces!$A$4:$CD$233,Infographic!$G$2+2)</f>
        <v>0</v>
      </c>
      <c r="CI72" s="5">
        <f t="shared" si="7"/>
        <v>6.9000000000000008E-4</v>
      </c>
      <c r="CJ72" s="5">
        <f t="shared" si="8"/>
        <v>204</v>
      </c>
      <c r="CK72" s="5" t="str">
        <f t="shared" si="9"/>
        <v>Nigeria</v>
      </c>
      <c r="CL72" s="5">
        <f t="shared" si="10"/>
        <v>91</v>
      </c>
      <c r="CM72" s="8">
        <f t="shared" si="11"/>
        <v>6.0993183509051786E-2</v>
      </c>
    </row>
    <row r="73" spans="1:91" x14ac:dyDescent="0.3">
      <c r="A73" s="7">
        <v>70</v>
      </c>
      <c r="B73" s="5" t="s">
        <v>128</v>
      </c>
      <c r="C73" s="5">
        <v>5</v>
      </c>
      <c r="D73" s="5">
        <v>10</v>
      </c>
      <c r="E73" s="5">
        <v>70</v>
      </c>
      <c r="F73" s="5">
        <v>95</v>
      </c>
      <c r="G73" s="5">
        <v>18</v>
      </c>
      <c r="H73" s="5">
        <v>34</v>
      </c>
      <c r="I73" s="5">
        <v>66</v>
      </c>
      <c r="J73" s="5">
        <v>10</v>
      </c>
      <c r="K73" s="5">
        <v>160</v>
      </c>
      <c r="L73" s="5">
        <v>614</v>
      </c>
      <c r="M73" s="5">
        <v>9</v>
      </c>
      <c r="N73" s="5">
        <v>18</v>
      </c>
      <c r="O73" s="5">
        <v>239</v>
      </c>
      <c r="P73" s="5">
        <v>2276</v>
      </c>
      <c r="Q73" s="5">
        <v>8</v>
      </c>
      <c r="R73" s="5">
        <v>10</v>
      </c>
      <c r="S73" s="5">
        <v>5</v>
      </c>
      <c r="T73" s="5">
        <v>194</v>
      </c>
      <c r="U73" s="5">
        <v>31</v>
      </c>
      <c r="V73" s="5">
        <v>271</v>
      </c>
      <c r="W73" s="5">
        <v>3</v>
      </c>
      <c r="X73" s="5">
        <v>135</v>
      </c>
      <c r="Y73" s="5">
        <v>4</v>
      </c>
      <c r="Z73" s="5">
        <v>0</v>
      </c>
      <c r="AA73" s="5">
        <v>57</v>
      </c>
      <c r="AB73" s="5">
        <v>587</v>
      </c>
      <c r="AC73" s="5">
        <v>178</v>
      </c>
      <c r="AD73" s="5">
        <v>94</v>
      </c>
      <c r="AE73" s="5">
        <v>6</v>
      </c>
      <c r="AF73" s="5">
        <v>0</v>
      </c>
      <c r="AG73" s="5">
        <v>114</v>
      </c>
      <c r="AH73" s="5">
        <v>8</v>
      </c>
      <c r="AI73" s="5">
        <v>1128</v>
      </c>
      <c r="AJ73" s="5">
        <v>14</v>
      </c>
      <c r="AK73" s="5">
        <v>320</v>
      </c>
      <c r="AL73" s="5">
        <v>292</v>
      </c>
      <c r="AM73" s="5">
        <v>51</v>
      </c>
      <c r="AN73" s="5">
        <v>0</v>
      </c>
      <c r="AO73" s="5">
        <v>15</v>
      </c>
      <c r="AP73" s="5">
        <v>185</v>
      </c>
      <c r="AQ73" s="5">
        <v>4</v>
      </c>
      <c r="AR73" s="5">
        <v>123</v>
      </c>
      <c r="AS73" s="5">
        <v>110</v>
      </c>
      <c r="AT73" s="5">
        <v>190</v>
      </c>
      <c r="AU73" s="5">
        <v>755</v>
      </c>
      <c r="AV73" s="5">
        <v>66</v>
      </c>
      <c r="AW73" s="5">
        <v>77</v>
      </c>
      <c r="AX73" s="5">
        <v>27</v>
      </c>
      <c r="AY73" s="5">
        <v>328</v>
      </c>
      <c r="AZ73" s="5">
        <v>114</v>
      </c>
      <c r="BA73" s="5">
        <v>33</v>
      </c>
      <c r="BB73" s="5">
        <v>289</v>
      </c>
      <c r="BC73" s="5">
        <v>84</v>
      </c>
      <c r="BD73" s="5">
        <v>5</v>
      </c>
      <c r="BE73" s="5">
        <v>3</v>
      </c>
      <c r="BF73" s="5">
        <v>7</v>
      </c>
      <c r="BG73" s="5">
        <v>31</v>
      </c>
      <c r="BH73" s="5">
        <v>6</v>
      </c>
      <c r="BI73" s="5">
        <v>116</v>
      </c>
      <c r="BJ73" s="5">
        <v>8</v>
      </c>
      <c r="BK73" s="5">
        <v>0</v>
      </c>
      <c r="BL73" s="5">
        <v>11</v>
      </c>
      <c r="BM73" s="5">
        <v>0</v>
      </c>
      <c r="BN73" s="5">
        <v>94</v>
      </c>
      <c r="BO73" s="5">
        <v>0</v>
      </c>
      <c r="BP73" s="5">
        <v>19</v>
      </c>
      <c r="BQ73" s="5">
        <v>63</v>
      </c>
      <c r="BR73" s="5">
        <v>4</v>
      </c>
      <c r="BS73" s="5">
        <v>6</v>
      </c>
      <c r="BT73" s="5">
        <v>21</v>
      </c>
      <c r="BU73" s="5">
        <v>33</v>
      </c>
      <c r="BV73" s="5">
        <v>0</v>
      </c>
      <c r="BW73" s="5">
        <v>262</v>
      </c>
      <c r="BX73" s="5">
        <v>769</v>
      </c>
      <c r="BY73" s="5">
        <v>27</v>
      </c>
      <c r="BZ73" s="5">
        <v>1260</v>
      </c>
      <c r="CA73" s="5">
        <v>59</v>
      </c>
      <c r="CB73" s="5">
        <v>85</v>
      </c>
      <c r="CC73" s="5">
        <v>0</v>
      </c>
      <c r="CD73" s="5">
        <v>12435</v>
      </c>
      <c r="CG73" s="7">
        <v>70</v>
      </c>
      <c r="CH73" s="5">
        <f>VLOOKUP(Birthplaces!CG73,Birthplaces!$A$4:$CD$233,Infographic!$G$2+2)</f>
        <v>587</v>
      </c>
      <c r="CI73" s="5">
        <f t="shared" si="7"/>
        <v>587.00070000000005</v>
      </c>
      <c r="CJ73" s="5">
        <f t="shared" si="8"/>
        <v>27</v>
      </c>
      <c r="CK73" s="5" t="str">
        <f t="shared" si="9"/>
        <v>France</v>
      </c>
      <c r="CL73" s="5">
        <f t="shared" si="10"/>
        <v>87</v>
      </c>
      <c r="CM73" s="8">
        <f t="shared" si="11"/>
        <v>5.8312164453708855E-2</v>
      </c>
    </row>
    <row r="74" spans="1:91" x14ac:dyDescent="0.3">
      <c r="A74" s="7">
        <v>71</v>
      </c>
      <c r="B74" s="5" t="s">
        <v>184</v>
      </c>
      <c r="C74" s="5">
        <v>4</v>
      </c>
      <c r="D74" s="5">
        <v>0</v>
      </c>
      <c r="E74" s="5">
        <v>17</v>
      </c>
      <c r="F74" s="5">
        <v>28</v>
      </c>
      <c r="G74" s="5">
        <v>9</v>
      </c>
      <c r="H74" s="5">
        <v>7</v>
      </c>
      <c r="I74" s="5">
        <v>32</v>
      </c>
      <c r="J74" s="5">
        <v>0</v>
      </c>
      <c r="K74" s="5">
        <v>36</v>
      </c>
      <c r="L74" s="5">
        <v>39</v>
      </c>
      <c r="M74" s="5">
        <v>0</v>
      </c>
      <c r="N74" s="5">
        <v>3</v>
      </c>
      <c r="O74" s="5">
        <v>17</v>
      </c>
      <c r="P74" s="5">
        <v>47</v>
      </c>
      <c r="Q74" s="5">
        <v>11</v>
      </c>
      <c r="R74" s="5">
        <v>5</v>
      </c>
      <c r="S74" s="5">
        <v>0</v>
      </c>
      <c r="T74" s="5">
        <v>25</v>
      </c>
      <c r="U74" s="5">
        <v>18</v>
      </c>
      <c r="V74" s="5">
        <v>33</v>
      </c>
      <c r="W74" s="5">
        <v>0</v>
      </c>
      <c r="X74" s="5">
        <v>29</v>
      </c>
      <c r="Y74" s="5">
        <v>3</v>
      </c>
      <c r="Z74" s="5">
        <v>4</v>
      </c>
      <c r="AA74" s="5">
        <v>5</v>
      </c>
      <c r="AB74" s="5">
        <v>24</v>
      </c>
      <c r="AC74" s="5">
        <v>70</v>
      </c>
      <c r="AD74" s="5">
        <v>8</v>
      </c>
      <c r="AE74" s="5">
        <v>8</v>
      </c>
      <c r="AF74" s="5">
        <v>0</v>
      </c>
      <c r="AG74" s="5">
        <v>39</v>
      </c>
      <c r="AH74" s="5">
        <v>0</v>
      </c>
      <c r="AI74" s="5">
        <v>44</v>
      </c>
      <c r="AJ74" s="5">
        <v>9</v>
      </c>
      <c r="AK74" s="5">
        <v>40</v>
      </c>
      <c r="AL74" s="5">
        <v>27</v>
      </c>
      <c r="AM74" s="5">
        <v>9</v>
      </c>
      <c r="AN74" s="5">
        <v>0</v>
      </c>
      <c r="AO74" s="5">
        <v>9</v>
      </c>
      <c r="AP74" s="5">
        <v>14</v>
      </c>
      <c r="AQ74" s="5">
        <v>4</v>
      </c>
      <c r="AR74" s="5">
        <v>17</v>
      </c>
      <c r="AS74" s="5">
        <v>16</v>
      </c>
      <c r="AT74" s="5">
        <v>39</v>
      </c>
      <c r="AU74" s="5">
        <v>18</v>
      </c>
      <c r="AV74" s="5">
        <v>7</v>
      </c>
      <c r="AW74" s="5">
        <v>11</v>
      </c>
      <c r="AX74" s="5">
        <v>0</v>
      </c>
      <c r="AY74" s="5">
        <v>30</v>
      </c>
      <c r="AZ74" s="5">
        <v>23</v>
      </c>
      <c r="BA74" s="5">
        <v>14</v>
      </c>
      <c r="BB74" s="5">
        <v>40</v>
      </c>
      <c r="BC74" s="5">
        <v>42</v>
      </c>
      <c r="BD74" s="5">
        <v>8</v>
      </c>
      <c r="BE74" s="5">
        <v>0</v>
      </c>
      <c r="BF74" s="5">
        <v>0</v>
      </c>
      <c r="BG74" s="5">
        <v>29</v>
      </c>
      <c r="BH74" s="5">
        <v>5</v>
      </c>
      <c r="BI74" s="5">
        <v>64</v>
      </c>
      <c r="BJ74" s="5">
        <v>0</v>
      </c>
      <c r="BK74" s="5">
        <v>0</v>
      </c>
      <c r="BL74" s="5">
        <v>7</v>
      </c>
      <c r="BM74" s="5">
        <v>0</v>
      </c>
      <c r="BN74" s="5">
        <v>20</v>
      </c>
      <c r="BO74" s="5">
        <v>0</v>
      </c>
      <c r="BP74" s="5">
        <v>11</v>
      </c>
      <c r="BQ74" s="5">
        <v>0</v>
      </c>
      <c r="BR74" s="5">
        <v>0</v>
      </c>
      <c r="BS74" s="5">
        <v>0</v>
      </c>
      <c r="BT74" s="5">
        <v>4</v>
      </c>
      <c r="BU74" s="5">
        <v>8</v>
      </c>
      <c r="BV74" s="5">
        <v>0</v>
      </c>
      <c r="BW74" s="5">
        <v>18</v>
      </c>
      <c r="BX74" s="5">
        <v>20</v>
      </c>
      <c r="BY74" s="5">
        <v>11</v>
      </c>
      <c r="BZ74" s="5">
        <v>56</v>
      </c>
      <c r="CA74" s="5">
        <v>30</v>
      </c>
      <c r="CB74" s="5">
        <v>29</v>
      </c>
      <c r="CC74" s="5">
        <v>0</v>
      </c>
      <c r="CD74" s="5">
        <v>1278</v>
      </c>
      <c r="CG74" s="7">
        <v>71</v>
      </c>
      <c r="CH74" s="5">
        <f>VLOOKUP(Birthplaces!CG74,Birthplaces!$A$4:$CD$233,Infographic!$G$2+2)</f>
        <v>24</v>
      </c>
      <c r="CI74" s="5">
        <f t="shared" si="7"/>
        <v>24.000710000000002</v>
      </c>
      <c r="CJ74" s="5">
        <f t="shared" si="8"/>
        <v>97</v>
      </c>
      <c r="CK74" s="5" t="str">
        <f t="shared" si="9"/>
        <v>Colombia</v>
      </c>
      <c r="CL74" s="5">
        <f t="shared" si="10"/>
        <v>87</v>
      </c>
      <c r="CM74" s="8">
        <f t="shared" si="11"/>
        <v>5.8312164453708855E-2</v>
      </c>
    </row>
    <row r="75" spans="1:91" x14ac:dyDescent="0.3">
      <c r="A75" s="7">
        <v>72</v>
      </c>
      <c r="B75" s="5" t="s">
        <v>138</v>
      </c>
      <c r="C75" s="5">
        <v>22</v>
      </c>
      <c r="D75" s="5">
        <v>4</v>
      </c>
      <c r="E75" s="5">
        <v>61</v>
      </c>
      <c r="F75" s="5">
        <v>142</v>
      </c>
      <c r="G75" s="5">
        <v>43</v>
      </c>
      <c r="H75" s="5">
        <v>12</v>
      </c>
      <c r="I75" s="5">
        <v>277</v>
      </c>
      <c r="J75" s="5">
        <v>13</v>
      </c>
      <c r="K75" s="5">
        <v>331</v>
      </c>
      <c r="L75" s="5">
        <v>125</v>
      </c>
      <c r="M75" s="5">
        <v>0</v>
      </c>
      <c r="N75" s="5">
        <v>22</v>
      </c>
      <c r="O75" s="5">
        <v>62</v>
      </c>
      <c r="P75" s="5">
        <v>197</v>
      </c>
      <c r="Q75" s="5">
        <v>4</v>
      </c>
      <c r="R75" s="5">
        <v>14</v>
      </c>
      <c r="S75" s="5">
        <v>4</v>
      </c>
      <c r="T75" s="5">
        <v>295</v>
      </c>
      <c r="U75" s="5">
        <v>33</v>
      </c>
      <c r="V75" s="5">
        <v>158</v>
      </c>
      <c r="W75" s="5">
        <v>4</v>
      </c>
      <c r="X75" s="5">
        <v>691</v>
      </c>
      <c r="Y75" s="5">
        <v>3</v>
      </c>
      <c r="Z75" s="5">
        <v>14</v>
      </c>
      <c r="AA75" s="5">
        <v>56</v>
      </c>
      <c r="AB75" s="5">
        <v>87</v>
      </c>
      <c r="AC75" s="5">
        <v>218</v>
      </c>
      <c r="AD75" s="5">
        <v>31</v>
      </c>
      <c r="AE75" s="5">
        <v>24</v>
      </c>
      <c r="AF75" s="5">
        <v>0</v>
      </c>
      <c r="AG75" s="5">
        <v>146</v>
      </c>
      <c r="AH75" s="5">
        <v>5</v>
      </c>
      <c r="AI75" s="5">
        <v>89</v>
      </c>
      <c r="AJ75" s="5">
        <v>14</v>
      </c>
      <c r="AK75" s="5">
        <v>262</v>
      </c>
      <c r="AL75" s="5">
        <v>112</v>
      </c>
      <c r="AM75" s="5">
        <v>30</v>
      </c>
      <c r="AN75" s="5">
        <v>0</v>
      </c>
      <c r="AO75" s="5">
        <v>60</v>
      </c>
      <c r="AP75" s="5">
        <v>99</v>
      </c>
      <c r="AQ75" s="5">
        <v>17</v>
      </c>
      <c r="AR75" s="5">
        <v>119</v>
      </c>
      <c r="AS75" s="5">
        <v>103</v>
      </c>
      <c r="AT75" s="5">
        <v>600</v>
      </c>
      <c r="AU75" s="5">
        <v>75</v>
      </c>
      <c r="AV75" s="5">
        <v>27</v>
      </c>
      <c r="AW75" s="5">
        <v>23</v>
      </c>
      <c r="AX75" s="5">
        <v>10</v>
      </c>
      <c r="AY75" s="5">
        <v>193</v>
      </c>
      <c r="AZ75" s="5">
        <v>130</v>
      </c>
      <c r="BA75" s="5">
        <v>11</v>
      </c>
      <c r="BB75" s="5">
        <v>360</v>
      </c>
      <c r="BC75" s="5">
        <v>191</v>
      </c>
      <c r="BD75" s="5">
        <v>30</v>
      </c>
      <c r="BE75" s="5">
        <v>11</v>
      </c>
      <c r="BF75" s="5">
        <v>10</v>
      </c>
      <c r="BG75" s="5">
        <v>81</v>
      </c>
      <c r="BH75" s="5">
        <v>8</v>
      </c>
      <c r="BI75" s="5">
        <v>675</v>
      </c>
      <c r="BJ75" s="5">
        <v>5</v>
      </c>
      <c r="BK75" s="5">
        <v>0</v>
      </c>
      <c r="BL75" s="5">
        <v>17</v>
      </c>
      <c r="BM75" s="5">
        <v>4</v>
      </c>
      <c r="BN75" s="5">
        <v>446</v>
      </c>
      <c r="BO75" s="5">
        <v>5</v>
      </c>
      <c r="BP75" s="5">
        <v>70</v>
      </c>
      <c r="BQ75" s="5">
        <v>8</v>
      </c>
      <c r="BR75" s="5">
        <v>3</v>
      </c>
      <c r="BS75" s="5">
        <v>23</v>
      </c>
      <c r="BT75" s="5">
        <v>20</v>
      </c>
      <c r="BU75" s="5">
        <v>18</v>
      </c>
      <c r="BV75" s="5">
        <v>0</v>
      </c>
      <c r="BW75" s="5">
        <v>173</v>
      </c>
      <c r="BX75" s="5">
        <v>113</v>
      </c>
      <c r="BY75" s="5">
        <v>21</v>
      </c>
      <c r="BZ75" s="5">
        <v>141</v>
      </c>
      <c r="CA75" s="5">
        <v>387</v>
      </c>
      <c r="CB75" s="5">
        <v>160</v>
      </c>
      <c r="CC75" s="5">
        <v>4</v>
      </c>
      <c r="CD75" s="5">
        <v>8073</v>
      </c>
      <c r="CG75" s="7">
        <v>72</v>
      </c>
      <c r="CH75" s="5">
        <f>VLOOKUP(Birthplaces!CG75,Birthplaces!$A$4:$CD$233,Infographic!$G$2+2)</f>
        <v>87</v>
      </c>
      <c r="CI75" s="5">
        <f t="shared" si="7"/>
        <v>87.000720000000001</v>
      </c>
      <c r="CJ75" s="5">
        <f t="shared" si="8"/>
        <v>70</v>
      </c>
      <c r="CK75" s="5" t="str">
        <f t="shared" si="9"/>
        <v>Canada</v>
      </c>
      <c r="CL75" s="5">
        <f t="shared" si="10"/>
        <v>82</v>
      </c>
      <c r="CM75" s="8">
        <f t="shared" si="11"/>
        <v>5.4960890634530177E-2</v>
      </c>
    </row>
    <row r="76" spans="1:91" x14ac:dyDescent="0.3">
      <c r="A76" s="7">
        <v>73</v>
      </c>
      <c r="B76" s="5" t="s">
        <v>269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5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3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6</v>
      </c>
      <c r="AL76" s="5">
        <v>0</v>
      </c>
      <c r="AM76" s="5">
        <v>0</v>
      </c>
      <c r="AN76" s="5">
        <v>0</v>
      </c>
      <c r="AO76" s="5">
        <v>0</v>
      </c>
      <c r="AP76" s="5">
        <v>0</v>
      </c>
      <c r="AQ76" s="5">
        <v>0</v>
      </c>
      <c r="AR76" s="5">
        <v>0</v>
      </c>
      <c r="AS76" s="5">
        <v>0</v>
      </c>
      <c r="AT76" s="5">
        <v>0</v>
      </c>
      <c r="AU76" s="5">
        <v>0</v>
      </c>
      <c r="AV76" s="5">
        <v>0</v>
      </c>
      <c r="AW76" s="5">
        <v>0</v>
      </c>
      <c r="AX76" s="5">
        <v>0</v>
      </c>
      <c r="AY76" s="5">
        <v>0</v>
      </c>
      <c r="AZ76" s="5">
        <v>0</v>
      </c>
      <c r="BA76" s="5">
        <v>0</v>
      </c>
      <c r="BB76" s="5">
        <v>5</v>
      </c>
      <c r="BC76" s="5">
        <v>0</v>
      </c>
      <c r="BD76" s="5">
        <v>0</v>
      </c>
      <c r="BE76" s="5">
        <v>0</v>
      </c>
      <c r="BF76" s="5">
        <v>0</v>
      </c>
      <c r="BG76" s="5">
        <v>0</v>
      </c>
      <c r="BH76" s="5">
        <v>0</v>
      </c>
      <c r="BI76" s="5">
        <v>0</v>
      </c>
      <c r="BJ76" s="5">
        <v>0</v>
      </c>
      <c r="BK76" s="5">
        <v>0</v>
      </c>
      <c r="BL76" s="5">
        <v>0</v>
      </c>
      <c r="BM76" s="5">
        <v>0</v>
      </c>
      <c r="BN76" s="5">
        <v>4</v>
      </c>
      <c r="BO76" s="5">
        <v>0</v>
      </c>
      <c r="BP76" s="5">
        <v>0</v>
      </c>
      <c r="BQ76" s="5">
        <v>0</v>
      </c>
      <c r="BR76" s="5">
        <v>0</v>
      </c>
      <c r="BS76" s="5">
        <v>0</v>
      </c>
      <c r="BT76" s="5">
        <v>0</v>
      </c>
      <c r="BU76" s="5">
        <v>0</v>
      </c>
      <c r="BV76" s="5">
        <v>0</v>
      </c>
      <c r="BW76" s="5">
        <v>0</v>
      </c>
      <c r="BX76" s="5">
        <v>0</v>
      </c>
      <c r="BY76" s="5">
        <v>0</v>
      </c>
      <c r="BZ76" s="5">
        <v>0</v>
      </c>
      <c r="CA76" s="5">
        <v>0</v>
      </c>
      <c r="CB76" s="5">
        <v>0</v>
      </c>
      <c r="CC76" s="5">
        <v>0</v>
      </c>
      <c r="CD76" s="5">
        <v>42</v>
      </c>
      <c r="CG76" s="7">
        <v>73</v>
      </c>
      <c r="CH76" s="5">
        <f>VLOOKUP(Birthplaces!CG76,Birthplaces!$A$4:$CD$233,Infographic!$G$2+2)</f>
        <v>3</v>
      </c>
      <c r="CI76" s="5">
        <f t="shared" si="7"/>
        <v>3.0007299999999999</v>
      </c>
      <c r="CJ76" s="5">
        <f t="shared" si="8"/>
        <v>152</v>
      </c>
      <c r="CK76" s="5" t="str">
        <f t="shared" si="9"/>
        <v>Northern Ireland</v>
      </c>
      <c r="CL76" s="5">
        <f t="shared" si="10"/>
        <v>77</v>
      </c>
      <c r="CM76" s="8">
        <f t="shared" si="11"/>
        <v>5.1609616815351519E-2</v>
      </c>
    </row>
    <row r="77" spans="1:91" x14ac:dyDescent="0.3">
      <c r="A77" s="7">
        <v>74</v>
      </c>
      <c r="B77" s="5" t="s">
        <v>306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0</v>
      </c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5">
        <v>0</v>
      </c>
      <c r="AV77" s="5">
        <v>0</v>
      </c>
      <c r="AW77" s="5">
        <v>0</v>
      </c>
      <c r="AX77" s="5">
        <v>0</v>
      </c>
      <c r="AY77" s="5">
        <v>0</v>
      </c>
      <c r="AZ77" s="5">
        <v>0</v>
      </c>
      <c r="BA77" s="5">
        <v>0</v>
      </c>
      <c r="BB77" s="5">
        <v>0</v>
      </c>
      <c r="BC77" s="5">
        <v>0</v>
      </c>
      <c r="BD77" s="5">
        <v>0</v>
      </c>
      <c r="BE77" s="5">
        <v>0</v>
      </c>
      <c r="BF77" s="5">
        <v>0</v>
      </c>
      <c r="BG77" s="5">
        <v>0</v>
      </c>
      <c r="BH77" s="5">
        <v>0</v>
      </c>
      <c r="BI77" s="5">
        <v>0</v>
      </c>
      <c r="BJ77" s="5">
        <v>0</v>
      </c>
      <c r="BK77" s="5">
        <v>0</v>
      </c>
      <c r="BL77" s="5">
        <v>0</v>
      </c>
      <c r="BM77" s="5">
        <v>0</v>
      </c>
      <c r="BN77" s="5">
        <v>0</v>
      </c>
      <c r="BO77" s="5">
        <v>0</v>
      </c>
      <c r="BP77" s="5">
        <v>0</v>
      </c>
      <c r="BQ77" s="5">
        <v>0</v>
      </c>
      <c r="BR77" s="5">
        <v>0</v>
      </c>
      <c r="BS77" s="5">
        <v>0</v>
      </c>
      <c r="BT77" s="5">
        <v>0</v>
      </c>
      <c r="BU77" s="5">
        <v>0</v>
      </c>
      <c r="BV77" s="5">
        <v>0</v>
      </c>
      <c r="BW77" s="5">
        <v>0</v>
      </c>
      <c r="BX77" s="5">
        <v>0</v>
      </c>
      <c r="BY77" s="5">
        <v>0</v>
      </c>
      <c r="BZ77" s="5">
        <v>0</v>
      </c>
      <c r="CA77" s="5">
        <v>0</v>
      </c>
      <c r="CB77" s="5">
        <v>0</v>
      </c>
      <c r="CC77" s="5">
        <v>0</v>
      </c>
      <c r="CD77" s="5">
        <v>6</v>
      </c>
      <c r="CG77" s="7">
        <v>74</v>
      </c>
      <c r="CH77" s="5">
        <f>VLOOKUP(Birthplaces!CG77,Birthplaces!$A$4:$CD$233,Infographic!$G$2+2)</f>
        <v>0</v>
      </c>
      <c r="CI77" s="5">
        <f t="shared" si="7"/>
        <v>7.400000000000001E-4</v>
      </c>
      <c r="CJ77" s="5">
        <f t="shared" si="8"/>
        <v>203</v>
      </c>
      <c r="CK77" s="5" t="str">
        <f t="shared" si="9"/>
        <v>Austria</v>
      </c>
      <c r="CL77" s="5">
        <f t="shared" si="10"/>
        <v>74</v>
      </c>
      <c r="CM77" s="8">
        <f t="shared" si="11"/>
        <v>4.9598852523844314E-2</v>
      </c>
    </row>
    <row r="78" spans="1:91" x14ac:dyDescent="0.3">
      <c r="A78" s="7">
        <v>75</v>
      </c>
      <c r="B78" s="5" t="s">
        <v>271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3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3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  <c r="AQ78" s="5">
        <v>0</v>
      </c>
      <c r="AR78" s="5">
        <v>5</v>
      </c>
      <c r="AS78" s="5">
        <v>0</v>
      </c>
      <c r="AT78" s="5">
        <v>0</v>
      </c>
      <c r="AU78" s="5">
        <v>0</v>
      </c>
      <c r="AV78" s="5">
        <v>0</v>
      </c>
      <c r="AW78" s="5">
        <v>0</v>
      </c>
      <c r="AX78" s="5">
        <v>0</v>
      </c>
      <c r="AY78" s="5">
        <v>0</v>
      </c>
      <c r="AZ78" s="5">
        <v>0</v>
      </c>
      <c r="BA78" s="5">
        <v>0</v>
      </c>
      <c r="BB78" s="5">
        <v>5</v>
      </c>
      <c r="BC78" s="5">
        <v>0</v>
      </c>
      <c r="BD78" s="5">
        <v>0</v>
      </c>
      <c r="BE78" s="5">
        <v>0</v>
      </c>
      <c r="BF78" s="5">
        <v>0</v>
      </c>
      <c r="BG78" s="5">
        <v>0</v>
      </c>
      <c r="BH78" s="5">
        <v>0</v>
      </c>
      <c r="BI78" s="5">
        <v>0</v>
      </c>
      <c r="BJ78" s="5">
        <v>0</v>
      </c>
      <c r="BK78" s="5">
        <v>0</v>
      </c>
      <c r="BL78" s="5">
        <v>0</v>
      </c>
      <c r="BM78" s="5">
        <v>0</v>
      </c>
      <c r="BN78" s="5">
        <v>0</v>
      </c>
      <c r="BO78" s="5">
        <v>0</v>
      </c>
      <c r="BP78" s="5">
        <v>0</v>
      </c>
      <c r="BQ78" s="5">
        <v>0</v>
      </c>
      <c r="BR78" s="5">
        <v>0</v>
      </c>
      <c r="BS78" s="5">
        <v>0</v>
      </c>
      <c r="BT78" s="5">
        <v>0</v>
      </c>
      <c r="BU78" s="5">
        <v>0</v>
      </c>
      <c r="BV78" s="5">
        <v>0</v>
      </c>
      <c r="BW78" s="5">
        <v>0</v>
      </c>
      <c r="BX78" s="5">
        <v>0</v>
      </c>
      <c r="BY78" s="5">
        <v>0</v>
      </c>
      <c r="BZ78" s="5">
        <v>0</v>
      </c>
      <c r="CA78" s="5">
        <v>0</v>
      </c>
      <c r="CB78" s="5">
        <v>0</v>
      </c>
      <c r="CC78" s="5">
        <v>0</v>
      </c>
      <c r="CD78" s="5">
        <v>40</v>
      </c>
      <c r="CG78" s="7">
        <v>75</v>
      </c>
      <c r="CH78" s="5">
        <f>VLOOKUP(Birthplaces!CG78,Birthplaces!$A$4:$CD$233,Infographic!$G$2+2)</f>
        <v>0</v>
      </c>
      <c r="CI78" s="5">
        <f t="shared" si="7"/>
        <v>7.5000000000000002E-4</v>
      </c>
      <c r="CJ78" s="5">
        <f t="shared" si="8"/>
        <v>202</v>
      </c>
      <c r="CK78" s="5" t="str">
        <f t="shared" si="9"/>
        <v>Kosovo</v>
      </c>
      <c r="CL78" s="5">
        <f t="shared" si="10"/>
        <v>69</v>
      </c>
      <c r="CM78" s="8">
        <f t="shared" si="11"/>
        <v>4.6247578704665643E-2</v>
      </c>
    </row>
    <row r="79" spans="1:91" x14ac:dyDescent="0.3">
      <c r="A79" s="7">
        <v>76</v>
      </c>
      <c r="B79" s="5" t="s">
        <v>197</v>
      </c>
      <c r="C79" s="5">
        <v>0</v>
      </c>
      <c r="D79" s="5">
        <v>0</v>
      </c>
      <c r="E79" s="5">
        <v>0</v>
      </c>
      <c r="F79" s="5">
        <v>20</v>
      </c>
      <c r="G79" s="5">
        <v>0</v>
      </c>
      <c r="H79" s="5">
        <v>0</v>
      </c>
      <c r="I79" s="5">
        <v>8</v>
      </c>
      <c r="J79" s="5">
        <v>0</v>
      </c>
      <c r="K79" s="5">
        <v>8</v>
      </c>
      <c r="L79" s="5">
        <v>36</v>
      </c>
      <c r="M79" s="5">
        <v>0</v>
      </c>
      <c r="N79" s="5">
        <v>0</v>
      </c>
      <c r="O79" s="5">
        <v>4</v>
      </c>
      <c r="P79" s="5">
        <v>95</v>
      </c>
      <c r="Q79" s="5">
        <v>0</v>
      </c>
      <c r="R79" s="5">
        <v>5</v>
      </c>
      <c r="S79" s="5">
        <v>0</v>
      </c>
      <c r="T79" s="5">
        <v>24</v>
      </c>
      <c r="U79" s="5">
        <v>0</v>
      </c>
      <c r="V79" s="5">
        <v>12</v>
      </c>
      <c r="W79" s="5">
        <v>0</v>
      </c>
      <c r="X79" s="5">
        <v>19</v>
      </c>
      <c r="Y79" s="5">
        <v>0</v>
      </c>
      <c r="Z79" s="5">
        <v>0</v>
      </c>
      <c r="AA79" s="5">
        <v>3</v>
      </c>
      <c r="AB79" s="5">
        <v>32</v>
      </c>
      <c r="AC79" s="5">
        <v>9</v>
      </c>
      <c r="AD79" s="5">
        <v>0</v>
      </c>
      <c r="AE79" s="5">
        <v>0</v>
      </c>
      <c r="AF79" s="5">
        <v>0</v>
      </c>
      <c r="AG79" s="5">
        <v>11</v>
      </c>
      <c r="AH79" s="5">
        <v>0</v>
      </c>
      <c r="AI79" s="5">
        <v>89</v>
      </c>
      <c r="AJ79" s="5">
        <v>0</v>
      </c>
      <c r="AK79" s="5">
        <v>24</v>
      </c>
      <c r="AL79" s="5">
        <v>42</v>
      </c>
      <c r="AM79" s="5">
        <v>8</v>
      </c>
      <c r="AN79" s="5">
        <v>0</v>
      </c>
      <c r="AO79" s="5">
        <v>0</v>
      </c>
      <c r="AP79" s="5">
        <v>56</v>
      </c>
      <c r="AQ79" s="5">
        <v>0</v>
      </c>
      <c r="AR79" s="5">
        <v>11</v>
      </c>
      <c r="AS79" s="5">
        <v>3</v>
      </c>
      <c r="AT79" s="5">
        <v>7</v>
      </c>
      <c r="AU79" s="5">
        <v>21</v>
      </c>
      <c r="AV79" s="5">
        <v>0</v>
      </c>
      <c r="AW79" s="5">
        <v>4</v>
      </c>
      <c r="AX79" s="5">
        <v>0</v>
      </c>
      <c r="AY79" s="5">
        <v>15</v>
      </c>
      <c r="AZ79" s="5">
        <v>4</v>
      </c>
      <c r="BA79" s="5">
        <v>0</v>
      </c>
      <c r="BB79" s="5">
        <v>30</v>
      </c>
      <c r="BC79" s="5">
        <v>12</v>
      </c>
      <c r="BD79" s="5">
        <v>0</v>
      </c>
      <c r="BE79" s="5">
        <v>0</v>
      </c>
      <c r="BF79" s="5">
        <v>0</v>
      </c>
      <c r="BG79" s="5">
        <v>4</v>
      </c>
      <c r="BH79" s="5">
        <v>0</v>
      </c>
      <c r="BI79" s="5">
        <v>10</v>
      </c>
      <c r="BJ79" s="5">
        <v>0</v>
      </c>
      <c r="BK79" s="5">
        <v>0</v>
      </c>
      <c r="BL79" s="5">
        <v>9</v>
      </c>
      <c r="BM79" s="5">
        <v>0</v>
      </c>
      <c r="BN79" s="5">
        <v>6</v>
      </c>
      <c r="BO79" s="5">
        <v>0</v>
      </c>
      <c r="BP79" s="5">
        <v>0</v>
      </c>
      <c r="BQ79" s="5">
        <v>0</v>
      </c>
      <c r="BR79" s="5">
        <v>0</v>
      </c>
      <c r="BS79" s="5">
        <v>0</v>
      </c>
      <c r="BT79" s="5">
        <v>0</v>
      </c>
      <c r="BU79" s="5">
        <v>0</v>
      </c>
      <c r="BV79" s="5">
        <v>0</v>
      </c>
      <c r="BW79" s="5">
        <v>14</v>
      </c>
      <c r="BX79" s="5">
        <v>76</v>
      </c>
      <c r="BY79" s="5">
        <v>0</v>
      </c>
      <c r="BZ79" s="5">
        <v>42</v>
      </c>
      <c r="CA79" s="5">
        <v>0</v>
      </c>
      <c r="CB79" s="5">
        <v>10</v>
      </c>
      <c r="CC79" s="5">
        <v>0</v>
      </c>
      <c r="CD79" s="5">
        <v>788</v>
      </c>
      <c r="CG79" s="7">
        <v>76</v>
      </c>
      <c r="CH79" s="5">
        <f>VLOOKUP(Birthplaces!CG79,Birthplaces!$A$4:$CD$233,Infographic!$G$2+2)</f>
        <v>32</v>
      </c>
      <c r="CI79" s="5">
        <f t="shared" si="7"/>
        <v>32.00076</v>
      </c>
      <c r="CJ79" s="5">
        <f t="shared" si="8"/>
        <v>89</v>
      </c>
      <c r="CK79" s="5" t="str">
        <f t="shared" si="9"/>
        <v>Uruguay</v>
      </c>
      <c r="CL79" s="5">
        <f t="shared" si="10"/>
        <v>68</v>
      </c>
      <c r="CM79" s="8">
        <f t="shared" si="11"/>
        <v>4.557732394082991E-2</v>
      </c>
    </row>
    <row r="80" spans="1:91" x14ac:dyDescent="0.3">
      <c r="A80" s="7">
        <v>77</v>
      </c>
      <c r="B80" s="5" t="s">
        <v>224</v>
      </c>
      <c r="C80" s="5">
        <v>0</v>
      </c>
      <c r="D80" s="5">
        <v>0</v>
      </c>
      <c r="E80" s="5">
        <v>7</v>
      </c>
      <c r="F80" s="5">
        <v>9</v>
      </c>
      <c r="G80" s="5">
        <v>0</v>
      </c>
      <c r="H80" s="5">
        <v>0</v>
      </c>
      <c r="I80" s="5">
        <v>15</v>
      </c>
      <c r="J80" s="5">
        <v>0</v>
      </c>
      <c r="K80" s="5">
        <v>7</v>
      </c>
      <c r="L80" s="5">
        <v>8</v>
      </c>
      <c r="M80" s="5">
        <v>0</v>
      </c>
      <c r="N80" s="5">
        <v>0</v>
      </c>
      <c r="O80" s="5">
        <v>5</v>
      </c>
      <c r="P80" s="5">
        <v>13</v>
      </c>
      <c r="Q80" s="5">
        <v>0</v>
      </c>
      <c r="R80" s="5">
        <v>0</v>
      </c>
      <c r="S80" s="5">
        <v>0</v>
      </c>
      <c r="T80" s="5">
        <v>4</v>
      </c>
      <c r="U80" s="5">
        <v>0</v>
      </c>
      <c r="V80" s="5">
        <v>8</v>
      </c>
      <c r="W80" s="5">
        <v>0</v>
      </c>
      <c r="X80" s="5">
        <v>48</v>
      </c>
      <c r="Y80" s="5">
        <v>0</v>
      </c>
      <c r="Z80" s="5">
        <v>0</v>
      </c>
      <c r="AA80" s="5">
        <v>0</v>
      </c>
      <c r="AB80" s="5">
        <v>11</v>
      </c>
      <c r="AC80" s="5">
        <v>0</v>
      </c>
      <c r="AD80" s="5">
        <v>0</v>
      </c>
      <c r="AE80" s="5">
        <v>0</v>
      </c>
      <c r="AF80" s="5">
        <v>0</v>
      </c>
      <c r="AG80" s="5">
        <v>5</v>
      </c>
      <c r="AH80" s="5">
        <v>0</v>
      </c>
      <c r="AI80" s="5">
        <v>4</v>
      </c>
      <c r="AJ80" s="5">
        <v>0</v>
      </c>
      <c r="AK80" s="5">
        <v>30</v>
      </c>
      <c r="AL80" s="5">
        <v>0</v>
      </c>
      <c r="AM80" s="5">
        <v>7</v>
      </c>
      <c r="AN80" s="5">
        <v>0</v>
      </c>
      <c r="AO80" s="5">
        <v>0</v>
      </c>
      <c r="AP80" s="5">
        <v>5</v>
      </c>
      <c r="AQ80" s="5">
        <v>0</v>
      </c>
      <c r="AR80" s="5">
        <v>0</v>
      </c>
      <c r="AS80" s="5">
        <v>0</v>
      </c>
      <c r="AT80" s="5">
        <v>9</v>
      </c>
      <c r="AU80" s="5">
        <v>0</v>
      </c>
      <c r="AV80" s="5">
        <v>0</v>
      </c>
      <c r="AW80" s="5">
        <v>0</v>
      </c>
      <c r="AX80" s="5">
        <v>0</v>
      </c>
      <c r="AY80" s="5">
        <v>14</v>
      </c>
      <c r="AZ80" s="5">
        <v>0</v>
      </c>
      <c r="BA80" s="5">
        <v>0</v>
      </c>
      <c r="BB80" s="5">
        <v>12</v>
      </c>
      <c r="BC80" s="5">
        <v>4</v>
      </c>
      <c r="BD80" s="5">
        <v>0</v>
      </c>
      <c r="BE80" s="5">
        <v>0</v>
      </c>
      <c r="BF80" s="5">
        <v>0</v>
      </c>
      <c r="BG80" s="5">
        <v>0</v>
      </c>
      <c r="BH80" s="5">
        <v>0</v>
      </c>
      <c r="BI80" s="5">
        <v>29</v>
      </c>
      <c r="BJ80" s="5">
        <v>0</v>
      </c>
      <c r="BK80" s="5">
        <v>0</v>
      </c>
      <c r="BL80" s="5">
        <v>0</v>
      </c>
      <c r="BM80" s="5">
        <v>0</v>
      </c>
      <c r="BN80" s="5">
        <v>8</v>
      </c>
      <c r="BO80" s="5">
        <v>0</v>
      </c>
      <c r="BP80" s="5">
        <v>0</v>
      </c>
      <c r="BQ80" s="5">
        <v>0</v>
      </c>
      <c r="BR80" s="5">
        <v>0</v>
      </c>
      <c r="BS80" s="5">
        <v>0</v>
      </c>
      <c r="BT80" s="5">
        <v>0</v>
      </c>
      <c r="BU80" s="5">
        <v>0</v>
      </c>
      <c r="BV80" s="5">
        <v>0</v>
      </c>
      <c r="BW80" s="5">
        <v>0</v>
      </c>
      <c r="BX80" s="5">
        <v>5</v>
      </c>
      <c r="BY80" s="5">
        <v>0</v>
      </c>
      <c r="BZ80" s="5">
        <v>5</v>
      </c>
      <c r="CA80" s="5">
        <v>4</v>
      </c>
      <c r="CB80" s="5">
        <v>3</v>
      </c>
      <c r="CC80" s="5">
        <v>0</v>
      </c>
      <c r="CD80" s="5">
        <v>262</v>
      </c>
      <c r="CG80" s="7">
        <v>77</v>
      </c>
      <c r="CH80" s="5">
        <f>VLOOKUP(Birthplaces!CG80,Birthplaces!$A$4:$CD$233,Infographic!$G$2+2)</f>
        <v>11</v>
      </c>
      <c r="CI80" s="5">
        <f t="shared" si="7"/>
        <v>11.000769999999999</v>
      </c>
      <c r="CJ80" s="5">
        <f t="shared" si="8"/>
        <v>123</v>
      </c>
      <c r="CK80" s="5" t="str">
        <f t="shared" si="9"/>
        <v>Spain</v>
      </c>
      <c r="CL80" s="5">
        <f t="shared" si="10"/>
        <v>62</v>
      </c>
      <c r="CM80" s="8">
        <f t="shared" si="11"/>
        <v>4.1555795357815506E-2</v>
      </c>
    </row>
    <row r="81" spans="1:91" x14ac:dyDescent="0.3">
      <c r="A81" s="7">
        <v>78</v>
      </c>
      <c r="B81" s="5" t="s">
        <v>108</v>
      </c>
      <c r="C81" s="5">
        <v>111</v>
      </c>
      <c r="D81" s="5">
        <v>45</v>
      </c>
      <c r="E81" s="5">
        <v>310</v>
      </c>
      <c r="F81" s="5">
        <v>512</v>
      </c>
      <c r="G81" s="5">
        <v>227</v>
      </c>
      <c r="H81" s="5">
        <v>268</v>
      </c>
      <c r="I81" s="5">
        <v>735</v>
      </c>
      <c r="J81" s="5">
        <v>97</v>
      </c>
      <c r="K81" s="5">
        <v>601</v>
      </c>
      <c r="L81" s="5">
        <v>786</v>
      </c>
      <c r="M81" s="5">
        <v>11</v>
      </c>
      <c r="N81" s="5">
        <v>80</v>
      </c>
      <c r="O81" s="5">
        <v>423</v>
      </c>
      <c r="P81" s="5">
        <v>949</v>
      </c>
      <c r="Q81" s="5">
        <v>36</v>
      </c>
      <c r="R81" s="5">
        <v>63</v>
      </c>
      <c r="S81" s="5">
        <v>43</v>
      </c>
      <c r="T81" s="5">
        <v>501</v>
      </c>
      <c r="U81" s="5">
        <v>277</v>
      </c>
      <c r="V81" s="5">
        <v>724</v>
      </c>
      <c r="W81" s="5">
        <v>18</v>
      </c>
      <c r="X81" s="5">
        <v>789</v>
      </c>
      <c r="Y81" s="5">
        <v>45</v>
      </c>
      <c r="Z81" s="5">
        <v>112</v>
      </c>
      <c r="AA81" s="5">
        <v>248</v>
      </c>
      <c r="AB81" s="5">
        <v>425</v>
      </c>
      <c r="AC81" s="5">
        <v>1317</v>
      </c>
      <c r="AD81" s="5">
        <v>128</v>
      </c>
      <c r="AE81" s="5">
        <v>99</v>
      </c>
      <c r="AF81" s="5">
        <v>11</v>
      </c>
      <c r="AG81" s="5">
        <v>467</v>
      </c>
      <c r="AH81" s="5">
        <v>31</v>
      </c>
      <c r="AI81" s="5">
        <v>520</v>
      </c>
      <c r="AJ81" s="5">
        <v>95</v>
      </c>
      <c r="AK81" s="5">
        <v>753</v>
      </c>
      <c r="AL81" s="5">
        <v>1050</v>
      </c>
      <c r="AM81" s="5">
        <v>443</v>
      </c>
      <c r="AN81" s="5">
        <v>27</v>
      </c>
      <c r="AO81" s="5">
        <v>272</v>
      </c>
      <c r="AP81" s="5">
        <v>479</v>
      </c>
      <c r="AQ81" s="5">
        <v>91</v>
      </c>
      <c r="AR81" s="5">
        <v>288</v>
      </c>
      <c r="AS81" s="5">
        <v>552</v>
      </c>
      <c r="AT81" s="5">
        <v>570</v>
      </c>
      <c r="AU81" s="5">
        <v>485</v>
      </c>
      <c r="AV81" s="5">
        <v>124</v>
      </c>
      <c r="AW81" s="5">
        <v>182</v>
      </c>
      <c r="AX81" s="5">
        <v>89</v>
      </c>
      <c r="AY81" s="5">
        <v>669</v>
      </c>
      <c r="AZ81" s="5">
        <v>412</v>
      </c>
      <c r="BA81" s="5">
        <v>171</v>
      </c>
      <c r="BB81" s="5">
        <v>647</v>
      </c>
      <c r="BC81" s="5">
        <v>935</v>
      </c>
      <c r="BD81" s="5">
        <v>103</v>
      </c>
      <c r="BE81" s="5">
        <v>38</v>
      </c>
      <c r="BF81" s="5">
        <v>76</v>
      </c>
      <c r="BG81" s="5">
        <v>310</v>
      </c>
      <c r="BH81" s="5">
        <v>41</v>
      </c>
      <c r="BI81" s="5">
        <v>702</v>
      </c>
      <c r="BJ81" s="5">
        <v>25</v>
      </c>
      <c r="BK81" s="5">
        <v>11</v>
      </c>
      <c r="BL81" s="5">
        <v>169</v>
      </c>
      <c r="BM81" s="5">
        <v>43</v>
      </c>
      <c r="BN81" s="5">
        <v>485</v>
      </c>
      <c r="BO81" s="5">
        <v>46</v>
      </c>
      <c r="BP81" s="5">
        <v>205</v>
      </c>
      <c r="BQ81" s="5">
        <v>21</v>
      </c>
      <c r="BR81" s="5">
        <v>39</v>
      </c>
      <c r="BS81" s="5">
        <v>99</v>
      </c>
      <c r="BT81" s="5">
        <v>57</v>
      </c>
      <c r="BU81" s="5">
        <v>188</v>
      </c>
      <c r="BV81" s="5">
        <v>19</v>
      </c>
      <c r="BW81" s="5">
        <v>613</v>
      </c>
      <c r="BX81" s="5">
        <v>409</v>
      </c>
      <c r="BY81" s="5">
        <v>287</v>
      </c>
      <c r="BZ81" s="5">
        <v>569</v>
      </c>
      <c r="CA81" s="5">
        <v>455</v>
      </c>
      <c r="CB81" s="5">
        <v>973</v>
      </c>
      <c r="CC81" s="5">
        <v>16</v>
      </c>
      <c r="CD81" s="5">
        <v>25365</v>
      </c>
      <c r="CG81" s="7">
        <v>78</v>
      </c>
      <c r="CH81" s="5">
        <f>VLOOKUP(Birthplaces!CG81,Birthplaces!$A$4:$CD$233,Infographic!$G$2+2)</f>
        <v>425</v>
      </c>
      <c r="CI81" s="5">
        <f t="shared" si="7"/>
        <v>425.00078000000002</v>
      </c>
      <c r="CJ81" s="5">
        <f t="shared" si="8"/>
        <v>34</v>
      </c>
      <c r="CK81" s="5" t="str">
        <f t="shared" si="9"/>
        <v>Peru</v>
      </c>
      <c r="CL81" s="5">
        <f t="shared" si="10"/>
        <v>61</v>
      </c>
      <c r="CM81" s="8">
        <f t="shared" si="11"/>
        <v>4.0885540593979773E-2</v>
      </c>
    </row>
    <row r="82" spans="1:91" x14ac:dyDescent="0.3">
      <c r="A82" s="7">
        <v>79</v>
      </c>
      <c r="B82" s="5" t="s">
        <v>185</v>
      </c>
      <c r="C82" s="5">
        <v>0</v>
      </c>
      <c r="D82" s="5">
        <v>0</v>
      </c>
      <c r="E82" s="5">
        <v>21</v>
      </c>
      <c r="F82" s="5">
        <v>14</v>
      </c>
      <c r="G82" s="5">
        <v>3</v>
      </c>
      <c r="H82" s="5">
        <v>4</v>
      </c>
      <c r="I82" s="5">
        <v>7</v>
      </c>
      <c r="J82" s="5">
        <v>0</v>
      </c>
      <c r="K82" s="5">
        <v>14</v>
      </c>
      <c r="L82" s="5">
        <v>74</v>
      </c>
      <c r="M82" s="5">
        <v>0</v>
      </c>
      <c r="N82" s="5">
        <v>0</v>
      </c>
      <c r="O82" s="5">
        <v>12</v>
      </c>
      <c r="P82" s="5">
        <v>99</v>
      </c>
      <c r="Q82" s="5">
        <v>0</v>
      </c>
      <c r="R82" s="5">
        <v>0</v>
      </c>
      <c r="S82" s="5">
        <v>0</v>
      </c>
      <c r="T82" s="5">
        <v>35</v>
      </c>
      <c r="U82" s="5">
        <v>0</v>
      </c>
      <c r="V82" s="5">
        <v>15</v>
      </c>
      <c r="W82" s="5">
        <v>0</v>
      </c>
      <c r="X82" s="5">
        <v>16</v>
      </c>
      <c r="Y82" s="5">
        <v>0</v>
      </c>
      <c r="Z82" s="5">
        <v>0</v>
      </c>
      <c r="AA82" s="5">
        <v>5</v>
      </c>
      <c r="AB82" s="5">
        <v>28</v>
      </c>
      <c r="AC82" s="5">
        <v>23</v>
      </c>
      <c r="AD82" s="5">
        <v>8</v>
      </c>
      <c r="AE82" s="5">
        <v>0</v>
      </c>
      <c r="AF82" s="5">
        <v>0</v>
      </c>
      <c r="AG82" s="5">
        <v>6</v>
      </c>
      <c r="AH82" s="5">
        <v>0</v>
      </c>
      <c r="AI82" s="5">
        <v>97</v>
      </c>
      <c r="AJ82" s="5">
        <v>0</v>
      </c>
      <c r="AK82" s="5">
        <v>10</v>
      </c>
      <c r="AL82" s="5">
        <v>14</v>
      </c>
      <c r="AM82" s="5">
        <v>0</v>
      </c>
      <c r="AN82" s="5">
        <v>0</v>
      </c>
      <c r="AO82" s="5">
        <v>0</v>
      </c>
      <c r="AP82" s="5">
        <v>8</v>
      </c>
      <c r="AQ82" s="5">
        <v>0</v>
      </c>
      <c r="AR82" s="5">
        <v>16</v>
      </c>
      <c r="AS82" s="5">
        <v>22</v>
      </c>
      <c r="AT82" s="5">
        <v>24</v>
      </c>
      <c r="AU82" s="5">
        <v>68</v>
      </c>
      <c r="AV82" s="5">
        <v>13</v>
      </c>
      <c r="AW82" s="5">
        <v>13</v>
      </c>
      <c r="AX82" s="5">
        <v>0</v>
      </c>
      <c r="AY82" s="5">
        <v>36</v>
      </c>
      <c r="AZ82" s="5">
        <v>7</v>
      </c>
      <c r="BA82" s="5">
        <v>0</v>
      </c>
      <c r="BB82" s="5">
        <v>23</v>
      </c>
      <c r="BC82" s="5">
        <v>4</v>
      </c>
      <c r="BD82" s="5">
        <v>4</v>
      </c>
      <c r="BE82" s="5">
        <v>0</v>
      </c>
      <c r="BF82" s="5">
        <v>0</v>
      </c>
      <c r="BG82" s="5">
        <v>0</v>
      </c>
      <c r="BH82" s="5">
        <v>0</v>
      </c>
      <c r="BI82" s="5">
        <v>9</v>
      </c>
      <c r="BJ82" s="5">
        <v>0</v>
      </c>
      <c r="BK82" s="5">
        <v>0</v>
      </c>
      <c r="BL82" s="5">
        <v>0</v>
      </c>
      <c r="BM82" s="5">
        <v>0</v>
      </c>
      <c r="BN82" s="5">
        <v>9</v>
      </c>
      <c r="BO82" s="5">
        <v>0</v>
      </c>
      <c r="BP82" s="5">
        <v>3</v>
      </c>
      <c r="BQ82" s="5">
        <v>0</v>
      </c>
      <c r="BR82" s="5">
        <v>0</v>
      </c>
      <c r="BS82" s="5">
        <v>0</v>
      </c>
      <c r="BT82" s="5">
        <v>0</v>
      </c>
      <c r="BU82" s="5">
        <v>3</v>
      </c>
      <c r="BV82" s="5">
        <v>0</v>
      </c>
      <c r="BW82" s="5">
        <v>18</v>
      </c>
      <c r="BX82" s="5">
        <v>146</v>
      </c>
      <c r="BY82" s="5">
        <v>9</v>
      </c>
      <c r="BZ82" s="5">
        <v>207</v>
      </c>
      <c r="CA82" s="5">
        <v>7</v>
      </c>
      <c r="CB82" s="5">
        <v>19</v>
      </c>
      <c r="CC82" s="5">
        <v>0</v>
      </c>
      <c r="CD82" s="5">
        <v>1176</v>
      </c>
      <c r="CG82" s="7">
        <v>79</v>
      </c>
      <c r="CH82" s="5">
        <f>VLOOKUP(Birthplaces!CG82,Birthplaces!$A$4:$CD$233,Infographic!$G$2+2)</f>
        <v>28</v>
      </c>
      <c r="CI82" s="5">
        <f t="shared" si="7"/>
        <v>28.000789999999999</v>
      </c>
      <c r="CJ82" s="5">
        <f t="shared" si="8"/>
        <v>94</v>
      </c>
      <c r="CK82" s="5" t="str">
        <f t="shared" si="9"/>
        <v>Israel</v>
      </c>
      <c r="CL82" s="5">
        <f t="shared" si="10"/>
        <v>61</v>
      </c>
      <c r="CM82" s="8">
        <f t="shared" si="11"/>
        <v>4.0885540593979773E-2</v>
      </c>
    </row>
    <row r="83" spans="1:91" x14ac:dyDescent="0.3">
      <c r="A83" s="7">
        <v>80</v>
      </c>
      <c r="B83" s="5" t="s">
        <v>253</v>
      </c>
      <c r="C83" s="5">
        <v>0</v>
      </c>
      <c r="D83" s="5">
        <v>0</v>
      </c>
      <c r="E83" s="5">
        <v>3</v>
      </c>
      <c r="F83" s="5">
        <v>3</v>
      </c>
      <c r="G83" s="5">
        <v>0</v>
      </c>
      <c r="H83" s="5">
        <v>0</v>
      </c>
      <c r="I83" s="5">
        <v>6</v>
      </c>
      <c r="J83" s="5">
        <v>0</v>
      </c>
      <c r="K83" s="5">
        <v>4</v>
      </c>
      <c r="L83" s="5">
        <v>0</v>
      </c>
      <c r="M83" s="5">
        <v>0</v>
      </c>
      <c r="N83" s="5">
        <v>0</v>
      </c>
      <c r="O83" s="5">
        <v>0</v>
      </c>
      <c r="P83" s="5">
        <v>5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4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4</v>
      </c>
      <c r="AC83" s="5">
        <v>7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7</v>
      </c>
      <c r="AJ83" s="5">
        <v>0</v>
      </c>
      <c r="AK83" s="5">
        <v>6</v>
      </c>
      <c r="AL83" s="5">
        <v>3</v>
      </c>
      <c r="AM83" s="5">
        <v>0</v>
      </c>
      <c r="AN83" s="5">
        <v>0</v>
      </c>
      <c r="AO83" s="5">
        <v>0</v>
      </c>
      <c r="AP83" s="5">
        <v>3</v>
      </c>
      <c r="AQ83" s="5">
        <v>0</v>
      </c>
      <c r="AR83" s="5">
        <v>0</v>
      </c>
      <c r="AS83" s="5">
        <v>3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3</v>
      </c>
      <c r="BB83" s="5">
        <v>0</v>
      </c>
      <c r="BC83" s="5">
        <v>4</v>
      </c>
      <c r="BD83" s="5">
        <v>0</v>
      </c>
      <c r="BE83" s="5">
        <v>0</v>
      </c>
      <c r="BF83" s="5">
        <v>0</v>
      </c>
      <c r="BG83" s="5">
        <v>0</v>
      </c>
      <c r="BH83" s="5">
        <v>0</v>
      </c>
      <c r="BI83" s="5">
        <v>6</v>
      </c>
      <c r="BJ83" s="5">
        <v>0</v>
      </c>
      <c r="BK83" s="5">
        <v>0</v>
      </c>
      <c r="BL83" s="5">
        <v>0</v>
      </c>
      <c r="BM83" s="5">
        <v>0</v>
      </c>
      <c r="BN83" s="5">
        <v>5</v>
      </c>
      <c r="BO83" s="5">
        <v>0</v>
      </c>
      <c r="BP83" s="5">
        <v>4</v>
      </c>
      <c r="BQ83" s="5">
        <v>0</v>
      </c>
      <c r="BR83" s="5">
        <v>0</v>
      </c>
      <c r="BS83" s="5">
        <v>0</v>
      </c>
      <c r="BT83" s="5">
        <v>0</v>
      </c>
      <c r="BU83" s="5">
        <v>0</v>
      </c>
      <c r="BV83" s="5">
        <v>0</v>
      </c>
      <c r="BW83" s="5">
        <v>4</v>
      </c>
      <c r="BX83" s="5">
        <v>0</v>
      </c>
      <c r="BY83" s="5">
        <v>0</v>
      </c>
      <c r="BZ83" s="5">
        <v>6</v>
      </c>
      <c r="CA83" s="5">
        <v>0</v>
      </c>
      <c r="CB83" s="5">
        <v>3</v>
      </c>
      <c r="CC83" s="5">
        <v>0</v>
      </c>
      <c r="CD83" s="5">
        <v>91</v>
      </c>
      <c r="CG83" s="7">
        <v>80</v>
      </c>
      <c r="CH83" s="5">
        <f>VLOOKUP(Birthplaces!CG83,Birthplaces!$A$4:$CD$233,Infographic!$G$2+2)</f>
        <v>4</v>
      </c>
      <c r="CI83" s="5">
        <f t="shared" si="7"/>
        <v>4.0007999999999999</v>
      </c>
      <c r="CJ83" s="5">
        <f t="shared" si="8"/>
        <v>141</v>
      </c>
      <c r="CK83" s="5" t="str">
        <f t="shared" si="9"/>
        <v>Bulgaria</v>
      </c>
      <c r="CL83" s="5">
        <f t="shared" si="10"/>
        <v>57</v>
      </c>
      <c r="CM83" s="8">
        <f t="shared" si="11"/>
        <v>3.8204521538636835E-2</v>
      </c>
    </row>
    <row r="84" spans="1:91" x14ac:dyDescent="0.3">
      <c r="A84" s="7">
        <v>81</v>
      </c>
      <c r="B84" s="5" t="s">
        <v>102</v>
      </c>
      <c r="C84" s="5">
        <v>5</v>
      </c>
      <c r="D84" s="5">
        <v>10</v>
      </c>
      <c r="E84" s="5">
        <v>66</v>
      </c>
      <c r="F84" s="5">
        <v>1072</v>
      </c>
      <c r="G84" s="5">
        <v>82</v>
      </c>
      <c r="H84" s="5">
        <v>32</v>
      </c>
      <c r="I84" s="5">
        <v>705</v>
      </c>
      <c r="J84" s="5">
        <v>9</v>
      </c>
      <c r="K84" s="5">
        <v>1586</v>
      </c>
      <c r="L84" s="5">
        <v>2031</v>
      </c>
      <c r="M84" s="5">
        <v>0</v>
      </c>
      <c r="N84" s="5">
        <v>19</v>
      </c>
      <c r="O84" s="5">
        <v>100</v>
      </c>
      <c r="P84" s="5">
        <v>979</v>
      </c>
      <c r="Q84" s="5">
        <v>19</v>
      </c>
      <c r="R84" s="5">
        <v>16</v>
      </c>
      <c r="S84" s="5">
        <v>6</v>
      </c>
      <c r="T84" s="5">
        <v>4240</v>
      </c>
      <c r="U84" s="5">
        <v>39</v>
      </c>
      <c r="V84" s="5">
        <v>465</v>
      </c>
      <c r="W84" s="5">
        <v>6</v>
      </c>
      <c r="X84" s="5">
        <v>2033</v>
      </c>
      <c r="Y84" s="5">
        <v>11</v>
      </c>
      <c r="Z84" s="5">
        <v>16</v>
      </c>
      <c r="AA84" s="5">
        <v>59</v>
      </c>
      <c r="AB84" s="5">
        <v>1780</v>
      </c>
      <c r="AC84" s="5">
        <v>512</v>
      </c>
      <c r="AD84" s="5">
        <v>157</v>
      </c>
      <c r="AE84" s="5">
        <v>19</v>
      </c>
      <c r="AF84" s="5">
        <v>6</v>
      </c>
      <c r="AG84" s="5">
        <v>1037</v>
      </c>
      <c r="AH84" s="5">
        <v>5</v>
      </c>
      <c r="AI84" s="5">
        <v>1110</v>
      </c>
      <c r="AJ84" s="5">
        <v>7</v>
      </c>
      <c r="AK84" s="5">
        <v>2962</v>
      </c>
      <c r="AL84" s="5">
        <v>592</v>
      </c>
      <c r="AM84" s="5">
        <v>87</v>
      </c>
      <c r="AN84" s="5">
        <v>4</v>
      </c>
      <c r="AO84" s="5">
        <v>46</v>
      </c>
      <c r="AP84" s="5">
        <v>2957</v>
      </c>
      <c r="AQ84" s="5">
        <v>6</v>
      </c>
      <c r="AR84" s="5">
        <v>742</v>
      </c>
      <c r="AS84" s="5">
        <v>194</v>
      </c>
      <c r="AT84" s="5">
        <v>263</v>
      </c>
      <c r="AU84" s="5">
        <v>440</v>
      </c>
      <c r="AV84" s="5">
        <v>117</v>
      </c>
      <c r="AW84" s="5">
        <v>79</v>
      </c>
      <c r="AX84" s="5">
        <v>13</v>
      </c>
      <c r="AY84" s="5">
        <v>4489</v>
      </c>
      <c r="AZ84" s="5">
        <v>1370</v>
      </c>
      <c r="BA84" s="5">
        <v>47</v>
      </c>
      <c r="BB84" s="5">
        <v>3075</v>
      </c>
      <c r="BC84" s="5">
        <v>708</v>
      </c>
      <c r="BD84" s="5">
        <v>24</v>
      </c>
      <c r="BE84" s="5">
        <v>5</v>
      </c>
      <c r="BF84" s="5">
        <v>24</v>
      </c>
      <c r="BG84" s="5">
        <v>203</v>
      </c>
      <c r="BH84" s="5">
        <v>10</v>
      </c>
      <c r="BI84" s="5">
        <v>1071</v>
      </c>
      <c r="BJ84" s="5">
        <v>3</v>
      </c>
      <c r="BK84" s="5">
        <v>5</v>
      </c>
      <c r="BL84" s="5">
        <v>23</v>
      </c>
      <c r="BM84" s="5">
        <v>3</v>
      </c>
      <c r="BN84" s="5">
        <v>1536</v>
      </c>
      <c r="BO84" s="5">
        <v>17</v>
      </c>
      <c r="BP84" s="5">
        <v>38</v>
      </c>
      <c r="BQ84" s="5">
        <v>21</v>
      </c>
      <c r="BR84" s="5">
        <v>0</v>
      </c>
      <c r="BS84" s="5">
        <v>18</v>
      </c>
      <c r="BT84" s="5">
        <v>15</v>
      </c>
      <c r="BU84" s="5">
        <v>29</v>
      </c>
      <c r="BV84" s="5">
        <v>4</v>
      </c>
      <c r="BW84" s="5">
        <v>1564</v>
      </c>
      <c r="BX84" s="5">
        <v>3832</v>
      </c>
      <c r="BY84" s="5">
        <v>17</v>
      </c>
      <c r="BZ84" s="5">
        <v>582</v>
      </c>
      <c r="CA84" s="5">
        <v>975</v>
      </c>
      <c r="CB84" s="5">
        <v>161</v>
      </c>
      <c r="CC84" s="5">
        <v>8</v>
      </c>
      <c r="CD84" s="5">
        <v>46623</v>
      </c>
      <c r="CG84" s="7">
        <v>81</v>
      </c>
      <c r="CH84" s="5">
        <f>VLOOKUP(Birthplaces!CG84,Birthplaces!$A$4:$CD$233,Infographic!$G$2+2)</f>
        <v>1780</v>
      </c>
      <c r="CI84" s="5">
        <f t="shared" si="7"/>
        <v>1780.00081</v>
      </c>
      <c r="CJ84" s="5">
        <f t="shared" si="8"/>
        <v>12</v>
      </c>
      <c r="CK84" s="5" t="str">
        <f t="shared" si="9"/>
        <v>Slovenia</v>
      </c>
      <c r="CL84" s="5">
        <f t="shared" si="10"/>
        <v>56</v>
      </c>
      <c r="CM84" s="8">
        <f t="shared" si="11"/>
        <v>3.7534266774801102E-2</v>
      </c>
    </row>
    <row r="85" spans="1:91" x14ac:dyDescent="0.3">
      <c r="A85" s="7">
        <v>82</v>
      </c>
      <c r="B85" s="5" t="s">
        <v>304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3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  <c r="BC85" s="5">
        <v>0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0</v>
      </c>
      <c r="BJ85" s="5">
        <v>0</v>
      </c>
      <c r="BK85" s="5">
        <v>0</v>
      </c>
      <c r="BL85" s="5">
        <v>0</v>
      </c>
      <c r="BM85" s="5">
        <v>0</v>
      </c>
      <c r="BN85" s="5">
        <v>0</v>
      </c>
      <c r="BO85" s="5">
        <v>0</v>
      </c>
      <c r="BP85" s="5">
        <v>0</v>
      </c>
      <c r="BQ85" s="5">
        <v>0</v>
      </c>
      <c r="BR85" s="5">
        <v>0</v>
      </c>
      <c r="BS85" s="5">
        <v>0</v>
      </c>
      <c r="BT85" s="5">
        <v>0</v>
      </c>
      <c r="BU85" s="5">
        <v>0</v>
      </c>
      <c r="BV85" s="5">
        <v>0</v>
      </c>
      <c r="BW85" s="5">
        <v>0</v>
      </c>
      <c r="BX85" s="5">
        <v>0</v>
      </c>
      <c r="BY85" s="5">
        <v>0</v>
      </c>
      <c r="BZ85" s="5">
        <v>0</v>
      </c>
      <c r="CA85" s="5">
        <v>0</v>
      </c>
      <c r="CB85" s="5">
        <v>0</v>
      </c>
      <c r="CC85" s="5">
        <v>0</v>
      </c>
      <c r="CD85" s="5">
        <v>7</v>
      </c>
      <c r="CG85" s="7">
        <v>82</v>
      </c>
      <c r="CH85" s="5">
        <f>VLOOKUP(Birthplaces!CG85,Birthplaces!$A$4:$CD$233,Infographic!$G$2+2)</f>
        <v>0</v>
      </c>
      <c r="CI85" s="5">
        <f t="shared" si="7"/>
        <v>8.2000000000000009E-4</v>
      </c>
      <c r="CJ85" s="5">
        <f t="shared" si="8"/>
        <v>201</v>
      </c>
      <c r="CK85" s="5" t="str">
        <f t="shared" si="9"/>
        <v>Brazil</v>
      </c>
      <c r="CL85" s="5">
        <f t="shared" si="10"/>
        <v>46</v>
      </c>
      <c r="CM85" s="8">
        <f t="shared" si="11"/>
        <v>3.083171913644376E-2</v>
      </c>
    </row>
    <row r="86" spans="1:91" x14ac:dyDescent="0.3">
      <c r="A86" s="7">
        <v>83</v>
      </c>
      <c r="B86" s="5" t="s">
        <v>300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  <c r="AM86" s="5">
        <v>0</v>
      </c>
      <c r="AN86" s="5">
        <v>0</v>
      </c>
      <c r="AO86" s="5">
        <v>0</v>
      </c>
      <c r="AP86" s="5">
        <v>0</v>
      </c>
      <c r="AQ86" s="5">
        <v>0</v>
      </c>
      <c r="AR86" s="5">
        <v>0</v>
      </c>
      <c r="AS86" s="5">
        <v>0</v>
      </c>
      <c r="AT86" s="5">
        <v>0</v>
      </c>
      <c r="AU86" s="5">
        <v>0</v>
      </c>
      <c r="AV86" s="5">
        <v>0</v>
      </c>
      <c r="AW86" s="5">
        <v>0</v>
      </c>
      <c r="AX86" s="5">
        <v>0</v>
      </c>
      <c r="AY86" s="5">
        <v>0</v>
      </c>
      <c r="AZ86" s="5">
        <v>0</v>
      </c>
      <c r="BA86" s="5">
        <v>0</v>
      </c>
      <c r="BB86" s="5">
        <v>0</v>
      </c>
      <c r="BC86" s="5">
        <v>0</v>
      </c>
      <c r="BD86" s="5">
        <v>0</v>
      </c>
      <c r="BE86" s="5">
        <v>0</v>
      </c>
      <c r="BF86" s="5">
        <v>0</v>
      </c>
      <c r="BG86" s="5">
        <v>0</v>
      </c>
      <c r="BH86" s="5">
        <v>0</v>
      </c>
      <c r="BI86" s="5">
        <v>0</v>
      </c>
      <c r="BJ86" s="5">
        <v>0</v>
      </c>
      <c r="BK86" s="5">
        <v>0</v>
      </c>
      <c r="BL86" s="5">
        <v>0</v>
      </c>
      <c r="BM86" s="5">
        <v>0</v>
      </c>
      <c r="BN86" s="5">
        <v>0</v>
      </c>
      <c r="BO86" s="5">
        <v>0</v>
      </c>
      <c r="BP86" s="5">
        <v>0</v>
      </c>
      <c r="BQ86" s="5">
        <v>0</v>
      </c>
      <c r="BR86" s="5">
        <v>0</v>
      </c>
      <c r="BS86" s="5">
        <v>0</v>
      </c>
      <c r="BT86" s="5">
        <v>0</v>
      </c>
      <c r="BU86" s="5">
        <v>0</v>
      </c>
      <c r="BV86" s="5">
        <v>0</v>
      </c>
      <c r="BW86" s="5">
        <v>0</v>
      </c>
      <c r="BX86" s="5">
        <v>0</v>
      </c>
      <c r="BY86" s="5">
        <v>0</v>
      </c>
      <c r="BZ86" s="5">
        <v>0</v>
      </c>
      <c r="CA86" s="5">
        <v>0</v>
      </c>
      <c r="CB86" s="5">
        <v>0</v>
      </c>
      <c r="CC86" s="5">
        <v>0</v>
      </c>
      <c r="CD86" s="5">
        <v>9</v>
      </c>
      <c r="CG86" s="7">
        <v>83</v>
      </c>
      <c r="CH86" s="5">
        <f>VLOOKUP(Birthplaces!CG86,Birthplaces!$A$4:$CD$233,Infographic!$G$2+2)</f>
        <v>0</v>
      </c>
      <c r="CI86" s="5">
        <f t="shared" si="7"/>
        <v>8.3000000000000012E-4</v>
      </c>
      <c r="CJ86" s="5">
        <f t="shared" si="8"/>
        <v>200</v>
      </c>
      <c r="CK86" s="5" t="str">
        <f t="shared" si="9"/>
        <v>Kuwait</v>
      </c>
      <c r="CL86" s="5">
        <f t="shared" si="10"/>
        <v>45</v>
      </c>
      <c r="CM86" s="8">
        <f t="shared" si="11"/>
        <v>3.0161464372608027E-2</v>
      </c>
    </row>
    <row r="87" spans="1:91" x14ac:dyDescent="0.3">
      <c r="A87" s="7">
        <v>84</v>
      </c>
      <c r="B87" s="5" t="s">
        <v>294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0</v>
      </c>
      <c r="AS87" s="5">
        <v>0</v>
      </c>
      <c r="AT87" s="5">
        <v>0</v>
      </c>
      <c r="AU87" s="5">
        <v>0</v>
      </c>
      <c r="AV87" s="5">
        <v>0</v>
      </c>
      <c r="AW87" s="5">
        <v>0</v>
      </c>
      <c r="AX87" s="5">
        <v>0</v>
      </c>
      <c r="AY87" s="5">
        <v>0</v>
      </c>
      <c r="AZ87" s="5">
        <v>0</v>
      </c>
      <c r="BA87" s="5">
        <v>0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  <c r="BM87" s="5">
        <v>0</v>
      </c>
      <c r="BN87" s="5">
        <v>0</v>
      </c>
      <c r="BO87" s="5">
        <v>0</v>
      </c>
      <c r="BP87" s="5">
        <v>0</v>
      </c>
      <c r="BQ87" s="5">
        <v>0</v>
      </c>
      <c r="BR87" s="5">
        <v>0</v>
      </c>
      <c r="BS87" s="5">
        <v>0</v>
      </c>
      <c r="BT87" s="5">
        <v>0</v>
      </c>
      <c r="BU87" s="5">
        <v>0</v>
      </c>
      <c r="BV87" s="5">
        <v>0</v>
      </c>
      <c r="BW87" s="5">
        <v>0</v>
      </c>
      <c r="BX87" s="5">
        <v>0</v>
      </c>
      <c r="BY87" s="5">
        <v>0</v>
      </c>
      <c r="BZ87" s="5">
        <v>0</v>
      </c>
      <c r="CA87" s="5">
        <v>0</v>
      </c>
      <c r="CB87" s="5">
        <v>0</v>
      </c>
      <c r="CC87" s="5">
        <v>0</v>
      </c>
      <c r="CD87" s="5">
        <v>10</v>
      </c>
      <c r="CG87" s="7">
        <v>84</v>
      </c>
      <c r="CH87" s="5">
        <f>VLOOKUP(Birthplaces!CG87,Birthplaces!$A$4:$CD$233,Infographic!$G$2+2)</f>
        <v>0</v>
      </c>
      <c r="CI87" s="5">
        <f t="shared" si="7"/>
        <v>8.4000000000000003E-4</v>
      </c>
      <c r="CJ87" s="5">
        <f t="shared" si="8"/>
        <v>199</v>
      </c>
      <c r="CK87" s="5" t="str">
        <f t="shared" si="9"/>
        <v>Wales</v>
      </c>
      <c r="CL87" s="5">
        <f t="shared" si="10"/>
        <v>38</v>
      </c>
      <c r="CM87" s="8">
        <f t="shared" si="11"/>
        <v>2.546968102575789E-2</v>
      </c>
    </row>
    <row r="88" spans="1:91" x14ac:dyDescent="0.3">
      <c r="A88" s="7">
        <v>85</v>
      </c>
      <c r="B88" s="5" t="s">
        <v>283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3</v>
      </c>
      <c r="L88" s="5">
        <v>6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0</v>
      </c>
      <c r="AV88" s="5">
        <v>0</v>
      </c>
      <c r="AW88" s="5">
        <v>0</v>
      </c>
      <c r="AX88" s="5">
        <v>0</v>
      </c>
      <c r="AY88" s="5">
        <v>0</v>
      </c>
      <c r="AZ88" s="5">
        <v>0</v>
      </c>
      <c r="BA88" s="5">
        <v>0</v>
      </c>
      <c r="BB88" s="5">
        <v>3</v>
      </c>
      <c r="BC88" s="5">
        <v>0</v>
      </c>
      <c r="BD88" s="5">
        <v>0</v>
      </c>
      <c r="BE88" s="5">
        <v>0</v>
      </c>
      <c r="BF88" s="5">
        <v>0</v>
      </c>
      <c r="BG88" s="5">
        <v>0</v>
      </c>
      <c r="BH88" s="5">
        <v>0</v>
      </c>
      <c r="BI88" s="5">
        <v>0</v>
      </c>
      <c r="BJ88" s="5">
        <v>0</v>
      </c>
      <c r="BK88" s="5">
        <v>0</v>
      </c>
      <c r="BL88" s="5">
        <v>0</v>
      </c>
      <c r="BM88" s="5">
        <v>0</v>
      </c>
      <c r="BN88" s="5">
        <v>0</v>
      </c>
      <c r="BO88" s="5">
        <v>0</v>
      </c>
      <c r="BP88" s="5">
        <v>0</v>
      </c>
      <c r="BQ88" s="5">
        <v>0</v>
      </c>
      <c r="BR88" s="5">
        <v>0</v>
      </c>
      <c r="BS88" s="5">
        <v>0</v>
      </c>
      <c r="BT88" s="5">
        <v>0</v>
      </c>
      <c r="BU88" s="5">
        <v>0</v>
      </c>
      <c r="BV88" s="5">
        <v>0</v>
      </c>
      <c r="BW88" s="5">
        <v>0</v>
      </c>
      <c r="BX88" s="5">
        <v>0</v>
      </c>
      <c r="BY88" s="5">
        <v>0</v>
      </c>
      <c r="BZ88" s="5">
        <v>0</v>
      </c>
      <c r="CA88" s="5">
        <v>0</v>
      </c>
      <c r="CB88" s="5">
        <v>0</v>
      </c>
      <c r="CC88" s="5">
        <v>0</v>
      </c>
      <c r="CD88" s="5">
        <v>20</v>
      </c>
      <c r="CG88" s="7">
        <v>85</v>
      </c>
      <c r="CH88" s="5">
        <f>VLOOKUP(Birthplaces!CG88,Birthplaces!$A$4:$CD$233,Infographic!$G$2+2)</f>
        <v>0</v>
      </c>
      <c r="CI88" s="5">
        <f t="shared" si="7"/>
        <v>8.5000000000000006E-4</v>
      </c>
      <c r="CJ88" s="5">
        <f t="shared" si="8"/>
        <v>198</v>
      </c>
      <c r="CK88" s="5" t="str">
        <f t="shared" si="9"/>
        <v>Tonga</v>
      </c>
      <c r="CL88" s="5">
        <f t="shared" si="10"/>
        <v>36</v>
      </c>
      <c r="CM88" s="8">
        <f t="shared" si="11"/>
        <v>2.4129171498086424E-2</v>
      </c>
    </row>
    <row r="89" spans="1:91" x14ac:dyDescent="0.3">
      <c r="A89" s="7">
        <v>86</v>
      </c>
      <c r="B89" s="5" t="s">
        <v>232</v>
      </c>
      <c r="C89" s="5">
        <v>0</v>
      </c>
      <c r="D89" s="5">
        <v>0</v>
      </c>
      <c r="E89" s="5">
        <v>3</v>
      </c>
      <c r="F89" s="5">
        <v>3</v>
      </c>
      <c r="G89" s="5">
        <v>0</v>
      </c>
      <c r="H89" s="5">
        <v>0</v>
      </c>
      <c r="I89" s="5">
        <v>6</v>
      </c>
      <c r="J89" s="5">
        <v>0</v>
      </c>
      <c r="K89" s="5">
        <v>3</v>
      </c>
      <c r="L89" s="5">
        <v>6</v>
      </c>
      <c r="M89" s="5">
        <v>0</v>
      </c>
      <c r="N89" s="5">
        <v>0</v>
      </c>
      <c r="O89" s="5">
        <v>6</v>
      </c>
      <c r="P89" s="5">
        <v>4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3</v>
      </c>
      <c r="Y89" s="5">
        <v>0</v>
      </c>
      <c r="Z89" s="5">
        <v>0</v>
      </c>
      <c r="AA89" s="5">
        <v>0</v>
      </c>
      <c r="AB89" s="5">
        <v>0</v>
      </c>
      <c r="AC89" s="5">
        <v>3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6</v>
      </c>
      <c r="AJ89" s="5">
        <v>0</v>
      </c>
      <c r="AK89" s="5">
        <v>9</v>
      </c>
      <c r="AL89" s="5">
        <v>4</v>
      </c>
      <c r="AM89" s="5">
        <v>0</v>
      </c>
      <c r="AN89" s="5">
        <v>0</v>
      </c>
      <c r="AO89" s="5">
        <v>0</v>
      </c>
      <c r="AP89" s="5">
        <v>5</v>
      </c>
      <c r="AQ89" s="5">
        <v>0</v>
      </c>
      <c r="AR89" s="5">
        <v>3</v>
      </c>
      <c r="AS89" s="5">
        <v>5</v>
      </c>
      <c r="AT89" s="5">
        <v>9</v>
      </c>
      <c r="AU89" s="5">
        <v>4</v>
      </c>
      <c r="AV89" s="5">
        <v>0</v>
      </c>
      <c r="AW89" s="5">
        <v>0</v>
      </c>
      <c r="AX89" s="5">
        <v>0</v>
      </c>
      <c r="AY89" s="5">
        <v>3</v>
      </c>
      <c r="AZ89" s="5">
        <v>0</v>
      </c>
      <c r="BA89" s="5">
        <v>0</v>
      </c>
      <c r="BB89" s="5">
        <v>10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6</v>
      </c>
      <c r="BJ89" s="5">
        <v>0</v>
      </c>
      <c r="BK89" s="5">
        <v>0</v>
      </c>
      <c r="BL89" s="5">
        <v>0</v>
      </c>
      <c r="BM89" s="5">
        <v>0</v>
      </c>
      <c r="BN89" s="5">
        <v>4</v>
      </c>
      <c r="BO89" s="5">
        <v>0</v>
      </c>
      <c r="BP89" s="5">
        <v>0</v>
      </c>
      <c r="BQ89" s="5">
        <v>0</v>
      </c>
      <c r="BR89" s="5">
        <v>0</v>
      </c>
      <c r="BS89" s="5">
        <v>0</v>
      </c>
      <c r="BT89" s="5">
        <v>0</v>
      </c>
      <c r="BU89" s="5">
        <v>0</v>
      </c>
      <c r="BV89" s="5">
        <v>0</v>
      </c>
      <c r="BW89" s="5">
        <v>4</v>
      </c>
      <c r="BX89" s="5">
        <v>3</v>
      </c>
      <c r="BY89" s="5">
        <v>0</v>
      </c>
      <c r="BZ89" s="5">
        <v>6</v>
      </c>
      <c r="CA89" s="5">
        <v>8</v>
      </c>
      <c r="CB89" s="5">
        <v>4</v>
      </c>
      <c r="CC89" s="5">
        <v>0</v>
      </c>
      <c r="CD89" s="5">
        <v>186</v>
      </c>
      <c r="CG89" s="7">
        <v>86</v>
      </c>
      <c r="CH89" s="5">
        <f>VLOOKUP(Birthplaces!CG89,Birthplaces!$A$4:$CD$233,Infographic!$G$2+2)</f>
        <v>0</v>
      </c>
      <c r="CI89" s="5">
        <f t="shared" si="7"/>
        <v>8.6000000000000009E-4</v>
      </c>
      <c r="CJ89" s="5">
        <f t="shared" si="8"/>
        <v>197</v>
      </c>
      <c r="CK89" s="5" t="str">
        <f t="shared" si="9"/>
        <v>Sierra Leone</v>
      </c>
      <c r="CL89" s="5">
        <f t="shared" si="10"/>
        <v>36</v>
      </c>
      <c r="CM89" s="8">
        <f t="shared" si="11"/>
        <v>2.4129171498086424E-2</v>
      </c>
    </row>
    <row r="90" spans="1:91" x14ac:dyDescent="0.3">
      <c r="A90" s="7">
        <v>87</v>
      </c>
      <c r="B90" s="5" t="s">
        <v>244</v>
      </c>
      <c r="C90" s="5">
        <v>0</v>
      </c>
      <c r="D90" s="5">
        <v>0</v>
      </c>
      <c r="E90" s="5">
        <v>6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3</v>
      </c>
      <c r="L90" s="5">
        <v>0</v>
      </c>
      <c r="M90" s="5">
        <v>0</v>
      </c>
      <c r="N90" s="5">
        <v>0</v>
      </c>
      <c r="O90" s="5">
        <v>3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12</v>
      </c>
      <c r="W90" s="5">
        <v>0</v>
      </c>
      <c r="X90" s="5">
        <v>4</v>
      </c>
      <c r="Y90" s="5">
        <v>0</v>
      </c>
      <c r="Z90" s="5">
        <v>0</v>
      </c>
      <c r="AA90" s="5">
        <v>0</v>
      </c>
      <c r="AB90" s="5">
        <v>4</v>
      </c>
      <c r="AC90" s="5">
        <v>3</v>
      </c>
      <c r="AD90" s="5">
        <v>0</v>
      </c>
      <c r="AE90" s="5">
        <v>0</v>
      </c>
      <c r="AF90" s="5">
        <v>0</v>
      </c>
      <c r="AG90" s="5">
        <v>0</v>
      </c>
      <c r="AH90" s="5">
        <v>0</v>
      </c>
      <c r="AI90" s="5">
        <v>0</v>
      </c>
      <c r="AJ90" s="5">
        <v>0</v>
      </c>
      <c r="AK90" s="5">
        <v>6</v>
      </c>
      <c r="AL90" s="5">
        <v>3</v>
      </c>
      <c r="AM90" s="5">
        <v>0</v>
      </c>
      <c r="AN90" s="5">
        <v>0</v>
      </c>
      <c r="AO90" s="5">
        <v>0</v>
      </c>
      <c r="AP90" s="5">
        <v>3</v>
      </c>
      <c r="AQ90" s="5">
        <v>0</v>
      </c>
      <c r="AR90" s="5">
        <v>0</v>
      </c>
      <c r="AS90" s="5">
        <v>3</v>
      </c>
      <c r="AT90" s="5">
        <v>0</v>
      </c>
      <c r="AU90" s="5">
        <v>0</v>
      </c>
      <c r="AV90" s="5">
        <v>0</v>
      </c>
      <c r="AW90" s="5">
        <v>0</v>
      </c>
      <c r="AX90" s="5">
        <v>0</v>
      </c>
      <c r="AY90" s="5">
        <v>0</v>
      </c>
      <c r="AZ90" s="5">
        <v>0</v>
      </c>
      <c r="BA90" s="5">
        <v>0</v>
      </c>
      <c r="BB90" s="5">
        <v>5</v>
      </c>
      <c r="BC90" s="5">
        <v>11</v>
      </c>
      <c r="BD90" s="5">
        <v>0</v>
      </c>
      <c r="BE90" s="5">
        <v>0</v>
      </c>
      <c r="BF90" s="5">
        <v>0</v>
      </c>
      <c r="BG90" s="5">
        <v>0</v>
      </c>
      <c r="BH90" s="5">
        <v>0</v>
      </c>
      <c r="BI90" s="5">
        <v>6</v>
      </c>
      <c r="BJ90" s="5">
        <v>0</v>
      </c>
      <c r="BK90" s="5">
        <v>0</v>
      </c>
      <c r="BL90" s="5">
        <v>0</v>
      </c>
      <c r="BM90" s="5">
        <v>0</v>
      </c>
      <c r="BN90" s="5">
        <v>4</v>
      </c>
      <c r="BO90" s="5">
        <v>0</v>
      </c>
      <c r="BP90" s="5">
        <v>0</v>
      </c>
      <c r="BQ90" s="5">
        <v>0</v>
      </c>
      <c r="BR90" s="5">
        <v>3</v>
      </c>
      <c r="BS90" s="5">
        <v>0</v>
      </c>
      <c r="BT90" s="5">
        <v>0</v>
      </c>
      <c r="BU90" s="5">
        <v>0</v>
      </c>
      <c r="BV90" s="5">
        <v>0</v>
      </c>
      <c r="BW90" s="5">
        <v>0</v>
      </c>
      <c r="BX90" s="5">
        <v>0</v>
      </c>
      <c r="BY90" s="5">
        <v>0</v>
      </c>
      <c r="BZ90" s="5">
        <v>0</v>
      </c>
      <c r="CA90" s="5">
        <v>4</v>
      </c>
      <c r="CB90" s="5">
        <v>6</v>
      </c>
      <c r="CC90" s="5">
        <v>0</v>
      </c>
      <c r="CD90" s="5">
        <v>128</v>
      </c>
      <c r="CG90" s="7">
        <v>87</v>
      </c>
      <c r="CH90" s="5">
        <f>VLOOKUP(Birthplaces!CG90,Birthplaces!$A$4:$CD$233,Infographic!$G$2+2)</f>
        <v>4</v>
      </c>
      <c r="CI90" s="5">
        <f t="shared" si="7"/>
        <v>4.0008699999999999</v>
      </c>
      <c r="CJ90" s="5">
        <f t="shared" si="8"/>
        <v>140</v>
      </c>
      <c r="CK90" s="5" t="str">
        <f t="shared" si="9"/>
        <v>Switzerland</v>
      </c>
      <c r="CL90" s="5">
        <f t="shared" si="10"/>
        <v>34</v>
      </c>
      <c r="CM90" s="8">
        <f t="shared" si="11"/>
        <v>2.2788661970414955E-2</v>
      </c>
    </row>
    <row r="91" spans="1:91" x14ac:dyDescent="0.3">
      <c r="A91" s="7">
        <v>88</v>
      </c>
      <c r="B91" s="5" t="s">
        <v>235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25</v>
      </c>
      <c r="M91" s="5">
        <v>0</v>
      </c>
      <c r="N91" s="5">
        <v>0</v>
      </c>
      <c r="O91" s="5">
        <v>6</v>
      </c>
      <c r="P91" s="5">
        <v>25</v>
      </c>
      <c r="Q91" s="5">
        <v>0</v>
      </c>
      <c r="R91" s="5">
        <v>0</v>
      </c>
      <c r="S91" s="5">
        <v>0</v>
      </c>
      <c r="T91" s="5">
        <v>3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4</v>
      </c>
      <c r="AB91" s="5">
        <v>5</v>
      </c>
      <c r="AC91" s="5">
        <v>8</v>
      </c>
      <c r="AD91" s="5">
        <v>0</v>
      </c>
      <c r="AE91" s="5">
        <v>0</v>
      </c>
      <c r="AF91" s="5">
        <v>0</v>
      </c>
      <c r="AG91" s="5">
        <v>3</v>
      </c>
      <c r="AH91" s="5">
        <v>0</v>
      </c>
      <c r="AI91" s="5">
        <v>7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5">
        <v>0</v>
      </c>
      <c r="AQ91" s="5">
        <v>0</v>
      </c>
      <c r="AR91" s="5">
        <v>0</v>
      </c>
      <c r="AS91" s="5">
        <v>0</v>
      </c>
      <c r="AT91" s="5">
        <v>4</v>
      </c>
      <c r="AU91" s="5">
        <v>21</v>
      </c>
      <c r="AV91" s="5">
        <v>0</v>
      </c>
      <c r="AW91" s="5">
        <v>3</v>
      </c>
      <c r="AX91" s="5">
        <v>0</v>
      </c>
      <c r="AY91" s="5">
        <v>0</v>
      </c>
      <c r="AZ91" s="5">
        <v>0</v>
      </c>
      <c r="BA91" s="5">
        <v>0</v>
      </c>
      <c r="BB91" s="5">
        <v>3</v>
      </c>
      <c r="BC91" s="5">
        <v>0</v>
      </c>
      <c r="BD91" s="5">
        <v>0</v>
      </c>
      <c r="BE91" s="5">
        <v>0</v>
      </c>
      <c r="BF91" s="5">
        <v>0</v>
      </c>
      <c r="BG91" s="5">
        <v>0</v>
      </c>
      <c r="BH91" s="5">
        <v>0</v>
      </c>
      <c r="BI91" s="5">
        <v>0</v>
      </c>
      <c r="BJ91" s="5">
        <v>0</v>
      </c>
      <c r="BK91" s="5">
        <v>0</v>
      </c>
      <c r="BL91" s="5">
        <v>0</v>
      </c>
      <c r="BM91" s="5">
        <v>0</v>
      </c>
      <c r="BN91" s="5">
        <v>0</v>
      </c>
      <c r="BO91" s="5">
        <v>0</v>
      </c>
      <c r="BP91" s="5">
        <v>0</v>
      </c>
      <c r="BQ91" s="5">
        <v>0</v>
      </c>
      <c r="BR91" s="5">
        <v>0</v>
      </c>
      <c r="BS91" s="5">
        <v>0</v>
      </c>
      <c r="BT91" s="5">
        <v>0</v>
      </c>
      <c r="BU91" s="5">
        <v>0</v>
      </c>
      <c r="BV91" s="5">
        <v>0</v>
      </c>
      <c r="BW91" s="5">
        <v>0</v>
      </c>
      <c r="BX91" s="5">
        <v>6</v>
      </c>
      <c r="BY91" s="5">
        <v>0</v>
      </c>
      <c r="BZ91" s="5">
        <v>31</v>
      </c>
      <c r="CA91" s="5">
        <v>0</v>
      </c>
      <c r="CB91" s="5">
        <v>0</v>
      </c>
      <c r="CC91" s="5">
        <v>0</v>
      </c>
      <c r="CD91" s="5">
        <v>168</v>
      </c>
      <c r="CG91" s="7">
        <v>88</v>
      </c>
      <c r="CH91" s="5">
        <f>VLOOKUP(Birthplaces!CG91,Birthplaces!$A$4:$CD$233,Infographic!$G$2+2)</f>
        <v>5</v>
      </c>
      <c r="CI91" s="5">
        <f t="shared" si="7"/>
        <v>5.0008800000000004</v>
      </c>
      <c r="CJ91" s="5">
        <f t="shared" si="8"/>
        <v>134</v>
      </c>
      <c r="CK91" s="5" t="str">
        <f t="shared" si="9"/>
        <v>Jordan</v>
      </c>
      <c r="CL91" s="5">
        <f t="shared" si="10"/>
        <v>33</v>
      </c>
      <c r="CM91" s="8">
        <f t="shared" si="11"/>
        <v>2.2118407206579222E-2</v>
      </c>
    </row>
    <row r="92" spans="1:91" x14ac:dyDescent="0.3">
      <c r="A92" s="7">
        <v>89</v>
      </c>
      <c r="B92" s="5" t="s">
        <v>241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8</v>
      </c>
      <c r="J92" s="5">
        <v>0</v>
      </c>
      <c r="K92" s="5">
        <v>0</v>
      </c>
      <c r="L92" s="5">
        <v>9</v>
      </c>
      <c r="M92" s="5">
        <v>0</v>
      </c>
      <c r="N92" s="5">
        <v>0</v>
      </c>
      <c r="O92" s="5">
        <v>0</v>
      </c>
      <c r="P92" s="5">
        <v>8</v>
      </c>
      <c r="Q92" s="5">
        <v>0</v>
      </c>
      <c r="R92" s="5">
        <v>0</v>
      </c>
      <c r="S92" s="5">
        <v>0</v>
      </c>
      <c r="T92" s="5">
        <v>5</v>
      </c>
      <c r="U92" s="5">
        <v>0</v>
      </c>
      <c r="V92" s="5">
        <v>6</v>
      </c>
      <c r="W92" s="5">
        <v>0</v>
      </c>
      <c r="X92" s="5">
        <v>3</v>
      </c>
      <c r="Y92" s="5">
        <v>0</v>
      </c>
      <c r="Z92" s="5">
        <v>0</v>
      </c>
      <c r="AA92" s="5">
        <v>3</v>
      </c>
      <c r="AB92" s="5">
        <v>4</v>
      </c>
      <c r="AC92" s="5">
        <v>3</v>
      </c>
      <c r="AD92" s="5">
        <v>0</v>
      </c>
      <c r="AE92" s="5">
        <v>0</v>
      </c>
      <c r="AF92" s="5">
        <v>0</v>
      </c>
      <c r="AG92" s="5">
        <v>3</v>
      </c>
      <c r="AH92" s="5">
        <v>0</v>
      </c>
      <c r="AI92" s="5">
        <v>0</v>
      </c>
      <c r="AJ92" s="5">
        <v>0</v>
      </c>
      <c r="AK92" s="5">
        <v>3</v>
      </c>
      <c r="AL92" s="5">
        <v>13</v>
      </c>
      <c r="AM92" s="5">
        <v>0</v>
      </c>
      <c r="AN92" s="5">
        <v>0</v>
      </c>
      <c r="AO92" s="5">
        <v>0</v>
      </c>
      <c r="AP92" s="5">
        <v>5</v>
      </c>
      <c r="AQ92" s="5">
        <v>0</v>
      </c>
      <c r="AR92" s="5">
        <v>0</v>
      </c>
      <c r="AS92" s="5">
        <v>0</v>
      </c>
      <c r="AT92" s="5">
        <v>4</v>
      </c>
      <c r="AU92" s="5">
        <v>6</v>
      </c>
      <c r="AV92" s="5">
        <v>0</v>
      </c>
      <c r="AW92" s="5">
        <v>0</v>
      </c>
      <c r="AX92" s="5">
        <v>0</v>
      </c>
      <c r="AY92" s="5">
        <v>0</v>
      </c>
      <c r="AZ92" s="5">
        <v>0</v>
      </c>
      <c r="BA92" s="5">
        <v>0</v>
      </c>
      <c r="BB92" s="5">
        <v>0</v>
      </c>
      <c r="BC92" s="5">
        <v>0</v>
      </c>
      <c r="BD92" s="5">
        <v>0</v>
      </c>
      <c r="BE92" s="5">
        <v>0</v>
      </c>
      <c r="BF92" s="5">
        <v>0</v>
      </c>
      <c r="BG92" s="5">
        <v>0</v>
      </c>
      <c r="BH92" s="5">
        <v>0</v>
      </c>
      <c r="BI92" s="5">
        <v>4</v>
      </c>
      <c r="BJ92" s="5">
        <v>0</v>
      </c>
      <c r="BK92" s="5">
        <v>0</v>
      </c>
      <c r="BL92" s="5">
        <v>0</v>
      </c>
      <c r="BM92" s="5">
        <v>0</v>
      </c>
      <c r="BN92" s="5">
        <v>0</v>
      </c>
      <c r="BO92" s="5">
        <v>0</v>
      </c>
      <c r="BP92" s="5">
        <v>0</v>
      </c>
      <c r="BQ92" s="5">
        <v>0</v>
      </c>
      <c r="BR92" s="5">
        <v>0</v>
      </c>
      <c r="BS92" s="5">
        <v>0</v>
      </c>
      <c r="BT92" s="5">
        <v>0</v>
      </c>
      <c r="BU92" s="5">
        <v>0</v>
      </c>
      <c r="BV92" s="5">
        <v>0</v>
      </c>
      <c r="BW92" s="5">
        <v>0</v>
      </c>
      <c r="BX92" s="5">
        <v>0</v>
      </c>
      <c r="BY92" s="5">
        <v>0</v>
      </c>
      <c r="BZ92" s="5">
        <v>22</v>
      </c>
      <c r="CA92" s="5">
        <v>0</v>
      </c>
      <c r="CB92" s="5">
        <v>0</v>
      </c>
      <c r="CC92" s="5">
        <v>0</v>
      </c>
      <c r="CD92" s="5">
        <v>141</v>
      </c>
      <c r="CG92" s="7">
        <v>89</v>
      </c>
      <c r="CH92" s="5">
        <f>VLOOKUP(Birthplaces!CG92,Birthplaces!$A$4:$CD$233,Infographic!$G$2+2)</f>
        <v>4</v>
      </c>
      <c r="CI92" s="5">
        <f t="shared" si="7"/>
        <v>4.0008900000000001</v>
      </c>
      <c r="CJ92" s="5">
        <f t="shared" si="8"/>
        <v>139</v>
      </c>
      <c r="CK92" s="5" t="str">
        <f t="shared" si="9"/>
        <v>Gaza Strip and West Bank</v>
      </c>
      <c r="CL92" s="5">
        <f t="shared" si="10"/>
        <v>32</v>
      </c>
      <c r="CM92" s="8">
        <f t="shared" si="11"/>
        <v>2.1448152442743486E-2</v>
      </c>
    </row>
    <row r="93" spans="1:91" x14ac:dyDescent="0.3">
      <c r="A93" s="7">
        <v>90</v>
      </c>
      <c r="B93" s="5" t="s">
        <v>273</v>
      </c>
      <c r="C93" s="5">
        <v>0</v>
      </c>
      <c r="D93" s="5">
        <v>0</v>
      </c>
      <c r="E93" s="5">
        <v>4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3</v>
      </c>
      <c r="Y93" s="5">
        <v>0</v>
      </c>
      <c r="Z93" s="5">
        <v>0</v>
      </c>
      <c r="AA93" s="5">
        <v>0</v>
      </c>
      <c r="AB93" s="5">
        <v>0</v>
      </c>
      <c r="AC93" s="5">
        <v>6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0</v>
      </c>
      <c r="AN93" s="5">
        <v>0</v>
      </c>
      <c r="AO93" s="5">
        <v>0</v>
      </c>
      <c r="AP93" s="5">
        <v>3</v>
      </c>
      <c r="AQ93" s="5">
        <v>0</v>
      </c>
      <c r="AR93" s="5">
        <v>0</v>
      </c>
      <c r="AS93" s="5">
        <v>0</v>
      </c>
      <c r="AT93" s="5">
        <v>3</v>
      </c>
      <c r="AU93" s="5">
        <v>0</v>
      </c>
      <c r="AV93" s="5">
        <v>0</v>
      </c>
      <c r="AW93" s="5">
        <v>0</v>
      </c>
      <c r="AX93" s="5">
        <v>0</v>
      </c>
      <c r="AY93" s="5">
        <v>0</v>
      </c>
      <c r="AZ93" s="5">
        <v>0</v>
      </c>
      <c r="BA93" s="5">
        <v>0</v>
      </c>
      <c r="BB93" s="5">
        <v>0</v>
      </c>
      <c r="BC93" s="5">
        <v>0</v>
      </c>
      <c r="BD93" s="5">
        <v>0</v>
      </c>
      <c r="BE93" s="5">
        <v>0</v>
      </c>
      <c r="BF93" s="5">
        <v>0</v>
      </c>
      <c r="BG93" s="5">
        <v>0</v>
      </c>
      <c r="BH93" s="5">
        <v>0</v>
      </c>
      <c r="BI93" s="5">
        <v>0</v>
      </c>
      <c r="BJ93" s="5">
        <v>0</v>
      </c>
      <c r="BK93" s="5">
        <v>0</v>
      </c>
      <c r="BL93" s="5">
        <v>0</v>
      </c>
      <c r="BM93" s="5">
        <v>0</v>
      </c>
      <c r="BN93" s="5">
        <v>0</v>
      </c>
      <c r="BO93" s="5">
        <v>0</v>
      </c>
      <c r="BP93" s="5">
        <v>0</v>
      </c>
      <c r="BQ93" s="5">
        <v>0</v>
      </c>
      <c r="BR93" s="5">
        <v>0</v>
      </c>
      <c r="BS93" s="5">
        <v>0</v>
      </c>
      <c r="BT93" s="5">
        <v>0</v>
      </c>
      <c r="BU93" s="5">
        <v>0</v>
      </c>
      <c r="BV93" s="5">
        <v>0</v>
      </c>
      <c r="BW93" s="5">
        <v>0</v>
      </c>
      <c r="BX93" s="5">
        <v>0</v>
      </c>
      <c r="BY93" s="5">
        <v>0</v>
      </c>
      <c r="BZ93" s="5">
        <v>0</v>
      </c>
      <c r="CA93" s="5">
        <v>0</v>
      </c>
      <c r="CB93" s="5">
        <v>0</v>
      </c>
      <c r="CC93" s="5">
        <v>0</v>
      </c>
      <c r="CD93" s="5">
        <v>36</v>
      </c>
      <c r="CG93" s="7">
        <v>90</v>
      </c>
      <c r="CH93" s="5">
        <f>VLOOKUP(Birthplaces!CG93,Birthplaces!$A$4:$CD$233,Infographic!$G$2+2)</f>
        <v>0</v>
      </c>
      <c r="CI93" s="5">
        <f t="shared" si="7"/>
        <v>9.0000000000000008E-4</v>
      </c>
      <c r="CJ93" s="5">
        <f t="shared" si="8"/>
        <v>196</v>
      </c>
      <c r="CK93" s="5" t="str">
        <f t="shared" si="9"/>
        <v>Armenia</v>
      </c>
      <c r="CL93" s="5">
        <f t="shared" si="10"/>
        <v>31</v>
      </c>
      <c r="CM93" s="8">
        <f t="shared" si="11"/>
        <v>2.0777897678907753E-2</v>
      </c>
    </row>
    <row r="94" spans="1:91" x14ac:dyDescent="0.3">
      <c r="A94" s="7">
        <v>91</v>
      </c>
      <c r="B94" s="5" t="s">
        <v>259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5</v>
      </c>
      <c r="L94" s="5">
        <v>11</v>
      </c>
      <c r="M94" s="5">
        <v>0</v>
      </c>
      <c r="N94" s="5">
        <v>0</v>
      </c>
      <c r="O94" s="5">
        <v>0</v>
      </c>
      <c r="P94" s="5">
        <v>9</v>
      </c>
      <c r="Q94" s="5">
        <v>0</v>
      </c>
      <c r="R94" s="5">
        <v>0</v>
      </c>
      <c r="S94" s="5">
        <v>0</v>
      </c>
      <c r="T94" s="5">
        <v>3</v>
      </c>
      <c r="U94" s="5">
        <v>0</v>
      </c>
      <c r="V94" s="5">
        <v>3</v>
      </c>
      <c r="W94" s="5">
        <v>0</v>
      </c>
      <c r="X94" s="5">
        <v>4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7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0</v>
      </c>
      <c r="AP94" s="5">
        <v>0</v>
      </c>
      <c r="AQ94" s="5">
        <v>0</v>
      </c>
      <c r="AR94" s="5">
        <v>0</v>
      </c>
      <c r="AS94" s="5">
        <v>0</v>
      </c>
      <c r="AT94" s="5">
        <v>4</v>
      </c>
      <c r="AU94" s="5">
        <v>3</v>
      </c>
      <c r="AV94" s="5">
        <v>0</v>
      </c>
      <c r="AW94" s="5">
        <v>0</v>
      </c>
      <c r="AX94" s="5">
        <v>0</v>
      </c>
      <c r="AY94" s="5">
        <v>4</v>
      </c>
      <c r="AZ94" s="5">
        <v>0</v>
      </c>
      <c r="BA94" s="5">
        <v>0</v>
      </c>
      <c r="BB94" s="5">
        <v>7</v>
      </c>
      <c r="BC94" s="5">
        <v>0</v>
      </c>
      <c r="BD94" s="5">
        <v>0</v>
      </c>
      <c r="BE94" s="5">
        <v>0</v>
      </c>
      <c r="BF94" s="5">
        <v>0</v>
      </c>
      <c r="BG94" s="5">
        <v>0</v>
      </c>
      <c r="BH94" s="5">
        <v>0</v>
      </c>
      <c r="BI94" s="5">
        <v>0</v>
      </c>
      <c r="BJ94" s="5">
        <v>0</v>
      </c>
      <c r="BK94" s="5">
        <v>0</v>
      </c>
      <c r="BL94" s="5">
        <v>0</v>
      </c>
      <c r="BM94" s="5">
        <v>0</v>
      </c>
      <c r="BN94" s="5">
        <v>0</v>
      </c>
      <c r="BO94" s="5">
        <v>0</v>
      </c>
      <c r="BP94" s="5">
        <v>0</v>
      </c>
      <c r="BQ94" s="5">
        <v>0</v>
      </c>
      <c r="BR94" s="5">
        <v>0</v>
      </c>
      <c r="BS94" s="5">
        <v>0</v>
      </c>
      <c r="BT94" s="5">
        <v>0</v>
      </c>
      <c r="BU94" s="5">
        <v>0</v>
      </c>
      <c r="BV94" s="5">
        <v>0</v>
      </c>
      <c r="BW94" s="5">
        <v>0</v>
      </c>
      <c r="BX94" s="5">
        <v>0</v>
      </c>
      <c r="BY94" s="5">
        <v>0</v>
      </c>
      <c r="BZ94" s="5">
        <v>3</v>
      </c>
      <c r="CA94" s="5">
        <v>4</v>
      </c>
      <c r="CB94" s="5">
        <v>5</v>
      </c>
      <c r="CC94" s="5">
        <v>0</v>
      </c>
      <c r="CD94" s="5">
        <v>75</v>
      </c>
      <c r="CG94" s="7">
        <v>91</v>
      </c>
      <c r="CH94" s="5">
        <f>VLOOKUP(Birthplaces!CG94,Birthplaces!$A$4:$CD$233,Infographic!$G$2+2)</f>
        <v>0</v>
      </c>
      <c r="CI94" s="5">
        <f t="shared" si="7"/>
        <v>9.1000000000000011E-4</v>
      </c>
      <c r="CJ94" s="5">
        <f t="shared" si="8"/>
        <v>195</v>
      </c>
      <c r="CK94" s="5" t="str">
        <f t="shared" si="9"/>
        <v>Montenegro</v>
      </c>
      <c r="CL94" s="5">
        <f t="shared" si="10"/>
        <v>30</v>
      </c>
      <c r="CM94" s="8">
        <f t="shared" si="11"/>
        <v>2.0107642915072017E-2</v>
      </c>
    </row>
    <row r="95" spans="1:91" x14ac:dyDescent="0.3">
      <c r="A95" s="7">
        <v>92</v>
      </c>
      <c r="B95" s="5" t="s">
        <v>109</v>
      </c>
      <c r="C95" s="5">
        <v>11</v>
      </c>
      <c r="D95" s="5">
        <v>9</v>
      </c>
      <c r="E95" s="5">
        <v>72</v>
      </c>
      <c r="F95" s="5">
        <v>516</v>
      </c>
      <c r="G95" s="5">
        <v>22</v>
      </c>
      <c r="H95" s="5">
        <v>21</v>
      </c>
      <c r="I95" s="5">
        <v>324</v>
      </c>
      <c r="J95" s="5">
        <v>3</v>
      </c>
      <c r="K95" s="5">
        <v>2046</v>
      </c>
      <c r="L95" s="5">
        <v>538</v>
      </c>
      <c r="M95" s="5">
        <v>3</v>
      </c>
      <c r="N95" s="5">
        <v>9</v>
      </c>
      <c r="O95" s="5">
        <v>95</v>
      </c>
      <c r="P95" s="5">
        <v>589</v>
      </c>
      <c r="Q95" s="5">
        <v>0</v>
      </c>
      <c r="R95" s="5">
        <v>10</v>
      </c>
      <c r="S95" s="5">
        <v>0</v>
      </c>
      <c r="T95" s="5">
        <v>341</v>
      </c>
      <c r="U95" s="5">
        <v>15</v>
      </c>
      <c r="V95" s="5">
        <v>215</v>
      </c>
      <c r="W95" s="5">
        <v>0</v>
      </c>
      <c r="X95" s="5">
        <v>664</v>
      </c>
      <c r="Y95" s="5">
        <v>0</v>
      </c>
      <c r="Z95" s="5">
        <v>7</v>
      </c>
      <c r="AA95" s="5">
        <v>60</v>
      </c>
      <c r="AB95" s="5">
        <v>467</v>
      </c>
      <c r="AC95" s="5">
        <v>256</v>
      </c>
      <c r="AD95" s="5">
        <v>42</v>
      </c>
      <c r="AE95" s="5">
        <v>12</v>
      </c>
      <c r="AF95" s="5">
        <v>0</v>
      </c>
      <c r="AG95" s="5">
        <v>145</v>
      </c>
      <c r="AH95" s="5">
        <v>4</v>
      </c>
      <c r="AI95" s="5">
        <v>194</v>
      </c>
      <c r="AJ95" s="5">
        <v>4</v>
      </c>
      <c r="AK95" s="5">
        <v>500</v>
      </c>
      <c r="AL95" s="5">
        <v>1647</v>
      </c>
      <c r="AM95" s="5">
        <v>33</v>
      </c>
      <c r="AN95" s="5">
        <v>0</v>
      </c>
      <c r="AO95" s="5">
        <v>25</v>
      </c>
      <c r="AP95" s="5">
        <v>3770</v>
      </c>
      <c r="AQ95" s="5">
        <v>23</v>
      </c>
      <c r="AR95" s="5">
        <v>380</v>
      </c>
      <c r="AS95" s="5">
        <v>653</v>
      </c>
      <c r="AT95" s="5">
        <v>1998</v>
      </c>
      <c r="AU95" s="5">
        <v>197</v>
      </c>
      <c r="AV95" s="5">
        <v>70</v>
      </c>
      <c r="AW95" s="5">
        <v>11</v>
      </c>
      <c r="AX95" s="5">
        <v>18</v>
      </c>
      <c r="AY95" s="5">
        <v>2730</v>
      </c>
      <c r="AZ95" s="5">
        <v>409</v>
      </c>
      <c r="BA95" s="5">
        <v>12</v>
      </c>
      <c r="BB95" s="5">
        <v>346</v>
      </c>
      <c r="BC95" s="5">
        <v>117</v>
      </c>
      <c r="BD95" s="5">
        <v>12</v>
      </c>
      <c r="BE95" s="5">
        <v>0</v>
      </c>
      <c r="BF95" s="5">
        <v>4</v>
      </c>
      <c r="BG95" s="5">
        <v>84</v>
      </c>
      <c r="BH95" s="5">
        <v>0</v>
      </c>
      <c r="BI95" s="5">
        <v>352</v>
      </c>
      <c r="BJ95" s="5">
        <v>0</v>
      </c>
      <c r="BK95" s="5">
        <v>0</v>
      </c>
      <c r="BL95" s="5">
        <v>11</v>
      </c>
      <c r="BM95" s="5">
        <v>5</v>
      </c>
      <c r="BN95" s="5">
        <v>677</v>
      </c>
      <c r="BO95" s="5">
        <v>11</v>
      </c>
      <c r="BP95" s="5">
        <v>25</v>
      </c>
      <c r="BQ95" s="5">
        <v>14</v>
      </c>
      <c r="BR95" s="5">
        <v>0</v>
      </c>
      <c r="BS95" s="5">
        <v>6</v>
      </c>
      <c r="BT95" s="5">
        <v>10</v>
      </c>
      <c r="BU95" s="5">
        <v>16</v>
      </c>
      <c r="BV95" s="5">
        <v>0</v>
      </c>
      <c r="BW95" s="5">
        <v>2705</v>
      </c>
      <c r="BX95" s="5">
        <v>418</v>
      </c>
      <c r="BY95" s="5">
        <v>16</v>
      </c>
      <c r="BZ95" s="5">
        <v>772</v>
      </c>
      <c r="CA95" s="5">
        <v>329</v>
      </c>
      <c r="CB95" s="5">
        <v>174</v>
      </c>
      <c r="CC95" s="5">
        <v>0</v>
      </c>
      <c r="CD95" s="5">
        <v>25324</v>
      </c>
      <c r="CG95" s="7">
        <v>92</v>
      </c>
      <c r="CH95" s="5">
        <f>VLOOKUP(Birthplaces!CG95,Birthplaces!$A$4:$CD$233,Infographic!$G$2+2)</f>
        <v>467</v>
      </c>
      <c r="CI95" s="5">
        <f t="shared" si="7"/>
        <v>467.00092000000001</v>
      </c>
      <c r="CJ95" s="5">
        <f t="shared" si="8"/>
        <v>31</v>
      </c>
      <c r="CK95" s="5" t="str">
        <f t="shared" si="9"/>
        <v>Czechia</v>
      </c>
      <c r="CL95" s="5">
        <f t="shared" si="10"/>
        <v>30</v>
      </c>
      <c r="CM95" s="8">
        <f t="shared" si="11"/>
        <v>2.0107642915072017E-2</v>
      </c>
    </row>
    <row r="96" spans="1:91" x14ac:dyDescent="0.3">
      <c r="A96" s="7">
        <v>93</v>
      </c>
      <c r="B96" s="5" t="s">
        <v>155</v>
      </c>
      <c r="C96" s="5">
        <v>0</v>
      </c>
      <c r="D96" s="5">
        <v>11</v>
      </c>
      <c r="E96" s="5">
        <v>33</v>
      </c>
      <c r="F96" s="5">
        <v>105</v>
      </c>
      <c r="G96" s="5">
        <v>13</v>
      </c>
      <c r="H96" s="5">
        <v>37</v>
      </c>
      <c r="I96" s="5">
        <v>151</v>
      </c>
      <c r="J96" s="5">
        <v>8</v>
      </c>
      <c r="K96" s="5">
        <v>152</v>
      </c>
      <c r="L96" s="5">
        <v>70</v>
      </c>
      <c r="M96" s="5">
        <v>0</v>
      </c>
      <c r="N96" s="5">
        <v>9</v>
      </c>
      <c r="O96" s="5">
        <v>72</v>
      </c>
      <c r="P96" s="5">
        <v>425</v>
      </c>
      <c r="Q96" s="5">
        <v>8</v>
      </c>
      <c r="R96" s="5">
        <v>3</v>
      </c>
      <c r="S96" s="5">
        <v>4</v>
      </c>
      <c r="T96" s="5">
        <v>46</v>
      </c>
      <c r="U96" s="5">
        <v>22</v>
      </c>
      <c r="V96" s="5">
        <v>105</v>
      </c>
      <c r="W96" s="5">
        <v>0</v>
      </c>
      <c r="X96" s="5">
        <v>368</v>
      </c>
      <c r="Y96" s="5">
        <v>0</v>
      </c>
      <c r="Z96" s="5">
        <v>12</v>
      </c>
      <c r="AA96" s="5">
        <v>22</v>
      </c>
      <c r="AB96" s="5">
        <v>165</v>
      </c>
      <c r="AC96" s="5">
        <v>167</v>
      </c>
      <c r="AD96" s="5">
        <v>10</v>
      </c>
      <c r="AE96" s="5">
        <v>13</v>
      </c>
      <c r="AF96" s="5">
        <v>5</v>
      </c>
      <c r="AG96" s="5">
        <v>51</v>
      </c>
      <c r="AH96" s="5">
        <v>7</v>
      </c>
      <c r="AI96" s="5">
        <v>69</v>
      </c>
      <c r="AJ96" s="5">
        <v>7</v>
      </c>
      <c r="AK96" s="5">
        <v>177</v>
      </c>
      <c r="AL96" s="5">
        <v>230</v>
      </c>
      <c r="AM96" s="5">
        <v>36</v>
      </c>
      <c r="AN96" s="5">
        <v>0</v>
      </c>
      <c r="AO96" s="5">
        <v>20</v>
      </c>
      <c r="AP96" s="5">
        <v>85</v>
      </c>
      <c r="AQ96" s="5">
        <v>11</v>
      </c>
      <c r="AR96" s="5">
        <v>26</v>
      </c>
      <c r="AS96" s="5">
        <v>96</v>
      </c>
      <c r="AT96" s="5">
        <v>66</v>
      </c>
      <c r="AU96" s="5">
        <v>56</v>
      </c>
      <c r="AV96" s="5">
        <v>24</v>
      </c>
      <c r="AW96" s="5">
        <v>19</v>
      </c>
      <c r="AX96" s="5">
        <v>8</v>
      </c>
      <c r="AY96" s="5">
        <v>207</v>
      </c>
      <c r="AZ96" s="5">
        <v>54</v>
      </c>
      <c r="BA96" s="5">
        <v>19</v>
      </c>
      <c r="BB96" s="5">
        <v>71</v>
      </c>
      <c r="BC96" s="5">
        <v>97</v>
      </c>
      <c r="BD96" s="5">
        <v>14</v>
      </c>
      <c r="BE96" s="5">
        <v>0</v>
      </c>
      <c r="BF96" s="5">
        <v>3</v>
      </c>
      <c r="BG96" s="5">
        <v>31</v>
      </c>
      <c r="BH96" s="5">
        <v>3</v>
      </c>
      <c r="BI96" s="5">
        <v>135</v>
      </c>
      <c r="BJ96" s="5">
        <v>0</v>
      </c>
      <c r="BK96" s="5">
        <v>0</v>
      </c>
      <c r="BL96" s="5">
        <v>12</v>
      </c>
      <c r="BM96" s="5">
        <v>0</v>
      </c>
      <c r="BN96" s="5">
        <v>124</v>
      </c>
      <c r="BO96" s="5">
        <v>10</v>
      </c>
      <c r="BP96" s="5">
        <v>16</v>
      </c>
      <c r="BQ96" s="5">
        <v>3</v>
      </c>
      <c r="BR96" s="5">
        <v>3</v>
      </c>
      <c r="BS96" s="5">
        <v>10</v>
      </c>
      <c r="BT96" s="5">
        <v>3</v>
      </c>
      <c r="BU96" s="5">
        <v>21</v>
      </c>
      <c r="BV96" s="5">
        <v>0</v>
      </c>
      <c r="BW96" s="5">
        <v>152</v>
      </c>
      <c r="BX96" s="5">
        <v>67</v>
      </c>
      <c r="BY96" s="5">
        <v>20</v>
      </c>
      <c r="BZ96" s="5">
        <v>95</v>
      </c>
      <c r="CA96" s="5">
        <v>49</v>
      </c>
      <c r="CB96" s="5">
        <v>124</v>
      </c>
      <c r="CC96" s="5">
        <v>0</v>
      </c>
      <c r="CD96" s="5">
        <v>4396</v>
      </c>
      <c r="CG96" s="7">
        <v>93</v>
      </c>
      <c r="CH96" s="5">
        <f>VLOOKUP(Birthplaces!CG96,Birthplaces!$A$4:$CD$233,Infographic!$G$2+2)</f>
        <v>165</v>
      </c>
      <c r="CI96" s="5">
        <f t="shared" si="7"/>
        <v>165.00093000000001</v>
      </c>
      <c r="CJ96" s="5">
        <f t="shared" si="8"/>
        <v>56</v>
      </c>
      <c r="CK96" s="5" t="str">
        <f t="shared" si="9"/>
        <v>Papua New Guinea</v>
      </c>
      <c r="CL96" s="5">
        <f t="shared" si="10"/>
        <v>28</v>
      </c>
      <c r="CM96" s="8">
        <f t="shared" si="11"/>
        <v>1.8767133387400551E-2</v>
      </c>
    </row>
    <row r="97" spans="1:91" x14ac:dyDescent="0.3">
      <c r="A97" s="7">
        <v>94</v>
      </c>
      <c r="B97" s="5" t="s">
        <v>263</v>
      </c>
      <c r="C97" s="5">
        <v>0</v>
      </c>
      <c r="D97" s="5">
        <v>0</v>
      </c>
      <c r="E97" s="5">
        <v>0</v>
      </c>
      <c r="F97" s="5">
        <v>3</v>
      </c>
      <c r="G97" s="5">
        <v>0</v>
      </c>
      <c r="H97" s="5">
        <v>0</v>
      </c>
      <c r="I97" s="5">
        <v>6</v>
      </c>
      <c r="J97" s="5">
        <v>0</v>
      </c>
      <c r="K97" s="5">
        <v>3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3</v>
      </c>
      <c r="W97" s="5">
        <v>0</v>
      </c>
      <c r="X97" s="5">
        <v>0</v>
      </c>
      <c r="Y97" s="5">
        <v>3</v>
      </c>
      <c r="Z97" s="5">
        <v>0</v>
      </c>
      <c r="AA97" s="5">
        <v>0</v>
      </c>
      <c r="AB97" s="5">
        <v>3</v>
      </c>
      <c r="AC97" s="5">
        <v>0</v>
      </c>
      <c r="AD97" s="5">
        <v>0</v>
      </c>
      <c r="AE97" s="5">
        <v>0</v>
      </c>
      <c r="AF97" s="5">
        <v>0</v>
      </c>
      <c r="AG97" s="5">
        <v>4</v>
      </c>
      <c r="AH97" s="5">
        <v>0</v>
      </c>
      <c r="AI97" s="5">
        <v>6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  <c r="AS97" s="5">
        <v>3</v>
      </c>
      <c r="AT97" s="5">
        <v>4</v>
      </c>
      <c r="AU97" s="5">
        <v>0</v>
      </c>
      <c r="AV97" s="5">
        <v>0</v>
      </c>
      <c r="AW97" s="5">
        <v>0</v>
      </c>
      <c r="AX97" s="5">
        <v>0</v>
      </c>
      <c r="AY97" s="5">
        <v>0</v>
      </c>
      <c r="AZ97" s="5">
        <v>0</v>
      </c>
      <c r="BA97" s="5">
        <v>0</v>
      </c>
      <c r="BB97" s="5">
        <v>0</v>
      </c>
      <c r="BC97" s="5">
        <v>3</v>
      </c>
      <c r="BD97" s="5">
        <v>0</v>
      </c>
      <c r="BE97" s="5">
        <v>0</v>
      </c>
      <c r="BF97" s="5">
        <v>0</v>
      </c>
      <c r="BG97" s="5">
        <v>0</v>
      </c>
      <c r="BH97" s="5">
        <v>0</v>
      </c>
      <c r="BI97" s="5">
        <v>0</v>
      </c>
      <c r="BJ97" s="5">
        <v>0</v>
      </c>
      <c r="BK97" s="5">
        <v>0</v>
      </c>
      <c r="BL97" s="5">
        <v>0</v>
      </c>
      <c r="BM97" s="5">
        <v>0</v>
      </c>
      <c r="BN97" s="5">
        <v>0</v>
      </c>
      <c r="BO97" s="5">
        <v>0</v>
      </c>
      <c r="BP97" s="5">
        <v>0</v>
      </c>
      <c r="BQ97" s="5">
        <v>0</v>
      </c>
      <c r="BR97" s="5">
        <v>0</v>
      </c>
      <c r="BS97" s="5">
        <v>0</v>
      </c>
      <c r="BT97" s="5">
        <v>0</v>
      </c>
      <c r="BU97" s="5">
        <v>0</v>
      </c>
      <c r="BV97" s="5">
        <v>0</v>
      </c>
      <c r="BW97" s="5">
        <v>0</v>
      </c>
      <c r="BX97" s="5">
        <v>0</v>
      </c>
      <c r="BY97" s="5">
        <v>0</v>
      </c>
      <c r="BZ97" s="5">
        <v>3</v>
      </c>
      <c r="CA97" s="5">
        <v>0</v>
      </c>
      <c r="CB97" s="5">
        <v>4</v>
      </c>
      <c r="CC97" s="5">
        <v>0</v>
      </c>
      <c r="CD97" s="5">
        <v>61</v>
      </c>
      <c r="CG97" s="7">
        <v>94</v>
      </c>
      <c r="CH97" s="5">
        <f>VLOOKUP(Birthplaces!CG97,Birthplaces!$A$4:$CD$233,Infographic!$G$2+2)</f>
        <v>3</v>
      </c>
      <c r="CI97" s="5">
        <f t="shared" si="7"/>
        <v>3.0009399999999999</v>
      </c>
      <c r="CJ97" s="5">
        <f t="shared" si="8"/>
        <v>151</v>
      </c>
      <c r="CK97" s="5" t="str">
        <f t="shared" si="9"/>
        <v>Ghana</v>
      </c>
      <c r="CL97" s="5">
        <f t="shared" si="10"/>
        <v>28</v>
      </c>
      <c r="CM97" s="8">
        <f t="shared" si="11"/>
        <v>1.8767133387400551E-2</v>
      </c>
    </row>
    <row r="98" spans="1:91" x14ac:dyDescent="0.3">
      <c r="A98" s="7">
        <v>95</v>
      </c>
      <c r="B98" s="5" t="s">
        <v>93</v>
      </c>
      <c r="C98" s="5">
        <v>39</v>
      </c>
      <c r="D98" s="5">
        <v>127</v>
      </c>
      <c r="E98" s="5">
        <v>1846</v>
      </c>
      <c r="F98" s="5">
        <v>2450</v>
      </c>
      <c r="G98" s="5">
        <v>210</v>
      </c>
      <c r="H98" s="5">
        <v>332</v>
      </c>
      <c r="I98" s="5">
        <v>921</v>
      </c>
      <c r="J98" s="5">
        <v>106</v>
      </c>
      <c r="K98" s="5">
        <v>4047</v>
      </c>
      <c r="L98" s="5">
        <v>8209</v>
      </c>
      <c r="M98" s="5">
        <v>30</v>
      </c>
      <c r="N98" s="5">
        <v>134</v>
      </c>
      <c r="O98" s="5">
        <v>5139</v>
      </c>
      <c r="P98" s="5">
        <v>32355</v>
      </c>
      <c r="Q98" s="5">
        <v>39</v>
      </c>
      <c r="R98" s="5">
        <v>88</v>
      </c>
      <c r="S98" s="5">
        <v>31</v>
      </c>
      <c r="T98" s="5">
        <v>3726</v>
      </c>
      <c r="U98" s="5">
        <v>197</v>
      </c>
      <c r="V98" s="5">
        <v>1697</v>
      </c>
      <c r="W98" s="5">
        <v>41</v>
      </c>
      <c r="X98" s="5">
        <v>6549</v>
      </c>
      <c r="Y98" s="5">
        <v>69</v>
      </c>
      <c r="Z98" s="5">
        <v>41</v>
      </c>
      <c r="AA98" s="5">
        <v>1239</v>
      </c>
      <c r="AB98" s="5">
        <v>11898</v>
      </c>
      <c r="AC98" s="5">
        <v>5097</v>
      </c>
      <c r="AD98" s="5">
        <v>1981</v>
      </c>
      <c r="AE98" s="5">
        <v>52</v>
      </c>
      <c r="AF98" s="5">
        <v>42</v>
      </c>
      <c r="AG98" s="5">
        <v>2494</v>
      </c>
      <c r="AH98" s="5">
        <v>183</v>
      </c>
      <c r="AI98" s="5">
        <v>16441</v>
      </c>
      <c r="AJ98" s="5">
        <v>26</v>
      </c>
      <c r="AK98" s="5">
        <v>5712</v>
      </c>
      <c r="AL98" s="5">
        <v>5169</v>
      </c>
      <c r="AM98" s="5">
        <v>549</v>
      </c>
      <c r="AN98" s="5">
        <v>25</v>
      </c>
      <c r="AO98" s="5">
        <v>167</v>
      </c>
      <c r="AP98" s="5">
        <v>2417</v>
      </c>
      <c r="AQ98" s="5">
        <v>27</v>
      </c>
      <c r="AR98" s="5">
        <v>2936</v>
      </c>
      <c r="AS98" s="5">
        <v>2531</v>
      </c>
      <c r="AT98" s="5">
        <v>10036</v>
      </c>
      <c r="AU98" s="5">
        <v>14314</v>
      </c>
      <c r="AV98" s="5">
        <v>627</v>
      </c>
      <c r="AW98" s="5">
        <v>1232</v>
      </c>
      <c r="AX98" s="5">
        <v>179</v>
      </c>
      <c r="AY98" s="5">
        <v>13517</v>
      </c>
      <c r="AZ98" s="5">
        <v>2742</v>
      </c>
      <c r="BA98" s="5">
        <v>729</v>
      </c>
      <c r="BB98" s="5">
        <v>4035</v>
      </c>
      <c r="BC98" s="5">
        <v>468</v>
      </c>
      <c r="BD98" s="5">
        <v>68</v>
      </c>
      <c r="BE98" s="5">
        <v>24</v>
      </c>
      <c r="BF98" s="5">
        <v>63</v>
      </c>
      <c r="BG98" s="5">
        <v>380</v>
      </c>
      <c r="BH98" s="5">
        <v>80</v>
      </c>
      <c r="BI98" s="5">
        <v>2131</v>
      </c>
      <c r="BJ98" s="5">
        <v>6</v>
      </c>
      <c r="BK98" s="5">
        <v>7</v>
      </c>
      <c r="BL98" s="5">
        <v>119</v>
      </c>
      <c r="BM98" s="5">
        <v>84</v>
      </c>
      <c r="BN98" s="5">
        <v>2497</v>
      </c>
      <c r="BO98" s="5">
        <v>34</v>
      </c>
      <c r="BP98" s="5">
        <v>73</v>
      </c>
      <c r="BQ98" s="5">
        <v>250</v>
      </c>
      <c r="BR98" s="5">
        <v>13</v>
      </c>
      <c r="BS98" s="5">
        <v>157</v>
      </c>
      <c r="BT98" s="5">
        <v>180</v>
      </c>
      <c r="BU98" s="5">
        <v>228</v>
      </c>
      <c r="BV98" s="5">
        <v>20</v>
      </c>
      <c r="BW98" s="5">
        <v>6617</v>
      </c>
      <c r="BX98" s="5">
        <v>17030</v>
      </c>
      <c r="BY98" s="5">
        <v>411</v>
      </c>
      <c r="BZ98" s="5">
        <v>50435</v>
      </c>
      <c r="CA98" s="5">
        <v>734</v>
      </c>
      <c r="CB98" s="5">
        <v>1115</v>
      </c>
      <c r="CC98" s="5">
        <v>39</v>
      </c>
      <c r="CD98" s="5">
        <v>258193</v>
      </c>
      <c r="CG98" s="7">
        <v>95</v>
      </c>
      <c r="CH98" s="5">
        <f>VLOOKUP(Birthplaces!CG98,Birthplaces!$A$4:$CD$233,Infographic!$G$2+2)</f>
        <v>11898</v>
      </c>
      <c r="CI98" s="5">
        <f t="shared" si="7"/>
        <v>11898.00095</v>
      </c>
      <c r="CJ98" s="5">
        <f t="shared" si="8"/>
        <v>3</v>
      </c>
      <c r="CK98" s="5" t="str">
        <f t="shared" si="9"/>
        <v>Yemen</v>
      </c>
      <c r="CL98" s="5">
        <f t="shared" si="10"/>
        <v>26</v>
      </c>
      <c r="CM98" s="8">
        <f t="shared" si="11"/>
        <v>1.7426623859729085E-2</v>
      </c>
    </row>
    <row r="99" spans="1:91" x14ac:dyDescent="0.3">
      <c r="A99" s="7">
        <v>96</v>
      </c>
      <c r="B99" s="5" t="s">
        <v>113</v>
      </c>
      <c r="C99" s="5">
        <v>15</v>
      </c>
      <c r="D99" s="5">
        <v>19</v>
      </c>
      <c r="E99" s="5">
        <v>90</v>
      </c>
      <c r="F99" s="5">
        <v>309</v>
      </c>
      <c r="G99" s="5">
        <v>43</v>
      </c>
      <c r="H99" s="5">
        <v>56</v>
      </c>
      <c r="I99" s="5">
        <v>159</v>
      </c>
      <c r="J99" s="5">
        <v>7</v>
      </c>
      <c r="K99" s="5">
        <v>782</v>
      </c>
      <c r="L99" s="5">
        <v>478</v>
      </c>
      <c r="M99" s="5">
        <v>0</v>
      </c>
      <c r="N99" s="5">
        <v>15</v>
      </c>
      <c r="O99" s="5">
        <v>170</v>
      </c>
      <c r="P99" s="5">
        <v>997</v>
      </c>
      <c r="Q99" s="5">
        <v>3</v>
      </c>
      <c r="R99" s="5">
        <v>22</v>
      </c>
      <c r="S99" s="5">
        <v>8</v>
      </c>
      <c r="T99" s="5">
        <v>333</v>
      </c>
      <c r="U99" s="5">
        <v>33</v>
      </c>
      <c r="V99" s="5">
        <v>180</v>
      </c>
      <c r="W99" s="5">
        <v>4</v>
      </c>
      <c r="X99" s="5">
        <v>576</v>
      </c>
      <c r="Y99" s="5">
        <v>10</v>
      </c>
      <c r="Z99" s="5">
        <v>9</v>
      </c>
      <c r="AA99" s="5">
        <v>93</v>
      </c>
      <c r="AB99" s="5">
        <v>942</v>
      </c>
      <c r="AC99" s="5">
        <v>311</v>
      </c>
      <c r="AD99" s="5">
        <v>82</v>
      </c>
      <c r="AE99" s="5">
        <v>14</v>
      </c>
      <c r="AF99" s="5">
        <v>4</v>
      </c>
      <c r="AG99" s="5">
        <v>320</v>
      </c>
      <c r="AH99" s="5">
        <v>5</v>
      </c>
      <c r="AI99" s="5">
        <v>376</v>
      </c>
      <c r="AJ99" s="5">
        <v>8</v>
      </c>
      <c r="AK99" s="5">
        <v>335</v>
      </c>
      <c r="AL99" s="5">
        <v>703</v>
      </c>
      <c r="AM99" s="5">
        <v>61</v>
      </c>
      <c r="AN99" s="5">
        <v>6</v>
      </c>
      <c r="AO99" s="5">
        <v>24</v>
      </c>
      <c r="AP99" s="5">
        <v>584</v>
      </c>
      <c r="AQ99" s="5">
        <v>4</v>
      </c>
      <c r="AR99" s="5">
        <v>406</v>
      </c>
      <c r="AS99" s="5">
        <v>311</v>
      </c>
      <c r="AT99" s="5">
        <v>3284</v>
      </c>
      <c r="AU99" s="5">
        <v>400</v>
      </c>
      <c r="AV99" s="5">
        <v>56</v>
      </c>
      <c r="AW99" s="5">
        <v>38</v>
      </c>
      <c r="AX99" s="5">
        <v>18</v>
      </c>
      <c r="AY99" s="5">
        <v>1813</v>
      </c>
      <c r="AZ99" s="5">
        <v>257</v>
      </c>
      <c r="BA99" s="5">
        <v>13</v>
      </c>
      <c r="BB99" s="5">
        <v>557</v>
      </c>
      <c r="BC99" s="5">
        <v>121</v>
      </c>
      <c r="BD99" s="5">
        <v>21</v>
      </c>
      <c r="BE99" s="5">
        <v>14</v>
      </c>
      <c r="BF99" s="5">
        <v>7</v>
      </c>
      <c r="BG99" s="5">
        <v>61</v>
      </c>
      <c r="BH99" s="5">
        <v>10</v>
      </c>
      <c r="BI99" s="5">
        <v>391</v>
      </c>
      <c r="BJ99" s="5">
        <v>0</v>
      </c>
      <c r="BK99" s="5">
        <v>4</v>
      </c>
      <c r="BL99" s="5">
        <v>9</v>
      </c>
      <c r="BM99" s="5">
        <v>8</v>
      </c>
      <c r="BN99" s="5">
        <v>521</v>
      </c>
      <c r="BO99" s="5">
        <v>7</v>
      </c>
      <c r="BP99" s="5">
        <v>35</v>
      </c>
      <c r="BQ99" s="5">
        <v>80</v>
      </c>
      <c r="BR99" s="5">
        <v>10</v>
      </c>
      <c r="BS99" s="5">
        <v>17</v>
      </c>
      <c r="BT99" s="5">
        <v>39</v>
      </c>
      <c r="BU99" s="5">
        <v>25</v>
      </c>
      <c r="BV99" s="5">
        <v>0</v>
      </c>
      <c r="BW99" s="5">
        <v>1035</v>
      </c>
      <c r="BX99" s="5">
        <v>524</v>
      </c>
      <c r="BY99" s="5">
        <v>19</v>
      </c>
      <c r="BZ99" s="5">
        <v>1896</v>
      </c>
      <c r="CA99" s="5">
        <v>253</v>
      </c>
      <c r="CB99" s="5">
        <v>167</v>
      </c>
      <c r="CC99" s="5">
        <v>0</v>
      </c>
      <c r="CD99" s="5">
        <v>20643</v>
      </c>
      <c r="CG99" s="7">
        <v>96</v>
      </c>
      <c r="CH99" s="5">
        <f>VLOOKUP(Birthplaces!CG99,Birthplaces!$A$4:$CD$233,Infographic!$G$2+2)</f>
        <v>942</v>
      </c>
      <c r="CI99" s="5">
        <f t="shared" si="7"/>
        <v>942.00095999999996</v>
      </c>
      <c r="CJ99" s="5">
        <f t="shared" si="8"/>
        <v>20</v>
      </c>
      <c r="CK99" s="5" t="str">
        <f t="shared" si="9"/>
        <v>Morocco</v>
      </c>
      <c r="CL99" s="5">
        <f t="shared" si="10"/>
        <v>25</v>
      </c>
      <c r="CM99" s="8">
        <f t="shared" si="11"/>
        <v>1.6756369095893349E-2</v>
      </c>
    </row>
    <row r="100" spans="1:91" x14ac:dyDescent="0.3">
      <c r="A100" s="7">
        <v>97</v>
      </c>
      <c r="B100" s="5" t="s">
        <v>111</v>
      </c>
      <c r="C100" s="5">
        <v>0</v>
      </c>
      <c r="D100" s="5">
        <v>5</v>
      </c>
      <c r="E100" s="5">
        <v>72</v>
      </c>
      <c r="F100" s="5">
        <v>753</v>
      </c>
      <c r="G100" s="5">
        <v>5</v>
      </c>
      <c r="H100" s="5">
        <v>17</v>
      </c>
      <c r="I100" s="5">
        <v>179</v>
      </c>
      <c r="J100" s="5">
        <v>6</v>
      </c>
      <c r="K100" s="5">
        <v>817</v>
      </c>
      <c r="L100" s="5">
        <v>440</v>
      </c>
      <c r="M100" s="5">
        <v>0</v>
      </c>
      <c r="N100" s="5">
        <v>9</v>
      </c>
      <c r="O100" s="5">
        <v>105</v>
      </c>
      <c r="P100" s="5">
        <v>1855</v>
      </c>
      <c r="Q100" s="5">
        <v>0</v>
      </c>
      <c r="R100" s="5">
        <v>3</v>
      </c>
      <c r="S100" s="5">
        <v>0</v>
      </c>
      <c r="T100" s="5">
        <v>422</v>
      </c>
      <c r="U100" s="5">
        <v>10</v>
      </c>
      <c r="V100" s="5">
        <v>127</v>
      </c>
      <c r="W100" s="5">
        <v>3</v>
      </c>
      <c r="X100" s="5">
        <v>243</v>
      </c>
      <c r="Y100" s="5">
        <v>3</v>
      </c>
      <c r="Z100" s="5">
        <v>7</v>
      </c>
      <c r="AA100" s="5">
        <v>56</v>
      </c>
      <c r="AB100" s="5">
        <v>723</v>
      </c>
      <c r="AC100" s="5">
        <v>528</v>
      </c>
      <c r="AD100" s="5">
        <v>120</v>
      </c>
      <c r="AE100" s="5">
        <v>5</v>
      </c>
      <c r="AF100" s="5">
        <v>0</v>
      </c>
      <c r="AG100" s="5">
        <v>200</v>
      </c>
      <c r="AH100" s="5">
        <v>3</v>
      </c>
      <c r="AI100" s="5">
        <v>929</v>
      </c>
      <c r="AJ100" s="5">
        <v>0</v>
      </c>
      <c r="AK100" s="5">
        <v>212</v>
      </c>
      <c r="AL100" s="5">
        <v>957</v>
      </c>
      <c r="AM100" s="5">
        <v>16</v>
      </c>
      <c r="AN100" s="5">
        <v>0</v>
      </c>
      <c r="AO100" s="5">
        <v>5</v>
      </c>
      <c r="AP100" s="5">
        <v>3023</v>
      </c>
      <c r="AQ100" s="5">
        <v>0</v>
      </c>
      <c r="AR100" s="5">
        <v>174</v>
      </c>
      <c r="AS100" s="5">
        <v>787</v>
      </c>
      <c r="AT100" s="5">
        <v>912</v>
      </c>
      <c r="AU100" s="5">
        <v>319</v>
      </c>
      <c r="AV100" s="5">
        <v>29</v>
      </c>
      <c r="AW100" s="5">
        <v>19</v>
      </c>
      <c r="AX100" s="5">
        <v>0</v>
      </c>
      <c r="AY100" s="5">
        <v>940</v>
      </c>
      <c r="AZ100" s="5">
        <v>441</v>
      </c>
      <c r="BA100" s="5">
        <v>8</v>
      </c>
      <c r="BB100" s="5">
        <v>561</v>
      </c>
      <c r="BC100" s="5">
        <v>52</v>
      </c>
      <c r="BD100" s="5">
        <v>6</v>
      </c>
      <c r="BE100" s="5">
        <v>5</v>
      </c>
      <c r="BF100" s="5">
        <v>8</v>
      </c>
      <c r="BG100" s="5">
        <v>260</v>
      </c>
      <c r="BH100" s="5">
        <v>0</v>
      </c>
      <c r="BI100" s="5">
        <v>360</v>
      </c>
      <c r="BJ100" s="5">
        <v>0</v>
      </c>
      <c r="BK100" s="5">
        <v>0</v>
      </c>
      <c r="BL100" s="5">
        <v>0</v>
      </c>
      <c r="BM100" s="5">
        <v>0</v>
      </c>
      <c r="BN100" s="5">
        <v>324</v>
      </c>
      <c r="BO100" s="5">
        <v>0</v>
      </c>
      <c r="BP100" s="5">
        <v>8</v>
      </c>
      <c r="BQ100" s="5">
        <v>7</v>
      </c>
      <c r="BR100" s="5">
        <v>4</v>
      </c>
      <c r="BS100" s="5">
        <v>0</v>
      </c>
      <c r="BT100" s="5">
        <v>3</v>
      </c>
      <c r="BU100" s="5">
        <v>10</v>
      </c>
      <c r="BV100" s="5">
        <v>0</v>
      </c>
      <c r="BW100" s="5">
        <v>1171</v>
      </c>
      <c r="BX100" s="5">
        <v>2390</v>
      </c>
      <c r="BY100" s="5">
        <v>23</v>
      </c>
      <c r="BZ100" s="5">
        <v>762</v>
      </c>
      <c r="CA100" s="5">
        <v>161</v>
      </c>
      <c r="CB100" s="5">
        <v>310</v>
      </c>
      <c r="CC100" s="5">
        <v>0</v>
      </c>
      <c r="CD100" s="5">
        <v>21923</v>
      </c>
      <c r="CG100" s="7">
        <v>97</v>
      </c>
      <c r="CH100" s="5">
        <f>VLOOKUP(Birthplaces!CG100,Birthplaces!$A$4:$CD$233,Infographic!$G$2+2)</f>
        <v>723</v>
      </c>
      <c r="CI100" s="5">
        <f t="shared" si="7"/>
        <v>723.00097000000005</v>
      </c>
      <c r="CJ100" s="5">
        <f t="shared" si="8"/>
        <v>23</v>
      </c>
      <c r="CK100" s="5" t="str">
        <f t="shared" si="9"/>
        <v>Finland</v>
      </c>
      <c r="CL100" s="5">
        <f t="shared" si="10"/>
        <v>24</v>
      </c>
      <c r="CM100" s="8">
        <f t="shared" si="11"/>
        <v>1.6086114332057616E-2</v>
      </c>
    </row>
    <row r="101" spans="1:91" x14ac:dyDescent="0.3">
      <c r="A101" s="7">
        <v>98</v>
      </c>
      <c r="B101" s="5" t="s">
        <v>105</v>
      </c>
      <c r="C101" s="5">
        <v>0</v>
      </c>
      <c r="D101" s="5">
        <v>5</v>
      </c>
      <c r="E101" s="5">
        <v>51</v>
      </c>
      <c r="F101" s="5">
        <v>89</v>
      </c>
      <c r="G101" s="5">
        <v>0</v>
      </c>
      <c r="H101" s="5">
        <v>11</v>
      </c>
      <c r="I101" s="5">
        <v>26</v>
      </c>
      <c r="J101" s="5">
        <v>0</v>
      </c>
      <c r="K101" s="5">
        <v>88</v>
      </c>
      <c r="L101" s="5">
        <v>1256</v>
      </c>
      <c r="M101" s="5">
        <v>0</v>
      </c>
      <c r="N101" s="5">
        <v>3</v>
      </c>
      <c r="O101" s="5">
        <v>66</v>
      </c>
      <c r="P101" s="5">
        <v>814</v>
      </c>
      <c r="Q101" s="5">
        <v>0</v>
      </c>
      <c r="R101" s="5">
        <v>0</v>
      </c>
      <c r="S101" s="5">
        <v>0</v>
      </c>
      <c r="T101" s="5">
        <v>219</v>
      </c>
      <c r="U101" s="5">
        <v>12</v>
      </c>
      <c r="V101" s="5">
        <v>46</v>
      </c>
      <c r="W101" s="5">
        <v>0</v>
      </c>
      <c r="X101" s="5">
        <v>57</v>
      </c>
      <c r="Y101" s="5">
        <v>0</v>
      </c>
      <c r="Z101" s="5">
        <v>0</v>
      </c>
      <c r="AA101" s="5">
        <v>25</v>
      </c>
      <c r="AB101" s="5">
        <v>315</v>
      </c>
      <c r="AC101" s="5">
        <v>279</v>
      </c>
      <c r="AD101" s="5">
        <v>507</v>
      </c>
      <c r="AE101" s="5">
        <v>0</v>
      </c>
      <c r="AF101" s="5">
        <v>0</v>
      </c>
      <c r="AG101" s="5">
        <v>66</v>
      </c>
      <c r="AH101" s="5">
        <v>4</v>
      </c>
      <c r="AI101" s="5">
        <v>15476</v>
      </c>
      <c r="AJ101" s="5">
        <v>0</v>
      </c>
      <c r="AK101" s="5">
        <v>105</v>
      </c>
      <c r="AL101" s="5">
        <v>151</v>
      </c>
      <c r="AM101" s="5">
        <v>8</v>
      </c>
      <c r="AN101" s="5">
        <v>0</v>
      </c>
      <c r="AO101" s="5">
        <v>12</v>
      </c>
      <c r="AP101" s="5">
        <v>149</v>
      </c>
      <c r="AQ101" s="5">
        <v>0</v>
      </c>
      <c r="AR101" s="5">
        <v>59</v>
      </c>
      <c r="AS101" s="5">
        <v>46</v>
      </c>
      <c r="AT101" s="5">
        <v>121</v>
      </c>
      <c r="AU101" s="5">
        <v>1206</v>
      </c>
      <c r="AV101" s="5">
        <v>47</v>
      </c>
      <c r="AW101" s="5">
        <v>115</v>
      </c>
      <c r="AX101" s="5">
        <v>27</v>
      </c>
      <c r="AY101" s="5">
        <v>153</v>
      </c>
      <c r="AZ101" s="5">
        <v>175</v>
      </c>
      <c r="BA101" s="5">
        <v>6</v>
      </c>
      <c r="BB101" s="5">
        <v>604</v>
      </c>
      <c r="BC101" s="5">
        <v>21</v>
      </c>
      <c r="BD101" s="5">
        <v>3</v>
      </c>
      <c r="BE101" s="5">
        <v>0</v>
      </c>
      <c r="BF101" s="5">
        <v>3</v>
      </c>
      <c r="BG101" s="5">
        <v>28</v>
      </c>
      <c r="BH101" s="5">
        <v>0</v>
      </c>
      <c r="BI101" s="5">
        <v>35</v>
      </c>
      <c r="BJ101" s="5">
        <v>0</v>
      </c>
      <c r="BK101" s="5">
        <v>0</v>
      </c>
      <c r="BL101" s="5">
        <v>0</v>
      </c>
      <c r="BM101" s="5">
        <v>4</v>
      </c>
      <c r="BN101" s="5">
        <v>37</v>
      </c>
      <c r="BO101" s="5">
        <v>0</v>
      </c>
      <c r="BP101" s="5">
        <v>3</v>
      </c>
      <c r="BQ101" s="5">
        <v>3</v>
      </c>
      <c r="BR101" s="5">
        <v>0</v>
      </c>
      <c r="BS101" s="5">
        <v>0</v>
      </c>
      <c r="BT101" s="5">
        <v>5</v>
      </c>
      <c r="BU101" s="5">
        <v>13</v>
      </c>
      <c r="BV101" s="5">
        <v>0</v>
      </c>
      <c r="BW101" s="5">
        <v>66</v>
      </c>
      <c r="BX101" s="5">
        <v>3013</v>
      </c>
      <c r="BY101" s="5">
        <v>8</v>
      </c>
      <c r="BZ101" s="5">
        <v>368</v>
      </c>
      <c r="CA101" s="5">
        <v>35</v>
      </c>
      <c r="CB101" s="5">
        <v>21</v>
      </c>
      <c r="CC101" s="5">
        <v>0</v>
      </c>
      <c r="CD101" s="5">
        <v>26083</v>
      </c>
      <c r="CG101" s="7">
        <v>98</v>
      </c>
      <c r="CH101" s="5">
        <f>VLOOKUP(Birthplaces!CG101,Birthplaces!$A$4:$CD$233,Infographic!$G$2+2)</f>
        <v>315</v>
      </c>
      <c r="CI101" s="5">
        <f t="shared" si="7"/>
        <v>315.00098000000003</v>
      </c>
      <c r="CJ101" s="5">
        <f t="shared" si="8"/>
        <v>40</v>
      </c>
      <c r="CK101" s="5" t="str">
        <f t="shared" si="9"/>
        <v>Zambia</v>
      </c>
      <c r="CL101" s="5">
        <f t="shared" si="10"/>
        <v>21</v>
      </c>
      <c r="CM101" s="8">
        <f t="shared" si="11"/>
        <v>1.4075350040550414E-2</v>
      </c>
    </row>
    <row r="102" spans="1:91" x14ac:dyDescent="0.3">
      <c r="A102" s="7">
        <v>99</v>
      </c>
      <c r="B102" s="5" t="s">
        <v>120</v>
      </c>
      <c r="C102" s="5">
        <v>22</v>
      </c>
      <c r="D102" s="5">
        <v>13</v>
      </c>
      <c r="E102" s="5">
        <v>181</v>
      </c>
      <c r="F102" s="5">
        <v>439</v>
      </c>
      <c r="G102" s="5">
        <v>106</v>
      </c>
      <c r="H102" s="5">
        <v>88</v>
      </c>
      <c r="I102" s="5">
        <v>621</v>
      </c>
      <c r="J102" s="5">
        <v>37</v>
      </c>
      <c r="K102" s="5">
        <v>460</v>
      </c>
      <c r="L102" s="5">
        <v>185</v>
      </c>
      <c r="M102" s="5">
        <v>7</v>
      </c>
      <c r="N102" s="5">
        <v>50</v>
      </c>
      <c r="O102" s="5">
        <v>251</v>
      </c>
      <c r="P102" s="5">
        <v>604</v>
      </c>
      <c r="Q102" s="5">
        <v>11</v>
      </c>
      <c r="R102" s="5">
        <v>37</v>
      </c>
      <c r="S102" s="5">
        <v>29</v>
      </c>
      <c r="T102" s="5">
        <v>467</v>
      </c>
      <c r="U102" s="5">
        <v>69</v>
      </c>
      <c r="V102" s="5">
        <v>499</v>
      </c>
      <c r="W102" s="5">
        <v>5</v>
      </c>
      <c r="X102" s="5">
        <v>894</v>
      </c>
      <c r="Y102" s="5">
        <v>26</v>
      </c>
      <c r="Z102" s="5">
        <v>46</v>
      </c>
      <c r="AA102" s="5">
        <v>134</v>
      </c>
      <c r="AB102" s="5">
        <v>189</v>
      </c>
      <c r="AC102" s="5">
        <v>695</v>
      </c>
      <c r="AD102" s="5">
        <v>74</v>
      </c>
      <c r="AE102" s="5">
        <v>41</v>
      </c>
      <c r="AF102" s="5">
        <v>7</v>
      </c>
      <c r="AG102" s="5">
        <v>465</v>
      </c>
      <c r="AH102" s="5">
        <v>23</v>
      </c>
      <c r="AI102" s="5">
        <v>319</v>
      </c>
      <c r="AJ102" s="5">
        <v>20</v>
      </c>
      <c r="AK102" s="5">
        <v>792</v>
      </c>
      <c r="AL102" s="5">
        <v>373</v>
      </c>
      <c r="AM102" s="5">
        <v>119</v>
      </c>
      <c r="AN102" s="5">
        <v>8</v>
      </c>
      <c r="AO102" s="5">
        <v>151</v>
      </c>
      <c r="AP102" s="5">
        <v>164</v>
      </c>
      <c r="AQ102" s="5">
        <v>12</v>
      </c>
      <c r="AR102" s="5">
        <v>294</v>
      </c>
      <c r="AS102" s="5">
        <v>278</v>
      </c>
      <c r="AT102" s="5">
        <v>571</v>
      </c>
      <c r="AU102" s="5">
        <v>237</v>
      </c>
      <c r="AV102" s="5">
        <v>41</v>
      </c>
      <c r="AW102" s="5">
        <v>118</v>
      </c>
      <c r="AX102" s="5">
        <v>28</v>
      </c>
      <c r="AY102" s="5">
        <v>321</v>
      </c>
      <c r="AZ102" s="5">
        <v>433</v>
      </c>
      <c r="BA102" s="5">
        <v>94</v>
      </c>
      <c r="BB102" s="5">
        <v>539</v>
      </c>
      <c r="BC102" s="5">
        <v>729</v>
      </c>
      <c r="BD102" s="5">
        <v>39</v>
      </c>
      <c r="BE102" s="5">
        <v>44</v>
      </c>
      <c r="BF102" s="5">
        <v>25</v>
      </c>
      <c r="BG102" s="5">
        <v>219</v>
      </c>
      <c r="BH102" s="5">
        <v>11</v>
      </c>
      <c r="BI102" s="5">
        <v>1418</v>
      </c>
      <c r="BJ102" s="5">
        <v>8</v>
      </c>
      <c r="BK102" s="5">
        <v>9</v>
      </c>
      <c r="BL102" s="5">
        <v>74</v>
      </c>
      <c r="BM102" s="5">
        <v>13</v>
      </c>
      <c r="BN102" s="5">
        <v>762</v>
      </c>
      <c r="BO102" s="5">
        <v>23</v>
      </c>
      <c r="BP102" s="5">
        <v>129</v>
      </c>
      <c r="BQ102" s="5">
        <v>14</v>
      </c>
      <c r="BR102" s="5">
        <v>3</v>
      </c>
      <c r="BS102" s="5">
        <v>31</v>
      </c>
      <c r="BT102" s="5">
        <v>83</v>
      </c>
      <c r="BU102" s="5">
        <v>55</v>
      </c>
      <c r="BV102" s="5">
        <v>4</v>
      </c>
      <c r="BW102" s="5">
        <v>290</v>
      </c>
      <c r="BX102" s="5">
        <v>325</v>
      </c>
      <c r="BY102" s="5">
        <v>44</v>
      </c>
      <c r="BZ102" s="5">
        <v>424</v>
      </c>
      <c r="CA102" s="5">
        <v>612</v>
      </c>
      <c r="CB102" s="5">
        <v>375</v>
      </c>
      <c r="CC102" s="5">
        <v>4</v>
      </c>
      <c r="CD102" s="5">
        <v>17456</v>
      </c>
      <c r="CG102" s="7">
        <v>99</v>
      </c>
      <c r="CH102" s="5">
        <f>VLOOKUP(Birthplaces!CG102,Birthplaces!$A$4:$CD$233,Infographic!$G$2+2)</f>
        <v>189</v>
      </c>
      <c r="CI102" s="5">
        <f t="shared" si="7"/>
        <v>189.00099</v>
      </c>
      <c r="CJ102" s="5">
        <f t="shared" si="8"/>
        <v>52</v>
      </c>
      <c r="CK102" s="5" t="str">
        <f t="shared" si="9"/>
        <v>Tanzania</v>
      </c>
      <c r="CL102" s="5">
        <f t="shared" si="10"/>
        <v>21</v>
      </c>
      <c r="CM102" s="8">
        <f t="shared" si="11"/>
        <v>1.4075350040550414E-2</v>
      </c>
    </row>
    <row r="103" spans="1:91" x14ac:dyDescent="0.3">
      <c r="A103" s="7">
        <v>100</v>
      </c>
      <c r="B103" s="5" t="s">
        <v>243</v>
      </c>
      <c r="C103" s="5">
        <v>0</v>
      </c>
      <c r="D103" s="5">
        <v>0</v>
      </c>
      <c r="E103" s="5">
        <v>0</v>
      </c>
      <c r="F103" s="5">
        <v>0</v>
      </c>
      <c r="G103" s="5">
        <v>6</v>
      </c>
      <c r="H103" s="5">
        <v>0</v>
      </c>
      <c r="I103" s="5">
        <v>8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4</v>
      </c>
      <c r="Q103" s="5">
        <v>0</v>
      </c>
      <c r="R103" s="5">
        <v>0</v>
      </c>
      <c r="S103" s="5">
        <v>0</v>
      </c>
      <c r="T103" s="5">
        <v>0</v>
      </c>
      <c r="U103" s="5">
        <v>4</v>
      </c>
      <c r="V103" s="5">
        <v>7</v>
      </c>
      <c r="W103" s="5">
        <v>0</v>
      </c>
      <c r="X103" s="5">
        <v>0</v>
      </c>
      <c r="Y103" s="5">
        <v>0</v>
      </c>
      <c r="Z103" s="5">
        <v>0</v>
      </c>
      <c r="AA103" s="5">
        <v>5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3</v>
      </c>
      <c r="AH103" s="5">
        <v>0</v>
      </c>
      <c r="AI103" s="5">
        <v>3</v>
      </c>
      <c r="AJ103" s="5">
        <v>0</v>
      </c>
      <c r="AK103" s="5">
        <v>6</v>
      </c>
      <c r="AL103" s="5">
        <v>4</v>
      </c>
      <c r="AM103" s="5">
        <v>0</v>
      </c>
      <c r="AN103" s="5">
        <v>0</v>
      </c>
      <c r="AO103" s="5">
        <v>3</v>
      </c>
      <c r="AP103" s="5">
        <v>0</v>
      </c>
      <c r="AQ103" s="5">
        <v>0</v>
      </c>
      <c r="AR103" s="5">
        <v>6</v>
      </c>
      <c r="AS103" s="5">
        <v>5</v>
      </c>
      <c r="AT103" s="5">
        <v>0</v>
      </c>
      <c r="AU103" s="5">
        <v>0</v>
      </c>
      <c r="AV103" s="5">
        <v>6</v>
      </c>
      <c r="AW103" s="5">
        <v>0</v>
      </c>
      <c r="AX103" s="5">
        <v>0</v>
      </c>
      <c r="AY103" s="5">
        <v>3</v>
      </c>
      <c r="AZ103" s="5">
        <v>0</v>
      </c>
      <c r="BA103" s="5">
        <v>0</v>
      </c>
      <c r="BB103" s="5">
        <v>3</v>
      </c>
      <c r="BC103" s="5">
        <v>7</v>
      </c>
      <c r="BD103" s="5">
        <v>0</v>
      </c>
      <c r="BE103" s="5">
        <v>0</v>
      </c>
      <c r="BF103" s="5">
        <v>0</v>
      </c>
      <c r="BG103" s="5">
        <v>4</v>
      </c>
      <c r="BH103" s="5">
        <v>0</v>
      </c>
      <c r="BI103" s="5">
        <v>9</v>
      </c>
      <c r="BJ103" s="5">
        <v>0</v>
      </c>
      <c r="BK103" s="5">
        <v>0</v>
      </c>
      <c r="BL103" s="5">
        <v>5</v>
      </c>
      <c r="BM103" s="5">
        <v>0</v>
      </c>
      <c r="BN103" s="5">
        <v>0</v>
      </c>
      <c r="BO103" s="5">
        <v>0</v>
      </c>
      <c r="BP103" s="5">
        <v>0</v>
      </c>
      <c r="BQ103" s="5">
        <v>0</v>
      </c>
      <c r="BR103" s="5">
        <v>0</v>
      </c>
      <c r="BS103" s="5">
        <v>0</v>
      </c>
      <c r="BT103" s="5">
        <v>0</v>
      </c>
      <c r="BU103" s="5">
        <v>0</v>
      </c>
      <c r="BV103" s="5">
        <v>0</v>
      </c>
      <c r="BW103" s="5">
        <v>3</v>
      </c>
      <c r="BX103" s="5">
        <v>3</v>
      </c>
      <c r="BY103" s="5">
        <v>0</v>
      </c>
      <c r="BZ103" s="5">
        <v>3</v>
      </c>
      <c r="CA103" s="5">
        <v>0</v>
      </c>
      <c r="CB103" s="5">
        <v>5</v>
      </c>
      <c r="CC103" s="5">
        <v>0</v>
      </c>
      <c r="CD103" s="5">
        <v>129</v>
      </c>
      <c r="CG103" s="7">
        <v>100</v>
      </c>
      <c r="CH103" s="5">
        <f>VLOOKUP(Birthplaces!CG103,Birthplaces!$A$4:$CD$233,Infographic!$G$2+2)</f>
        <v>0</v>
      </c>
      <c r="CI103" s="5">
        <f t="shared" si="7"/>
        <v>1E-3</v>
      </c>
      <c r="CJ103" s="5">
        <f t="shared" si="8"/>
        <v>194</v>
      </c>
      <c r="CK103" s="5" t="str">
        <f t="shared" si="9"/>
        <v>Slovakia</v>
      </c>
      <c r="CL103" s="5">
        <f t="shared" si="10"/>
        <v>20</v>
      </c>
      <c r="CM103" s="8">
        <f t="shared" si="11"/>
        <v>1.3405095276714678E-2</v>
      </c>
    </row>
    <row r="104" spans="1:91" x14ac:dyDescent="0.3">
      <c r="A104" s="7">
        <v>101</v>
      </c>
      <c r="B104" s="5" t="s">
        <v>153</v>
      </c>
      <c r="C104" s="5">
        <v>0</v>
      </c>
      <c r="D104" s="5">
        <v>0</v>
      </c>
      <c r="E104" s="5">
        <v>8</v>
      </c>
      <c r="F104" s="5">
        <v>52</v>
      </c>
      <c r="G104" s="5">
        <v>4</v>
      </c>
      <c r="H104" s="5">
        <v>8</v>
      </c>
      <c r="I104" s="5">
        <v>234</v>
      </c>
      <c r="J104" s="5">
        <v>0</v>
      </c>
      <c r="K104" s="5">
        <v>134</v>
      </c>
      <c r="L104" s="5">
        <v>25</v>
      </c>
      <c r="M104" s="5">
        <v>0</v>
      </c>
      <c r="N104" s="5">
        <v>0</v>
      </c>
      <c r="O104" s="5">
        <v>23</v>
      </c>
      <c r="P104" s="5">
        <v>106</v>
      </c>
      <c r="Q104" s="5">
        <v>0</v>
      </c>
      <c r="R104" s="5">
        <v>0</v>
      </c>
      <c r="S104" s="5">
        <v>0</v>
      </c>
      <c r="T104" s="5">
        <v>48</v>
      </c>
      <c r="U104" s="5">
        <v>4</v>
      </c>
      <c r="V104" s="5">
        <v>55</v>
      </c>
      <c r="W104" s="5">
        <v>0</v>
      </c>
      <c r="X104" s="5">
        <v>2209</v>
      </c>
      <c r="Y104" s="5">
        <v>0</v>
      </c>
      <c r="Z104" s="5">
        <v>0</v>
      </c>
      <c r="AA104" s="5">
        <v>6</v>
      </c>
      <c r="AB104" s="5">
        <v>61</v>
      </c>
      <c r="AC104" s="5">
        <v>23</v>
      </c>
      <c r="AD104" s="5">
        <v>0</v>
      </c>
      <c r="AE104" s="5">
        <v>4</v>
      </c>
      <c r="AF104" s="5">
        <v>0</v>
      </c>
      <c r="AG104" s="5">
        <v>18</v>
      </c>
      <c r="AH104" s="5">
        <v>4</v>
      </c>
      <c r="AI104" s="5">
        <v>37</v>
      </c>
      <c r="AJ104" s="5">
        <v>0</v>
      </c>
      <c r="AK104" s="5">
        <v>316</v>
      </c>
      <c r="AL104" s="5">
        <v>46</v>
      </c>
      <c r="AM104" s="5">
        <v>4</v>
      </c>
      <c r="AN104" s="5">
        <v>0</v>
      </c>
      <c r="AO104" s="5">
        <v>8</v>
      </c>
      <c r="AP104" s="5">
        <v>60</v>
      </c>
      <c r="AQ104" s="5">
        <v>0</v>
      </c>
      <c r="AR104" s="5">
        <v>19</v>
      </c>
      <c r="AS104" s="5">
        <v>21</v>
      </c>
      <c r="AT104" s="5">
        <v>70</v>
      </c>
      <c r="AU104" s="5">
        <v>16</v>
      </c>
      <c r="AV104" s="5">
        <v>9</v>
      </c>
      <c r="AW104" s="5">
        <v>5</v>
      </c>
      <c r="AX104" s="5">
        <v>0</v>
      </c>
      <c r="AY104" s="5">
        <v>190</v>
      </c>
      <c r="AZ104" s="5">
        <v>22</v>
      </c>
      <c r="BA104" s="5">
        <v>0</v>
      </c>
      <c r="BB104" s="5">
        <v>57</v>
      </c>
      <c r="BC104" s="5">
        <v>34</v>
      </c>
      <c r="BD104" s="5">
        <v>5</v>
      </c>
      <c r="BE104" s="5">
        <v>0</v>
      </c>
      <c r="BF104" s="5">
        <v>0</v>
      </c>
      <c r="BG104" s="5">
        <v>8</v>
      </c>
      <c r="BH104" s="5">
        <v>0</v>
      </c>
      <c r="BI104" s="5">
        <v>293</v>
      </c>
      <c r="BJ104" s="5">
        <v>4</v>
      </c>
      <c r="BK104" s="5">
        <v>0</v>
      </c>
      <c r="BL104" s="5">
        <v>8</v>
      </c>
      <c r="BM104" s="5">
        <v>0</v>
      </c>
      <c r="BN104" s="5">
        <v>240</v>
      </c>
      <c r="BO104" s="5">
        <v>0</v>
      </c>
      <c r="BP104" s="5">
        <v>6</v>
      </c>
      <c r="BQ104" s="5">
        <v>0</v>
      </c>
      <c r="BR104" s="5">
        <v>0</v>
      </c>
      <c r="BS104" s="5">
        <v>4</v>
      </c>
      <c r="BT104" s="5">
        <v>4</v>
      </c>
      <c r="BU104" s="5">
        <v>3</v>
      </c>
      <c r="BV104" s="5">
        <v>0</v>
      </c>
      <c r="BW104" s="5">
        <v>68</v>
      </c>
      <c r="BX104" s="5">
        <v>27</v>
      </c>
      <c r="BY104" s="5">
        <v>4</v>
      </c>
      <c r="BZ104" s="5">
        <v>47</v>
      </c>
      <c r="CA104" s="5">
        <v>53</v>
      </c>
      <c r="CB104" s="5">
        <v>62</v>
      </c>
      <c r="CC104" s="5">
        <v>0</v>
      </c>
      <c r="CD104" s="5">
        <v>4781</v>
      </c>
      <c r="CG104" s="7">
        <v>101</v>
      </c>
      <c r="CH104" s="5">
        <f>VLOOKUP(Birthplaces!CG104,Birthplaces!$A$4:$CD$233,Infographic!$G$2+2)</f>
        <v>61</v>
      </c>
      <c r="CI104" s="5">
        <f t="shared" si="7"/>
        <v>61.001010000000001</v>
      </c>
      <c r="CJ104" s="5">
        <f t="shared" si="8"/>
        <v>79</v>
      </c>
      <c r="CK104" s="5" t="str">
        <f t="shared" si="9"/>
        <v>Mexico</v>
      </c>
      <c r="CL104" s="5">
        <f t="shared" si="10"/>
        <v>19</v>
      </c>
      <c r="CM104" s="8">
        <f t="shared" si="11"/>
        <v>1.2734840512878945E-2</v>
      </c>
    </row>
    <row r="105" spans="1:91" x14ac:dyDescent="0.3">
      <c r="A105" s="7">
        <v>102</v>
      </c>
      <c r="B105" s="5" t="s">
        <v>100</v>
      </c>
      <c r="C105" s="5">
        <v>233</v>
      </c>
      <c r="D105" s="5">
        <v>28</v>
      </c>
      <c r="E105" s="5">
        <v>173</v>
      </c>
      <c r="F105" s="5">
        <v>2014</v>
      </c>
      <c r="G105" s="5">
        <v>268</v>
      </c>
      <c r="H105" s="5">
        <v>178</v>
      </c>
      <c r="I105" s="5">
        <v>685</v>
      </c>
      <c r="J105" s="5">
        <v>30</v>
      </c>
      <c r="K105" s="5">
        <v>1418</v>
      </c>
      <c r="L105" s="5">
        <v>2819</v>
      </c>
      <c r="M105" s="5">
        <v>5</v>
      </c>
      <c r="N105" s="5">
        <v>143</v>
      </c>
      <c r="O105" s="5">
        <v>389</v>
      </c>
      <c r="P105" s="5">
        <v>1690</v>
      </c>
      <c r="Q105" s="5">
        <v>22</v>
      </c>
      <c r="R105" s="5">
        <v>53</v>
      </c>
      <c r="S105" s="5">
        <v>12</v>
      </c>
      <c r="T105" s="5">
        <v>5220</v>
      </c>
      <c r="U105" s="5">
        <v>157</v>
      </c>
      <c r="V105" s="5">
        <v>593</v>
      </c>
      <c r="W105" s="5">
        <v>17</v>
      </c>
      <c r="X105" s="5">
        <v>1045</v>
      </c>
      <c r="Y105" s="5">
        <v>24</v>
      </c>
      <c r="Z105" s="5">
        <v>42</v>
      </c>
      <c r="AA105" s="5">
        <v>169</v>
      </c>
      <c r="AB105" s="5">
        <v>1478</v>
      </c>
      <c r="AC105" s="5">
        <v>1619</v>
      </c>
      <c r="AD105" s="5">
        <v>747</v>
      </c>
      <c r="AE105" s="5">
        <v>50</v>
      </c>
      <c r="AF105" s="5">
        <v>0</v>
      </c>
      <c r="AG105" s="5">
        <v>1310</v>
      </c>
      <c r="AH105" s="5">
        <v>56</v>
      </c>
      <c r="AI105" s="5">
        <v>3175</v>
      </c>
      <c r="AJ105" s="5">
        <v>33</v>
      </c>
      <c r="AK105" s="5">
        <v>1440</v>
      </c>
      <c r="AL105" s="5">
        <v>1071</v>
      </c>
      <c r="AM105" s="5">
        <v>539</v>
      </c>
      <c r="AN105" s="5">
        <v>19</v>
      </c>
      <c r="AO105" s="5">
        <v>208</v>
      </c>
      <c r="AP105" s="5">
        <v>2848</v>
      </c>
      <c r="AQ105" s="5">
        <v>20</v>
      </c>
      <c r="AR105" s="5">
        <v>804</v>
      </c>
      <c r="AS105" s="5">
        <v>503</v>
      </c>
      <c r="AT105" s="5">
        <v>1135</v>
      </c>
      <c r="AU105" s="5">
        <v>1029</v>
      </c>
      <c r="AV105" s="5">
        <v>520</v>
      </c>
      <c r="AW105" s="5">
        <v>264</v>
      </c>
      <c r="AX105" s="5">
        <v>193</v>
      </c>
      <c r="AY105" s="5">
        <v>2354</v>
      </c>
      <c r="AZ105" s="5">
        <v>4453</v>
      </c>
      <c r="BA105" s="5">
        <v>118</v>
      </c>
      <c r="BB105" s="5">
        <v>6594</v>
      </c>
      <c r="BC105" s="5">
        <v>1236</v>
      </c>
      <c r="BD105" s="5">
        <v>37</v>
      </c>
      <c r="BE105" s="5">
        <v>6</v>
      </c>
      <c r="BF105" s="5">
        <v>52</v>
      </c>
      <c r="BG105" s="5">
        <v>579</v>
      </c>
      <c r="BH105" s="5">
        <v>10</v>
      </c>
      <c r="BI105" s="5">
        <v>861</v>
      </c>
      <c r="BJ105" s="5">
        <v>13</v>
      </c>
      <c r="BK105" s="5">
        <v>16</v>
      </c>
      <c r="BL105" s="5">
        <v>178</v>
      </c>
      <c r="BM105" s="5">
        <v>14</v>
      </c>
      <c r="BN105" s="5">
        <v>659</v>
      </c>
      <c r="BO105" s="5">
        <v>26</v>
      </c>
      <c r="BP105" s="5">
        <v>104</v>
      </c>
      <c r="BQ105" s="5">
        <v>200</v>
      </c>
      <c r="BR105" s="5">
        <v>9</v>
      </c>
      <c r="BS105" s="5">
        <v>288</v>
      </c>
      <c r="BT105" s="5">
        <v>33</v>
      </c>
      <c r="BU105" s="5">
        <v>107</v>
      </c>
      <c r="BV105" s="5">
        <v>0</v>
      </c>
      <c r="BW105" s="5">
        <v>1280</v>
      </c>
      <c r="BX105" s="5">
        <v>5742</v>
      </c>
      <c r="BY105" s="5">
        <v>63</v>
      </c>
      <c r="BZ105" s="5">
        <v>1691</v>
      </c>
      <c r="CA105" s="5">
        <v>730</v>
      </c>
      <c r="CB105" s="5">
        <v>833</v>
      </c>
      <c r="CC105" s="5">
        <v>0</v>
      </c>
      <c r="CD105" s="5">
        <v>64796</v>
      </c>
      <c r="CG105" s="7">
        <v>102</v>
      </c>
      <c r="CH105" s="5">
        <f>VLOOKUP(Birthplaces!CG105,Birthplaces!$A$4:$CD$233,Infographic!$G$2+2)</f>
        <v>1478</v>
      </c>
      <c r="CI105" s="5">
        <f t="shared" si="7"/>
        <v>1478.0010199999999</v>
      </c>
      <c r="CJ105" s="5">
        <f t="shared" si="8"/>
        <v>14</v>
      </c>
      <c r="CK105" s="5" t="str">
        <f t="shared" si="9"/>
        <v>Macau</v>
      </c>
      <c r="CL105" s="5">
        <f t="shared" si="10"/>
        <v>19</v>
      </c>
      <c r="CM105" s="8">
        <f t="shared" si="11"/>
        <v>1.2734840512878945E-2</v>
      </c>
    </row>
    <row r="106" spans="1:91" x14ac:dyDescent="0.3">
      <c r="A106" s="7">
        <v>103</v>
      </c>
      <c r="B106" s="5" t="s">
        <v>228</v>
      </c>
      <c r="C106" s="5">
        <v>0</v>
      </c>
      <c r="D106" s="5">
        <v>0</v>
      </c>
      <c r="E106" s="5">
        <v>0</v>
      </c>
      <c r="F106" s="5">
        <v>7</v>
      </c>
      <c r="G106" s="5">
        <v>0</v>
      </c>
      <c r="H106" s="5">
        <v>0</v>
      </c>
      <c r="I106" s="5">
        <v>9</v>
      </c>
      <c r="J106" s="5">
        <v>0</v>
      </c>
      <c r="K106" s="5">
        <v>15</v>
      </c>
      <c r="L106" s="5">
        <v>7</v>
      </c>
      <c r="M106" s="5">
        <v>0</v>
      </c>
      <c r="N106" s="5">
        <v>0</v>
      </c>
      <c r="O106" s="5">
        <v>4</v>
      </c>
      <c r="P106" s="5">
        <v>6</v>
      </c>
      <c r="Q106" s="5">
        <v>0</v>
      </c>
      <c r="R106" s="5">
        <v>0</v>
      </c>
      <c r="S106" s="5">
        <v>0</v>
      </c>
      <c r="T106" s="5">
        <v>13</v>
      </c>
      <c r="U106" s="5">
        <v>0</v>
      </c>
      <c r="V106" s="5">
        <v>3</v>
      </c>
      <c r="W106" s="5">
        <v>0</v>
      </c>
      <c r="X106" s="5">
        <v>9</v>
      </c>
      <c r="Y106" s="5">
        <v>0</v>
      </c>
      <c r="Z106" s="5">
        <v>0</v>
      </c>
      <c r="AA106" s="5">
        <v>3</v>
      </c>
      <c r="AB106" s="5">
        <v>3</v>
      </c>
      <c r="AC106" s="5">
        <v>5</v>
      </c>
      <c r="AD106" s="5">
        <v>0</v>
      </c>
      <c r="AE106" s="5">
        <v>0</v>
      </c>
      <c r="AF106" s="5">
        <v>0</v>
      </c>
      <c r="AG106" s="5">
        <v>7</v>
      </c>
      <c r="AH106" s="5">
        <v>0</v>
      </c>
      <c r="AI106" s="5">
        <v>3</v>
      </c>
      <c r="AJ106" s="5">
        <v>0</v>
      </c>
      <c r="AK106" s="5">
        <v>7</v>
      </c>
      <c r="AL106" s="5">
        <v>11</v>
      </c>
      <c r="AM106" s="5">
        <v>0</v>
      </c>
      <c r="AN106" s="5">
        <v>0</v>
      </c>
      <c r="AO106" s="5">
        <v>5</v>
      </c>
      <c r="AP106" s="5">
        <v>5</v>
      </c>
      <c r="AQ106" s="5">
        <v>0</v>
      </c>
      <c r="AR106" s="5">
        <v>0</v>
      </c>
      <c r="AS106" s="5">
        <v>5</v>
      </c>
      <c r="AT106" s="5">
        <v>8</v>
      </c>
      <c r="AU106" s="5">
        <v>3</v>
      </c>
      <c r="AV106" s="5">
        <v>0</v>
      </c>
      <c r="AW106" s="5">
        <v>0</v>
      </c>
      <c r="AX106" s="5">
        <v>0</v>
      </c>
      <c r="AY106" s="5">
        <v>7</v>
      </c>
      <c r="AZ106" s="5">
        <v>10</v>
      </c>
      <c r="BA106" s="5">
        <v>0</v>
      </c>
      <c r="BB106" s="5">
        <v>11</v>
      </c>
      <c r="BC106" s="5">
        <v>7</v>
      </c>
      <c r="BD106" s="5">
        <v>0</v>
      </c>
      <c r="BE106" s="5">
        <v>0</v>
      </c>
      <c r="BF106" s="5">
        <v>0</v>
      </c>
      <c r="BG106" s="5">
        <v>0</v>
      </c>
      <c r="BH106" s="5">
        <v>0</v>
      </c>
      <c r="BI106" s="5">
        <v>13</v>
      </c>
      <c r="BJ106" s="5">
        <v>0</v>
      </c>
      <c r="BK106" s="5">
        <v>0</v>
      </c>
      <c r="BL106" s="5">
        <v>0</v>
      </c>
      <c r="BM106" s="5">
        <v>0</v>
      </c>
      <c r="BN106" s="5">
        <v>4</v>
      </c>
      <c r="BO106" s="5">
        <v>0</v>
      </c>
      <c r="BP106" s="5">
        <v>4</v>
      </c>
      <c r="BQ106" s="5">
        <v>0</v>
      </c>
      <c r="BR106" s="5">
        <v>0</v>
      </c>
      <c r="BS106" s="5">
        <v>0</v>
      </c>
      <c r="BT106" s="5">
        <v>0</v>
      </c>
      <c r="BU106" s="5">
        <v>0</v>
      </c>
      <c r="BV106" s="5">
        <v>0</v>
      </c>
      <c r="BW106" s="5">
        <v>7</v>
      </c>
      <c r="BX106" s="5">
        <v>0</v>
      </c>
      <c r="BY106" s="5">
        <v>0</v>
      </c>
      <c r="BZ106" s="5">
        <v>11</v>
      </c>
      <c r="CA106" s="5">
        <v>3</v>
      </c>
      <c r="CB106" s="5">
        <v>11</v>
      </c>
      <c r="CC106" s="5">
        <v>0</v>
      </c>
      <c r="CD106" s="5">
        <v>228</v>
      </c>
      <c r="CG106" s="7">
        <v>103</v>
      </c>
      <c r="CH106" s="5">
        <f>VLOOKUP(Birthplaces!CG106,Birthplaces!$A$4:$CD$233,Infographic!$G$2+2)</f>
        <v>3</v>
      </c>
      <c r="CI106" s="5">
        <f t="shared" si="7"/>
        <v>3.0010300000000001</v>
      </c>
      <c r="CJ106" s="5">
        <f t="shared" si="8"/>
        <v>150</v>
      </c>
      <c r="CK106" s="5" t="str">
        <f t="shared" si="9"/>
        <v>Libya</v>
      </c>
      <c r="CL106" s="5">
        <f t="shared" si="10"/>
        <v>19</v>
      </c>
      <c r="CM106" s="8">
        <f t="shared" si="11"/>
        <v>1.2734840512878945E-2</v>
      </c>
    </row>
    <row r="107" spans="1:91" x14ac:dyDescent="0.3">
      <c r="A107" s="7">
        <v>104</v>
      </c>
      <c r="B107" s="5" t="s">
        <v>134</v>
      </c>
      <c r="C107" s="5">
        <v>9</v>
      </c>
      <c r="D107" s="5">
        <v>0</v>
      </c>
      <c r="E107" s="5">
        <v>88</v>
      </c>
      <c r="F107" s="5">
        <v>262</v>
      </c>
      <c r="G107" s="5">
        <v>34</v>
      </c>
      <c r="H107" s="5">
        <v>30</v>
      </c>
      <c r="I107" s="5">
        <v>267</v>
      </c>
      <c r="J107" s="5">
        <v>7</v>
      </c>
      <c r="K107" s="5">
        <v>398</v>
      </c>
      <c r="L107" s="5">
        <v>127</v>
      </c>
      <c r="M107" s="5">
        <v>3</v>
      </c>
      <c r="N107" s="5">
        <v>5</v>
      </c>
      <c r="O107" s="5">
        <v>75</v>
      </c>
      <c r="P107" s="5">
        <v>194</v>
      </c>
      <c r="Q107" s="5">
        <v>0</v>
      </c>
      <c r="R107" s="5">
        <v>21</v>
      </c>
      <c r="S107" s="5">
        <v>0</v>
      </c>
      <c r="T107" s="5">
        <v>345</v>
      </c>
      <c r="U107" s="5">
        <v>8</v>
      </c>
      <c r="V107" s="5">
        <v>93</v>
      </c>
      <c r="W107" s="5">
        <v>0</v>
      </c>
      <c r="X107" s="5">
        <v>733</v>
      </c>
      <c r="Y107" s="5">
        <v>7</v>
      </c>
      <c r="Z107" s="5">
        <v>9</v>
      </c>
      <c r="AA107" s="5">
        <v>35</v>
      </c>
      <c r="AB107" s="5">
        <v>139</v>
      </c>
      <c r="AC107" s="5">
        <v>176</v>
      </c>
      <c r="AD107" s="5">
        <v>14</v>
      </c>
      <c r="AE107" s="5">
        <v>16</v>
      </c>
      <c r="AF107" s="5">
        <v>0</v>
      </c>
      <c r="AG107" s="5">
        <v>125</v>
      </c>
      <c r="AH107" s="5">
        <v>7</v>
      </c>
      <c r="AI107" s="5">
        <v>91</v>
      </c>
      <c r="AJ107" s="5">
        <v>9</v>
      </c>
      <c r="AK107" s="5">
        <v>355</v>
      </c>
      <c r="AL107" s="5">
        <v>164</v>
      </c>
      <c r="AM107" s="5">
        <v>32</v>
      </c>
      <c r="AN107" s="5">
        <v>0</v>
      </c>
      <c r="AO107" s="5">
        <v>30</v>
      </c>
      <c r="AP107" s="5">
        <v>207</v>
      </c>
      <c r="AQ107" s="5">
        <v>11</v>
      </c>
      <c r="AR107" s="5">
        <v>189</v>
      </c>
      <c r="AS107" s="5">
        <v>122</v>
      </c>
      <c r="AT107" s="5">
        <v>1079</v>
      </c>
      <c r="AU107" s="5">
        <v>87</v>
      </c>
      <c r="AV107" s="5">
        <v>27</v>
      </c>
      <c r="AW107" s="5">
        <v>20</v>
      </c>
      <c r="AX107" s="5">
        <v>4</v>
      </c>
      <c r="AY107" s="5">
        <v>652</v>
      </c>
      <c r="AZ107" s="5">
        <v>254</v>
      </c>
      <c r="BA107" s="5">
        <v>29</v>
      </c>
      <c r="BB107" s="5">
        <v>393</v>
      </c>
      <c r="BC107" s="5">
        <v>104</v>
      </c>
      <c r="BD107" s="5">
        <v>26</v>
      </c>
      <c r="BE107" s="5">
        <v>6</v>
      </c>
      <c r="BF107" s="5">
        <v>3</v>
      </c>
      <c r="BG107" s="5">
        <v>58</v>
      </c>
      <c r="BH107" s="5">
        <v>0</v>
      </c>
      <c r="BI107" s="5">
        <v>292</v>
      </c>
      <c r="BJ107" s="5">
        <v>3</v>
      </c>
      <c r="BK107" s="5">
        <v>0</v>
      </c>
      <c r="BL107" s="5">
        <v>15</v>
      </c>
      <c r="BM107" s="5">
        <v>4</v>
      </c>
      <c r="BN107" s="5">
        <v>377</v>
      </c>
      <c r="BO107" s="5">
        <v>8</v>
      </c>
      <c r="BP107" s="5">
        <v>27</v>
      </c>
      <c r="BQ107" s="5">
        <v>3</v>
      </c>
      <c r="BR107" s="5">
        <v>5</v>
      </c>
      <c r="BS107" s="5">
        <v>22</v>
      </c>
      <c r="BT107" s="5">
        <v>21</v>
      </c>
      <c r="BU107" s="5">
        <v>7</v>
      </c>
      <c r="BV107" s="5">
        <v>0</v>
      </c>
      <c r="BW107" s="5">
        <v>447</v>
      </c>
      <c r="BX107" s="5">
        <v>155</v>
      </c>
      <c r="BY107" s="5">
        <v>5</v>
      </c>
      <c r="BZ107" s="5">
        <v>279</v>
      </c>
      <c r="CA107" s="5">
        <v>249</v>
      </c>
      <c r="CB107" s="5">
        <v>128</v>
      </c>
      <c r="CC107" s="5">
        <v>0</v>
      </c>
      <c r="CD107" s="5">
        <v>9251</v>
      </c>
      <c r="CG107" s="7">
        <v>104</v>
      </c>
      <c r="CH107" s="5">
        <f>VLOOKUP(Birthplaces!CG107,Birthplaces!$A$4:$CD$233,Infographic!$G$2+2)</f>
        <v>139</v>
      </c>
      <c r="CI107" s="5">
        <f t="shared" si="7"/>
        <v>139.00103999999999</v>
      </c>
      <c r="CJ107" s="5">
        <f t="shared" si="8"/>
        <v>60</v>
      </c>
      <c r="CK107" s="5" t="str">
        <f t="shared" si="9"/>
        <v>Bhutan</v>
      </c>
      <c r="CL107" s="5">
        <f t="shared" si="10"/>
        <v>19</v>
      </c>
      <c r="CM107" s="8">
        <f t="shared" si="11"/>
        <v>1.2734840512878945E-2</v>
      </c>
    </row>
    <row r="108" spans="1:91" x14ac:dyDescent="0.3">
      <c r="A108" s="7">
        <v>105</v>
      </c>
      <c r="B108" s="5" t="s">
        <v>237</v>
      </c>
      <c r="C108" s="5">
        <v>0</v>
      </c>
      <c r="D108" s="5">
        <v>0</v>
      </c>
      <c r="E108" s="5">
        <v>3</v>
      </c>
      <c r="F108" s="5">
        <v>3</v>
      </c>
      <c r="G108" s="5">
        <v>0</v>
      </c>
      <c r="H108" s="5">
        <v>0</v>
      </c>
      <c r="I108" s="5">
        <v>10</v>
      </c>
      <c r="J108" s="5">
        <v>0</v>
      </c>
      <c r="K108" s="5">
        <v>5</v>
      </c>
      <c r="L108" s="5">
        <v>0</v>
      </c>
      <c r="M108" s="5">
        <v>0</v>
      </c>
      <c r="N108" s="5">
        <v>0</v>
      </c>
      <c r="O108" s="5">
        <v>0</v>
      </c>
      <c r="P108" s="5">
        <v>3</v>
      </c>
      <c r="Q108" s="5">
        <v>0</v>
      </c>
      <c r="R108" s="5">
        <v>0</v>
      </c>
      <c r="S108" s="5">
        <v>0</v>
      </c>
      <c r="T108" s="5">
        <v>5</v>
      </c>
      <c r="U108" s="5">
        <v>3</v>
      </c>
      <c r="V108" s="5">
        <v>6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5</v>
      </c>
      <c r="AD108" s="5">
        <v>0</v>
      </c>
      <c r="AE108" s="5">
        <v>0</v>
      </c>
      <c r="AF108" s="5">
        <v>0</v>
      </c>
      <c r="AG108" s="5">
        <v>3</v>
      </c>
      <c r="AH108" s="5">
        <v>0</v>
      </c>
      <c r="AI108" s="5">
        <v>3</v>
      </c>
      <c r="AJ108" s="5">
        <v>0</v>
      </c>
      <c r="AK108" s="5">
        <v>3</v>
      </c>
      <c r="AL108" s="5">
        <v>3</v>
      </c>
      <c r="AM108" s="5">
        <v>0</v>
      </c>
      <c r="AN108" s="5">
        <v>0</v>
      </c>
      <c r="AO108" s="5">
        <v>8</v>
      </c>
      <c r="AP108" s="5">
        <v>0</v>
      </c>
      <c r="AQ108" s="5">
        <v>0</v>
      </c>
      <c r="AR108" s="5">
        <v>5</v>
      </c>
      <c r="AS108" s="5">
        <v>0</v>
      </c>
      <c r="AT108" s="5">
        <v>0</v>
      </c>
      <c r="AU108" s="5">
        <v>6</v>
      </c>
      <c r="AV108" s="5">
        <v>0</v>
      </c>
      <c r="AW108" s="5">
        <v>0</v>
      </c>
      <c r="AX108" s="5">
        <v>0</v>
      </c>
      <c r="AY108" s="5">
        <v>3</v>
      </c>
      <c r="AZ108" s="5">
        <v>3</v>
      </c>
      <c r="BA108" s="5">
        <v>3</v>
      </c>
      <c r="BB108" s="5">
        <v>5</v>
      </c>
      <c r="BC108" s="5">
        <v>11</v>
      </c>
      <c r="BD108" s="5">
        <v>0</v>
      </c>
      <c r="BE108" s="5">
        <v>0</v>
      </c>
      <c r="BF108" s="5">
        <v>0</v>
      </c>
      <c r="BG108" s="5">
        <v>4</v>
      </c>
      <c r="BH108" s="5">
        <v>0</v>
      </c>
      <c r="BI108" s="5">
        <v>11</v>
      </c>
      <c r="BJ108" s="5">
        <v>0</v>
      </c>
      <c r="BK108" s="5">
        <v>0</v>
      </c>
      <c r="BL108" s="5">
        <v>3</v>
      </c>
      <c r="BM108" s="5">
        <v>0</v>
      </c>
      <c r="BN108" s="5">
        <v>4</v>
      </c>
      <c r="BO108" s="5">
        <v>0</v>
      </c>
      <c r="BP108" s="5">
        <v>0</v>
      </c>
      <c r="BQ108" s="5">
        <v>0</v>
      </c>
      <c r="BR108" s="5">
        <v>0</v>
      </c>
      <c r="BS108" s="5">
        <v>0</v>
      </c>
      <c r="BT108" s="5">
        <v>0</v>
      </c>
      <c r="BU108" s="5">
        <v>0</v>
      </c>
      <c r="BV108" s="5">
        <v>0</v>
      </c>
      <c r="BW108" s="5">
        <v>0</v>
      </c>
      <c r="BX108" s="5">
        <v>4</v>
      </c>
      <c r="BY108" s="5">
        <v>0</v>
      </c>
      <c r="BZ108" s="5">
        <v>3</v>
      </c>
      <c r="CA108" s="5">
        <v>9</v>
      </c>
      <c r="CB108" s="5">
        <v>7</v>
      </c>
      <c r="CC108" s="5">
        <v>0</v>
      </c>
      <c r="CD108" s="5">
        <v>150</v>
      </c>
      <c r="CG108" s="7">
        <v>105</v>
      </c>
      <c r="CH108" s="5">
        <f>VLOOKUP(Birthplaces!CG108,Birthplaces!$A$4:$CD$233,Infographic!$G$2+2)</f>
        <v>0</v>
      </c>
      <c r="CI108" s="5">
        <f t="shared" si="7"/>
        <v>1.0500000000000002E-3</v>
      </c>
      <c r="CJ108" s="5">
        <f t="shared" si="8"/>
        <v>193</v>
      </c>
      <c r="CK108" s="5" t="str">
        <f t="shared" si="9"/>
        <v>Azerbaijan</v>
      </c>
      <c r="CL108" s="5">
        <f t="shared" si="10"/>
        <v>19</v>
      </c>
      <c r="CM108" s="8">
        <f t="shared" si="11"/>
        <v>1.2734840512878945E-2</v>
      </c>
    </row>
    <row r="109" spans="1:91" x14ac:dyDescent="0.3">
      <c r="A109" s="7">
        <v>106</v>
      </c>
      <c r="B109" s="5" t="s">
        <v>182</v>
      </c>
      <c r="C109" s="5">
        <v>0</v>
      </c>
      <c r="D109" s="5">
        <v>0</v>
      </c>
      <c r="E109" s="5">
        <v>0</v>
      </c>
      <c r="F109" s="5">
        <v>31</v>
      </c>
      <c r="G109" s="5">
        <v>0</v>
      </c>
      <c r="H109" s="5">
        <v>0</v>
      </c>
      <c r="I109" s="5">
        <v>8</v>
      </c>
      <c r="J109" s="5">
        <v>0</v>
      </c>
      <c r="K109" s="5">
        <v>19</v>
      </c>
      <c r="L109" s="5">
        <v>50</v>
      </c>
      <c r="M109" s="5">
        <v>0</v>
      </c>
      <c r="N109" s="5">
        <v>0</v>
      </c>
      <c r="O109" s="5">
        <v>17</v>
      </c>
      <c r="P109" s="5">
        <v>118</v>
      </c>
      <c r="Q109" s="5">
        <v>0</v>
      </c>
      <c r="R109" s="5">
        <v>0</v>
      </c>
      <c r="S109" s="5">
        <v>0</v>
      </c>
      <c r="T109" s="5">
        <v>30</v>
      </c>
      <c r="U109" s="5">
        <v>0</v>
      </c>
      <c r="V109" s="5">
        <v>16</v>
      </c>
      <c r="W109" s="5">
        <v>0</v>
      </c>
      <c r="X109" s="5">
        <v>10</v>
      </c>
      <c r="Y109" s="5">
        <v>0</v>
      </c>
      <c r="Z109" s="5">
        <v>0</v>
      </c>
      <c r="AA109" s="5">
        <v>12</v>
      </c>
      <c r="AB109" s="5">
        <v>33</v>
      </c>
      <c r="AC109" s="5">
        <v>10</v>
      </c>
      <c r="AD109" s="5">
        <v>7</v>
      </c>
      <c r="AE109" s="5">
        <v>0</v>
      </c>
      <c r="AF109" s="5">
        <v>0</v>
      </c>
      <c r="AG109" s="5">
        <v>0</v>
      </c>
      <c r="AH109" s="5">
        <v>0</v>
      </c>
      <c r="AI109" s="5">
        <v>347</v>
      </c>
      <c r="AJ109" s="5">
        <v>0</v>
      </c>
      <c r="AK109" s="5">
        <v>22</v>
      </c>
      <c r="AL109" s="5">
        <v>22</v>
      </c>
      <c r="AM109" s="5">
        <v>3</v>
      </c>
      <c r="AN109" s="5">
        <v>0</v>
      </c>
      <c r="AO109" s="5">
        <v>0</v>
      </c>
      <c r="AP109" s="5">
        <v>70</v>
      </c>
      <c r="AQ109" s="5">
        <v>0</v>
      </c>
      <c r="AR109" s="5">
        <v>11</v>
      </c>
      <c r="AS109" s="5">
        <v>18</v>
      </c>
      <c r="AT109" s="5">
        <v>53</v>
      </c>
      <c r="AU109" s="5">
        <v>58</v>
      </c>
      <c r="AV109" s="5">
        <v>9</v>
      </c>
      <c r="AW109" s="5">
        <v>3</v>
      </c>
      <c r="AX109" s="5">
        <v>0</v>
      </c>
      <c r="AY109" s="5">
        <v>40</v>
      </c>
      <c r="AZ109" s="5">
        <v>30</v>
      </c>
      <c r="BA109" s="5">
        <v>0</v>
      </c>
      <c r="BB109" s="5">
        <v>62</v>
      </c>
      <c r="BC109" s="5">
        <v>4</v>
      </c>
      <c r="BD109" s="5">
        <v>0</v>
      </c>
      <c r="BE109" s="5">
        <v>0</v>
      </c>
      <c r="BF109" s="5">
        <v>0</v>
      </c>
      <c r="BG109" s="5">
        <v>9</v>
      </c>
      <c r="BH109" s="5">
        <v>0</v>
      </c>
      <c r="BI109" s="5">
        <v>10</v>
      </c>
      <c r="BJ109" s="5">
        <v>0</v>
      </c>
      <c r="BK109" s="5">
        <v>0</v>
      </c>
      <c r="BL109" s="5">
        <v>0</v>
      </c>
      <c r="BM109" s="5">
        <v>0</v>
      </c>
      <c r="BN109" s="5">
        <v>13</v>
      </c>
      <c r="BO109" s="5">
        <v>0</v>
      </c>
      <c r="BP109" s="5">
        <v>0</v>
      </c>
      <c r="BQ109" s="5">
        <v>3</v>
      </c>
      <c r="BR109" s="5">
        <v>0</v>
      </c>
      <c r="BS109" s="5">
        <v>0</v>
      </c>
      <c r="BT109" s="5">
        <v>0</v>
      </c>
      <c r="BU109" s="5">
        <v>0</v>
      </c>
      <c r="BV109" s="5">
        <v>0</v>
      </c>
      <c r="BW109" s="5">
        <v>16</v>
      </c>
      <c r="BX109" s="5">
        <v>132</v>
      </c>
      <c r="BY109" s="5">
        <v>0</v>
      </c>
      <c r="BZ109" s="5">
        <v>64</v>
      </c>
      <c r="CA109" s="5">
        <v>11</v>
      </c>
      <c r="CB109" s="5">
        <v>3</v>
      </c>
      <c r="CC109" s="5">
        <v>0</v>
      </c>
      <c r="CD109" s="5">
        <v>1403</v>
      </c>
      <c r="CG109" s="7">
        <v>106</v>
      </c>
      <c r="CH109" s="5">
        <f>VLOOKUP(Birthplaces!CG109,Birthplaces!$A$4:$CD$233,Infographic!$G$2+2)</f>
        <v>33</v>
      </c>
      <c r="CI109" s="5">
        <f t="shared" si="7"/>
        <v>33.001060000000003</v>
      </c>
      <c r="CJ109" s="5">
        <f t="shared" si="8"/>
        <v>88</v>
      </c>
      <c r="CK109" s="5" t="str">
        <f t="shared" si="9"/>
        <v>Belarus</v>
      </c>
      <c r="CL109" s="5">
        <f t="shared" si="10"/>
        <v>18</v>
      </c>
      <c r="CM109" s="8">
        <f t="shared" si="11"/>
        <v>1.2064585749043212E-2</v>
      </c>
    </row>
    <row r="110" spans="1:91" x14ac:dyDescent="0.3">
      <c r="A110" s="7">
        <v>107</v>
      </c>
      <c r="B110" s="5" t="s">
        <v>206</v>
      </c>
      <c r="C110" s="5">
        <v>0</v>
      </c>
      <c r="D110" s="5">
        <v>0</v>
      </c>
      <c r="E110" s="5">
        <v>8</v>
      </c>
      <c r="F110" s="5">
        <v>18</v>
      </c>
      <c r="G110" s="5">
        <v>0</v>
      </c>
      <c r="H110" s="5">
        <v>0</v>
      </c>
      <c r="I110" s="5">
        <v>25</v>
      </c>
      <c r="J110" s="5">
        <v>0</v>
      </c>
      <c r="K110" s="5">
        <v>7</v>
      </c>
      <c r="L110" s="5">
        <v>5</v>
      </c>
      <c r="M110" s="5">
        <v>0</v>
      </c>
      <c r="N110" s="5">
        <v>0</v>
      </c>
      <c r="O110" s="5">
        <v>18</v>
      </c>
      <c r="P110" s="5">
        <v>28</v>
      </c>
      <c r="Q110" s="5">
        <v>0</v>
      </c>
      <c r="R110" s="5">
        <v>4</v>
      </c>
      <c r="S110" s="5">
        <v>0</v>
      </c>
      <c r="T110" s="5">
        <v>9</v>
      </c>
      <c r="U110" s="5">
        <v>0</v>
      </c>
      <c r="V110" s="5">
        <v>32</v>
      </c>
      <c r="W110" s="5">
        <v>0</v>
      </c>
      <c r="X110" s="5">
        <v>79</v>
      </c>
      <c r="Y110" s="5">
        <v>0</v>
      </c>
      <c r="Z110" s="5">
        <v>0</v>
      </c>
      <c r="AA110" s="5">
        <v>0</v>
      </c>
      <c r="AB110" s="5">
        <v>12</v>
      </c>
      <c r="AC110" s="5">
        <v>10</v>
      </c>
      <c r="AD110" s="5">
        <v>0</v>
      </c>
      <c r="AE110" s="5">
        <v>0</v>
      </c>
      <c r="AF110" s="5">
        <v>0</v>
      </c>
      <c r="AG110" s="5">
        <v>6</v>
      </c>
      <c r="AH110" s="5">
        <v>0</v>
      </c>
      <c r="AI110" s="5">
        <v>4</v>
      </c>
      <c r="AJ110" s="5">
        <v>0</v>
      </c>
      <c r="AK110" s="5">
        <v>56</v>
      </c>
      <c r="AL110" s="5">
        <v>8</v>
      </c>
      <c r="AM110" s="5">
        <v>6</v>
      </c>
      <c r="AN110" s="5">
        <v>0</v>
      </c>
      <c r="AO110" s="5">
        <v>0</v>
      </c>
      <c r="AP110" s="5">
        <v>5</v>
      </c>
      <c r="AQ110" s="5">
        <v>0</v>
      </c>
      <c r="AR110" s="5">
        <v>0</v>
      </c>
      <c r="AS110" s="5">
        <v>0</v>
      </c>
      <c r="AT110" s="5">
        <v>44</v>
      </c>
      <c r="AU110" s="5">
        <v>0</v>
      </c>
      <c r="AV110" s="5">
        <v>0</v>
      </c>
      <c r="AW110" s="5">
        <v>0</v>
      </c>
      <c r="AX110" s="5">
        <v>0</v>
      </c>
      <c r="AY110" s="5">
        <v>23</v>
      </c>
      <c r="AZ110" s="5">
        <v>3</v>
      </c>
      <c r="BA110" s="5">
        <v>0</v>
      </c>
      <c r="BB110" s="5">
        <v>12</v>
      </c>
      <c r="BC110" s="5">
        <v>0</v>
      </c>
      <c r="BD110" s="5">
        <v>0</v>
      </c>
      <c r="BE110" s="5">
        <v>0</v>
      </c>
      <c r="BF110" s="5">
        <v>0</v>
      </c>
      <c r="BG110" s="5">
        <v>13</v>
      </c>
      <c r="BH110" s="5">
        <v>0</v>
      </c>
      <c r="BI110" s="5">
        <v>45</v>
      </c>
      <c r="BJ110" s="5">
        <v>0</v>
      </c>
      <c r="BK110" s="5">
        <v>0</v>
      </c>
      <c r="BL110" s="5">
        <v>0</v>
      </c>
      <c r="BM110" s="5">
        <v>0</v>
      </c>
      <c r="BN110" s="5">
        <v>12</v>
      </c>
      <c r="BO110" s="5">
        <v>0</v>
      </c>
      <c r="BP110" s="5">
        <v>0</v>
      </c>
      <c r="BQ110" s="5">
        <v>0</v>
      </c>
      <c r="BR110" s="5">
        <v>0</v>
      </c>
      <c r="BS110" s="5">
        <v>0</v>
      </c>
      <c r="BT110" s="5">
        <v>0</v>
      </c>
      <c r="BU110" s="5">
        <v>4</v>
      </c>
      <c r="BV110" s="5">
        <v>0</v>
      </c>
      <c r="BW110" s="5">
        <v>10</v>
      </c>
      <c r="BX110" s="5">
        <v>16</v>
      </c>
      <c r="BY110" s="5">
        <v>0</v>
      </c>
      <c r="BZ110" s="5">
        <v>18</v>
      </c>
      <c r="CA110" s="5">
        <v>9</v>
      </c>
      <c r="CB110" s="5">
        <v>11</v>
      </c>
      <c r="CC110" s="5">
        <v>0</v>
      </c>
      <c r="CD110" s="5">
        <v>570</v>
      </c>
      <c r="CG110" s="7">
        <v>107</v>
      </c>
      <c r="CH110" s="5">
        <f>VLOOKUP(Birthplaces!CG110,Birthplaces!$A$4:$CD$233,Infographic!$G$2+2)</f>
        <v>12</v>
      </c>
      <c r="CI110" s="5">
        <f t="shared" si="7"/>
        <v>12.00107</v>
      </c>
      <c r="CJ110" s="5">
        <f t="shared" si="8"/>
        <v>120</v>
      </c>
      <c r="CK110" s="5" t="str">
        <f t="shared" si="9"/>
        <v>Sweden</v>
      </c>
      <c r="CL110" s="5">
        <f t="shared" si="10"/>
        <v>17</v>
      </c>
      <c r="CM110" s="8">
        <f t="shared" si="11"/>
        <v>1.1394330985207477E-2</v>
      </c>
    </row>
    <row r="111" spans="1:91" x14ac:dyDescent="0.3">
      <c r="A111" s="7">
        <v>108</v>
      </c>
      <c r="B111" s="5" t="s">
        <v>151</v>
      </c>
      <c r="C111" s="5">
        <v>0</v>
      </c>
      <c r="D111" s="5">
        <v>0</v>
      </c>
      <c r="E111" s="5">
        <v>42</v>
      </c>
      <c r="F111" s="5">
        <v>82</v>
      </c>
      <c r="G111" s="5">
        <v>10</v>
      </c>
      <c r="H111" s="5">
        <v>22</v>
      </c>
      <c r="I111" s="5">
        <v>43</v>
      </c>
      <c r="J111" s="5">
        <v>4</v>
      </c>
      <c r="K111" s="5">
        <v>93</v>
      </c>
      <c r="L111" s="5">
        <v>151</v>
      </c>
      <c r="M111" s="5">
        <v>0</v>
      </c>
      <c r="N111" s="5">
        <v>3</v>
      </c>
      <c r="O111" s="5">
        <v>124</v>
      </c>
      <c r="P111" s="5">
        <v>599</v>
      </c>
      <c r="Q111" s="5">
        <v>0</v>
      </c>
      <c r="R111" s="5">
        <v>3</v>
      </c>
      <c r="S111" s="5">
        <v>4</v>
      </c>
      <c r="T111" s="5">
        <v>137</v>
      </c>
      <c r="U111" s="5">
        <v>16</v>
      </c>
      <c r="V111" s="5">
        <v>59</v>
      </c>
      <c r="W111" s="5">
        <v>6</v>
      </c>
      <c r="X111" s="5">
        <v>85</v>
      </c>
      <c r="Y111" s="5">
        <v>4</v>
      </c>
      <c r="Z111" s="5">
        <v>4</v>
      </c>
      <c r="AA111" s="5">
        <v>55</v>
      </c>
      <c r="AB111" s="5">
        <v>273</v>
      </c>
      <c r="AC111" s="5">
        <v>107</v>
      </c>
      <c r="AD111" s="5">
        <v>36</v>
      </c>
      <c r="AE111" s="5">
        <v>4</v>
      </c>
      <c r="AF111" s="5">
        <v>0</v>
      </c>
      <c r="AG111" s="5">
        <v>35</v>
      </c>
      <c r="AH111" s="5">
        <v>15</v>
      </c>
      <c r="AI111" s="5">
        <v>168</v>
      </c>
      <c r="AJ111" s="5">
        <v>3</v>
      </c>
      <c r="AK111" s="5">
        <v>95</v>
      </c>
      <c r="AL111" s="5">
        <v>211</v>
      </c>
      <c r="AM111" s="5">
        <v>43</v>
      </c>
      <c r="AN111" s="5">
        <v>0</v>
      </c>
      <c r="AO111" s="5">
        <v>0</v>
      </c>
      <c r="AP111" s="5">
        <v>63</v>
      </c>
      <c r="AQ111" s="5">
        <v>3</v>
      </c>
      <c r="AR111" s="5">
        <v>95</v>
      </c>
      <c r="AS111" s="5">
        <v>77</v>
      </c>
      <c r="AT111" s="5">
        <v>179</v>
      </c>
      <c r="AU111" s="5">
        <v>277</v>
      </c>
      <c r="AV111" s="5">
        <v>8</v>
      </c>
      <c r="AW111" s="5">
        <v>21</v>
      </c>
      <c r="AX111" s="5">
        <v>0</v>
      </c>
      <c r="AY111" s="5">
        <v>178</v>
      </c>
      <c r="AZ111" s="5">
        <v>121</v>
      </c>
      <c r="BA111" s="5">
        <v>0</v>
      </c>
      <c r="BB111" s="5">
        <v>98</v>
      </c>
      <c r="BC111" s="5">
        <v>49</v>
      </c>
      <c r="BD111" s="5">
        <v>4</v>
      </c>
      <c r="BE111" s="5">
        <v>0</v>
      </c>
      <c r="BF111" s="5">
        <v>3</v>
      </c>
      <c r="BG111" s="5">
        <v>16</v>
      </c>
      <c r="BH111" s="5">
        <v>3</v>
      </c>
      <c r="BI111" s="5">
        <v>63</v>
      </c>
      <c r="BJ111" s="5">
        <v>0</v>
      </c>
      <c r="BK111" s="5">
        <v>4</v>
      </c>
      <c r="BL111" s="5">
        <v>3</v>
      </c>
      <c r="BM111" s="5">
        <v>0</v>
      </c>
      <c r="BN111" s="5">
        <v>67</v>
      </c>
      <c r="BO111" s="5">
        <v>3</v>
      </c>
      <c r="BP111" s="5">
        <v>5</v>
      </c>
      <c r="BQ111" s="5">
        <v>12</v>
      </c>
      <c r="BR111" s="5">
        <v>0</v>
      </c>
      <c r="BS111" s="5">
        <v>5</v>
      </c>
      <c r="BT111" s="5">
        <v>8</v>
      </c>
      <c r="BU111" s="5">
        <v>14</v>
      </c>
      <c r="BV111" s="5">
        <v>0</v>
      </c>
      <c r="BW111" s="5">
        <v>118</v>
      </c>
      <c r="BX111" s="5">
        <v>266</v>
      </c>
      <c r="BY111" s="5">
        <v>35</v>
      </c>
      <c r="BZ111" s="5">
        <v>626</v>
      </c>
      <c r="CA111" s="5">
        <v>102</v>
      </c>
      <c r="CB111" s="5">
        <v>67</v>
      </c>
      <c r="CC111" s="5">
        <v>0</v>
      </c>
      <c r="CD111" s="5">
        <v>5141</v>
      </c>
      <c r="CG111" s="7">
        <v>108</v>
      </c>
      <c r="CH111" s="5">
        <f>VLOOKUP(Birthplaces!CG111,Birthplaces!$A$4:$CD$233,Infographic!$G$2+2)</f>
        <v>273</v>
      </c>
      <c r="CI111" s="5">
        <f t="shared" si="7"/>
        <v>273.00108</v>
      </c>
      <c r="CJ111" s="5">
        <f t="shared" si="8"/>
        <v>46</v>
      </c>
      <c r="CK111" s="5" t="str">
        <f t="shared" si="9"/>
        <v>Oman</v>
      </c>
      <c r="CL111" s="5">
        <f t="shared" si="10"/>
        <v>17</v>
      </c>
      <c r="CM111" s="8">
        <f t="shared" si="11"/>
        <v>1.1394330985207477E-2</v>
      </c>
    </row>
    <row r="112" spans="1:91" x14ac:dyDescent="0.3">
      <c r="A112" s="7">
        <v>109</v>
      </c>
      <c r="B112" s="5" t="s">
        <v>248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3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3</v>
      </c>
      <c r="V112" s="5">
        <v>0</v>
      </c>
      <c r="W112" s="5">
        <v>0</v>
      </c>
      <c r="X112" s="5">
        <v>5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4</v>
      </c>
      <c r="AE112" s="5">
        <v>3</v>
      </c>
      <c r="AF112" s="5">
        <v>0</v>
      </c>
      <c r="AG112" s="5">
        <v>0</v>
      </c>
      <c r="AH112" s="5">
        <v>0</v>
      </c>
      <c r="AI112" s="5">
        <v>9</v>
      </c>
      <c r="AJ112" s="5">
        <v>0</v>
      </c>
      <c r="AK112" s="5">
        <v>0</v>
      </c>
      <c r="AL112" s="5">
        <v>6</v>
      </c>
      <c r="AM112" s="5">
        <v>0</v>
      </c>
      <c r="AN112" s="5">
        <v>0</v>
      </c>
      <c r="AO112" s="5">
        <v>3</v>
      </c>
      <c r="AP112" s="5">
        <v>4</v>
      </c>
      <c r="AQ112" s="5">
        <v>0</v>
      </c>
      <c r="AR112" s="5">
        <v>0</v>
      </c>
      <c r="AS112" s="5">
        <v>4</v>
      </c>
      <c r="AT112" s="5">
        <v>9</v>
      </c>
      <c r="AU112" s="5">
        <v>8</v>
      </c>
      <c r="AV112" s="5">
        <v>0</v>
      </c>
      <c r="AW112" s="5">
        <v>0</v>
      </c>
      <c r="AX112" s="5">
        <v>0</v>
      </c>
      <c r="AY112" s="5">
        <v>4</v>
      </c>
      <c r="AZ112" s="5">
        <v>3</v>
      </c>
      <c r="BA112" s="5">
        <v>0</v>
      </c>
      <c r="BB112" s="5">
        <v>0</v>
      </c>
      <c r="BC112" s="5">
        <v>7</v>
      </c>
      <c r="BD112" s="5">
        <v>0</v>
      </c>
      <c r="BE112" s="5">
        <v>0</v>
      </c>
      <c r="BF112" s="5">
        <v>0</v>
      </c>
      <c r="BG112" s="5">
        <v>6</v>
      </c>
      <c r="BH112" s="5">
        <v>0</v>
      </c>
      <c r="BI112" s="5">
        <v>0</v>
      </c>
      <c r="BJ112" s="5">
        <v>0</v>
      </c>
      <c r="BK112" s="5">
        <v>0</v>
      </c>
      <c r="BL112" s="5">
        <v>0</v>
      </c>
      <c r="BM112" s="5">
        <v>4</v>
      </c>
      <c r="BN112" s="5">
        <v>4</v>
      </c>
      <c r="BO112" s="5">
        <v>0</v>
      </c>
      <c r="BP112" s="5">
        <v>0</v>
      </c>
      <c r="BQ112" s="5">
        <v>6</v>
      </c>
      <c r="BR112" s="5">
        <v>0</v>
      </c>
      <c r="BS112" s="5">
        <v>3</v>
      </c>
      <c r="BT112" s="5">
        <v>0</v>
      </c>
      <c r="BU112" s="5">
        <v>0</v>
      </c>
      <c r="BV112" s="5">
        <v>0</v>
      </c>
      <c r="BW112" s="5">
        <v>4</v>
      </c>
      <c r="BX112" s="5">
        <v>0</v>
      </c>
      <c r="BY112" s="5">
        <v>0</v>
      </c>
      <c r="BZ112" s="5">
        <v>8</v>
      </c>
      <c r="CA112" s="5">
        <v>0</v>
      </c>
      <c r="CB112" s="5">
        <v>0</v>
      </c>
      <c r="CC112" s="5">
        <v>0</v>
      </c>
      <c r="CD112" s="5">
        <v>119</v>
      </c>
      <c r="CG112" s="7">
        <v>109</v>
      </c>
      <c r="CH112" s="5">
        <f>VLOOKUP(Birthplaces!CG112,Birthplaces!$A$4:$CD$233,Infographic!$G$2+2)</f>
        <v>0</v>
      </c>
      <c r="CI112" s="5">
        <f t="shared" si="7"/>
        <v>1.09E-3</v>
      </c>
      <c r="CJ112" s="5">
        <f t="shared" si="8"/>
        <v>192</v>
      </c>
      <c r="CK112" s="5" t="str">
        <f t="shared" si="9"/>
        <v>Liberia</v>
      </c>
      <c r="CL112" s="5">
        <f t="shared" si="10"/>
        <v>17</v>
      </c>
      <c r="CM112" s="8">
        <f t="shared" si="11"/>
        <v>1.1394330985207477E-2</v>
      </c>
    </row>
    <row r="113" spans="1:91" x14ac:dyDescent="0.3">
      <c r="A113" s="7">
        <v>110</v>
      </c>
      <c r="B113" s="5" t="s">
        <v>299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5">
        <v>0</v>
      </c>
      <c r="AO113" s="5">
        <v>0</v>
      </c>
      <c r="AP113" s="5">
        <v>0</v>
      </c>
      <c r="AQ113" s="5">
        <v>0</v>
      </c>
      <c r="AR113" s="5">
        <v>0</v>
      </c>
      <c r="AS113" s="5">
        <v>0</v>
      </c>
      <c r="AT113" s="5">
        <v>0</v>
      </c>
      <c r="AU113" s="5">
        <v>0</v>
      </c>
      <c r="AV113" s="5">
        <v>0</v>
      </c>
      <c r="AW113" s="5">
        <v>0</v>
      </c>
      <c r="AX113" s="5">
        <v>0</v>
      </c>
      <c r="AY113" s="5">
        <v>0</v>
      </c>
      <c r="AZ113" s="5">
        <v>0</v>
      </c>
      <c r="BA113" s="5">
        <v>0</v>
      </c>
      <c r="BB113" s="5">
        <v>0</v>
      </c>
      <c r="BC113" s="5">
        <v>0</v>
      </c>
      <c r="BD113" s="5">
        <v>0</v>
      </c>
      <c r="BE113" s="5">
        <v>0</v>
      </c>
      <c r="BF113" s="5">
        <v>0</v>
      </c>
      <c r="BG113" s="5">
        <v>0</v>
      </c>
      <c r="BH113" s="5">
        <v>0</v>
      </c>
      <c r="BI113" s="5">
        <v>0</v>
      </c>
      <c r="BJ113" s="5">
        <v>0</v>
      </c>
      <c r="BK113" s="5">
        <v>0</v>
      </c>
      <c r="BL113" s="5">
        <v>0</v>
      </c>
      <c r="BM113" s="5">
        <v>0</v>
      </c>
      <c r="BN113" s="5">
        <v>0</v>
      </c>
      <c r="BO113" s="5">
        <v>0</v>
      </c>
      <c r="BP113" s="5">
        <v>0</v>
      </c>
      <c r="BQ113" s="5">
        <v>0</v>
      </c>
      <c r="BR113" s="5">
        <v>0</v>
      </c>
      <c r="BS113" s="5">
        <v>0</v>
      </c>
      <c r="BT113" s="5">
        <v>0</v>
      </c>
      <c r="BU113" s="5">
        <v>0</v>
      </c>
      <c r="BV113" s="5">
        <v>0</v>
      </c>
      <c r="BW113" s="5">
        <v>0</v>
      </c>
      <c r="BX113" s="5">
        <v>0</v>
      </c>
      <c r="BY113" s="5">
        <v>0</v>
      </c>
      <c r="BZ113" s="5">
        <v>4</v>
      </c>
      <c r="CA113" s="5">
        <v>0</v>
      </c>
      <c r="CB113" s="5">
        <v>0</v>
      </c>
      <c r="CC113" s="5">
        <v>0</v>
      </c>
      <c r="CD113" s="5">
        <v>9</v>
      </c>
      <c r="CG113" s="7">
        <v>110</v>
      </c>
      <c r="CH113" s="5">
        <f>VLOOKUP(Birthplaces!CG113,Birthplaces!$A$4:$CD$233,Infographic!$G$2+2)</f>
        <v>0</v>
      </c>
      <c r="CI113" s="5">
        <f t="shared" si="7"/>
        <v>1.1000000000000001E-3</v>
      </c>
      <c r="CJ113" s="5">
        <f t="shared" si="8"/>
        <v>191</v>
      </c>
      <c r="CK113" s="5" t="str">
        <f t="shared" si="9"/>
        <v>Denmark</v>
      </c>
      <c r="CL113" s="5">
        <f t="shared" si="10"/>
        <v>17</v>
      </c>
      <c r="CM113" s="8">
        <f t="shared" si="11"/>
        <v>1.1394330985207477E-2</v>
      </c>
    </row>
    <row r="114" spans="1:91" x14ac:dyDescent="0.3">
      <c r="A114" s="7">
        <v>111</v>
      </c>
      <c r="B114" s="5" t="s">
        <v>199</v>
      </c>
      <c r="C114" s="5">
        <v>0</v>
      </c>
      <c r="D114" s="5">
        <v>0</v>
      </c>
      <c r="E114" s="5">
        <v>0</v>
      </c>
      <c r="F114" s="5">
        <v>3</v>
      </c>
      <c r="G114" s="5">
        <v>0</v>
      </c>
      <c r="H114" s="5">
        <v>0</v>
      </c>
      <c r="I114" s="5">
        <v>4</v>
      </c>
      <c r="J114" s="5">
        <v>0</v>
      </c>
      <c r="K114" s="5">
        <v>4</v>
      </c>
      <c r="L114" s="5">
        <v>117</v>
      </c>
      <c r="M114" s="5">
        <v>0</v>
      </c>
      <c r="N114" s="5">
        <v>0</v>
      </c>
      <c r="O114" s="5">
        <v>3</v>
      </c>
      <c r="P114" s="5">
        <v>85</v>
      </c>
      <c r="Q114" s="5">
        <v>0</v>
      </c>
      <c r="R114" s="5">
        <v>0</v>
      </c>
      <c r="S114" s="5">
        <v>0</v>
      </c>
      <c r="T114" s="5">
        <v>7</v>
      </c>
      <c r="U114" s="5">
        <v>0</v>
      </c>
      <c r="V114" s="5">
        <v>3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69</v>
      </c>
      <c r="AC114" s="5">
        <v>30</v>
      </c>
      <c r="AD114" s="5">
        <v>6</v>
      </c>
      <c r="AE114" s="5">
        <v>0</v>
      </c>
      <c r="AF114" s="5">
        <v>0</v>
      </c>
      <c r="AG114" s="5">
        <v>45</v>
      </c>
      <c r="AH114" s="5">
        <v>0</v>
      </c>
      <c r="AI114" s="5">
        <v>9</v>
      </c>
      <c r="AJ114" s="5">
        <v>0</v>
      </c>
      <c r="AK114" s="5">
        <v>5</v>
      </c>
      <c r="AL114" s="5">
        <v>4</v>
      </c>
      <c r="AM114" s="5">
        <v>0</v>
      </c>
      <c r="AN114" s="5">
        <v>0</v>
      </c>
      <c r="AO114" s="5">
        <v>0</v>
      </c>
      <c r="AP114" s="5">
        <v>4</v>
      </c>
      <c r="AQ114" s="5">
        <v>0</v>
      </c>
      <c r="AR114" s="5">
        <v>20</v>
      </c>
      <c r="AS114" s="5">
        <v>0</v>
      </c>
      <c r="AT114" s="5">
        <v>10</v>
      </c>
      <c r="AU114" s="5">
        <v>124</v>
      </c>
      <c r="AV114" s="5">
        <v>0</v>
      </c>
      <c r="AW114" s="5">
        <v>0</v>
      </c>
      <c r="AX114" s="5">
        <v>0</v>
      </c>
      <c r="AY114" s="5">
        <v>3</v>
      </c>
      <c r="AZ114" s="5">
        <v>16</v>
      </c>
      <c r="BA114" s="5">
        <v>0</v>
      </c>
      <c r="BB114" s="5">
        <v>5</v>
      </c>
      <c r="BC114" s="5">
        <v>0</v>
      </c>
      <c r="BD114" s="5">
        <v>0</v>
      </c>
      <c r="BE114" s="5">
        <v>0</v>
      </c>
      <c r="BF114" s="5">
        <v>0</v>
      </c>
      <c r="BG114" s="5">
        <v>0</v>
      </c>
      <c r="BH114" s="5">
        <v>0</v>
      </c>
      <c r="BI114" s="5">
        <v>10</v>
      </c>
      <c r="BJ114" s="5">
        <v>0</v>
      </c>
      <c r="BK114" s="5">
        <v>0</v>
      </c>
      <c r="BL114" s="5">
        <v>0</v>
      </c>
      <c r="BM114" s="5">
        <v>0</v>
      </c>
      <c r="BN114" s="5">
        <v>4</v>
      </c>
      <c r="BO114" s="5">
        <v>0</v>
      </c>
      <c r="BP114" s="5">
        <v>0</v>
      </c>
      <c r="BQ114" s="5">
        <v>0</v>
      </c>
      <c r="BR114" s="5">
        <v>0</v>
      </c>
      <c r="BS114" s="5">
        <v>0</v>
      </c>
      <c r="BT114" s="5">
        <v>0</v>
      </c>
      <c r="BU114" s="5">
        <v>0</v>
      </c>
      <c r="BV114" s="5">
        <v>0</v>
      </c>
      <c r="BW114" s="5">
        <v>4</v>
      </c>
      <c r="BX114" s="5">
        <v>38</v>
      </c>
      <c r="BY114" s="5">
        <v>8</v>
      </c>
      <c r="BZ114" s="5">
        <v>96</v>
      </c>
      <c r="CA114" s="5">
        <v>3</v>
      </c>
      <c r="CB114" s="5">
        <v>0</v>
      </c>
      <c r="CC114" s="5">
        <v>0</v>
      </c>
      <c r="CD114" s="5">
        <v>764</v>
      </c>
      <c r="CG114" s="7">
        <v>111</v>
      </c>
      <c r="CH114" s="5">
        <f>VLOOKUP(Birthplaces!CG114,Birthplaces!$A$4:$CD$233,Infographic!$G$2+2)</f>
        <v>69</v>
      </c>
      <c r="CI114" s="5">
        <f t="shared" si="7"/>
        <v>69.001109999999997</v>
      </c>
      <c r="CJ114" s="5">
        <f t="shared" si="8"/>
        <v>75</v>
      </c>
      <c r="CK114" s="5" t="str">
        <f t="shared" si="9"/>
        <v>Bahrain</v>
      </c>
      <c r="CL114" s="5">
        <f t="shared" si="10"/>
        <v>17</v>
      </c>
      <c r="CM114" s="8">
        <f t="shared" si="11"/>
        <v>1.1394330985207477E-2</v>
      </c>
    </row>
    <row r="115" spans="1:91" x14ac:dyDescent="0.3">
      <c r="A115" s="7">
        <v>112</v>
      </c>
      <c r="B115" s="5" t="s">
        <v>170</v>
      </c>
      <c r="C115" s="5">
        <v>0</v>
      </c>
      <c r="D115" s="5">
        <v>0</v>
      </c>
      <c r="E115" s="5">
        <v>6</v>
      </c>
      <c r="F115" s="5">
        <v>30</v>
      </c>
      <c r="G115" s="5">
        <v>0</v>
      </c>
      <c r="H115" s="5">
        <v>3</v>
      </c>
      <c r="I115" s="5">
        <v>7</v>
      </c>
      <c r="J115" s="5">
        <v>0</v>
      </c>
      <c r="K115" s="5">
        <v>31</v>
      </c>
      <c r="L115" s="5">
        <v>42</v>
      </c>
      <c r="M115" s="5">
        <v>0</v>
      </c>
      <c r="N115" s="5">
        <v>3</v>
      </c>
      <c r="O115" s="5">
        <v>24</v>
      </c>
      <c r="P115" s="5">
        <v>177</v>
      </c>
      <c r="Q115" s="5">
        <v>0</v>
      </c>
      <c r="R115" s="5">
        <v>0</v>
      </c>
      <c r="S115" s="5">
        <v>0</v>
      </c>
      <c r="T115" s="5">
        <v>61</v>
      </c>
      <c r="U115" s="5">
        <v>0</v>
      </c>
      <c r="V115" s="5">
        <v>15</v>
      </c>
      <c r="W115" s="5">
        <v>0</v>
      </c>
      <c r="X115" s="5">
        <v>29</v>
      </c>
      <c r="Y115" s="5">
        <v>0</v>
      </c>
      <c r="Z115" s="5">
        <v>4</v>
      </c>
      <c r="AA115" s="5">
        <v>6</v>
      </c>
      <c r="AB115" s="5">
        <v>45</v>
      </c>
      <c r="AC115" s="5">
        <v>23</v>
      </c>
      <c r="AD115" s="5">
        <v>74</v>
      </c>
      <c r="AE115" s="5">
        <v>0</v>
      </c>
      <c r="AF115" s="5">
        <v>0</v>
      </c>
      <c r="AG115" s="5">
        <v>18</v>
      </c>
      <c r="AH115" s="5">
        <v>3</v>
      </c>
      <c r="AI115" s="5">
        <v>327</v>
      </c>
      <c r="AJ115" s="5">
        <v>0</v>
      </c>
      <c r="AK115" s="5">
        <v>30</v>
      </c>
      <c r="AL115" s="5">
        <v>36</v>
      </c>
      <c r="AM115" s="5">
        <v>4</v>
      </c>
      <c r="AN115" s="5">
        <v>0</v>
      </c>
      <c r="AO115" s="5">
        <v>7</v>
      </c>
      <c r="AP115" s="5">
        <v>123</v>
      </c>
      <c r="AQ115" s="5">
        <v>0</v>
      </c>
      <c r="AR115" s="5">
        <v>26</v>
      </c>
      <c r="AS115" s="5">
        <v>26</v>
      </c>
      <c r="AT115" s="5">
        <v>74</v>
      </c>
      <c r="AU115" s="5">
        <v>71</v>
      </c>
      <c r="AV115" s="5">
        <v>5</v>
      </c>
      <c r="AW115" s="5">
        <v>12</v>
      </c>
      <c r="AX115" s="5">
        <v>0</v>
      </c>
      <c r="AY115" s="5">
        <v>77</v>
      </c>
      <c r="AZ115" s="5">
        <v>19</v>
      </c>
      <c r="BA115" s="5">
        <v>0</v>
      </c>
      <c r="BB115" s="5">
        <v>92</v>
      </c>
      <c r="BC115" s="5">
        <v>8</v>
      </c>
      <c r="BD115" s="5">
        <v>3</v>
      </c>
      <c r="BE115" s="5">
        <v>0</v>
      </c>
      <c r="BF115" s="5">
        <v>0</v>
      </c>
      <c r="BG115" s="5">
        <v>6</v>
      </c>
      <c r="BH115" s="5">
        <v>0</v>
      </c>
      <c r="BI115" s="5">
        <v>18</v>
      </c>
      <c r="BJ115" s="5">
        <v>0</v>
      </c>
      <c r="BK115" s="5">
        <v>0</v>
      </c>
      <c r="BL115" s="5">
        <v>0</v>
      </c>
      <c r="BM115" s="5">
        <v>0</v>
      </c>
      <c r="BN115" s="5">
        <v>30</v>
      </c>
      <c r="BO115" s="5">
        <v>0</v>
      </c>
      <c r="BP115" s="5">
        <v>0</v>
      </c>
      <c r="BQ115" s="5">
        <v>0</v>
      </c>
      <c r="BR115" s="5">
        <v>0</v>
      </c>
      <c r="BS115" s="5">
        <v>0</v>
      </c>
      <c r="BT115" s="5">
        <v>0</v>
      </c>
      <c r="BU115" s="5">
        <v>6</v>
      </c>
      <c r="BV115" s="5">
        <v>0</v>
      </c>
      <c r="BW115" s="5">
        <v>42</v>
      </c>
      <c r="BX115" s="5">
        <v>262</v>
      </c>
      <c r="BY115" s="5">
        <v>4</v>
      </c>
      <c r="BZ115" s="5">
        <v>177</v>
      </c>
      <c r="CA115" s="5">
        <v>9</v>
      </c>
      <c r="CB115" s="5">
        <v>6</v>
      </c>
      <c r="CC115" s="5">
        <v>0</v>
      </c>
      <c r="CD115" s="5">
        <v>2142</v>
      </c>
      <c r="CG115" s="7">
        <v>112</v>
      </c>
      <c r="CH115" s="5">
        <f>VLOOKUP(Birthplaces!CG115,Birthplaces!$A$4:$CD$233,Infographic!$G$2+2)</f>
        <v>45</v>
      </c>
      <c r="CI115" s="5">
        <f t="shared" si="7"/>
        <v>45.00112</v>
      </c>
      <c r="CJ115" s="5">
        <f t="shared" si="8"/>
        <v>83</v>
      </c>
      <c r="CK115" s="5" t="str">
        <f t="shared" si="9"/>
        <v>Qatar</v>
      </c>
      <c r="CL115" s="5">
        <f t="shared" si="10"/>
        <v>16</v>
      </c>
      <c r="CM115" s="8">
        <f t="shared" si="11"/>
        <v>1.0724076221371743E-2</v>
      </c>
    </row>
    <row r="116" spans="1:91" x14ac:dyDescent="0.3">
      <c r="A116" s="7">
        <v>113</v>
      </c>
      <c r="B116" s="5" t="s">
        <v>247</v>
      </c>
      <c r="C116" s="5">
        <v>0</v>
      </c>
      <c r="D116" s="5">
        <v>0</v>
      </c>
      <c r="E116" s="5">
        <v>0</v>
      </c>
      <c r="F116" s="5">
        <v>3</v>
      </c>
      <c r="G116" s="5">
        <v>0</v>
      </c>
      <c r="H116" s="5">
        <v>0</v>
      </c>
      <c r="I116" s="5">
        <v>3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4</v>
      </c>
      <c r="P116" s="5">
        <v>11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7</v>
      </c>
      <c r="W116" s="5">
        <v>0</v>
      </c>
      <c r="X116" s="5">
        <v>9</v>
      </c>
      <c r="Y116" s="5">
        <v>0</v>
      </c>
      <c r="Z116" s="5">
        <v>0</v>
      </c>
      <c r="AA116" s="5">
        <v>0</v>
      </c>
      <c r="AB116" s="5">
        <v>9</v>
      </c>
      <c r="AC116" s="5">
        <v>5</v>
      </c>
      <c r="AD116" s="5">
        <v>0</v>
      </c>
      <c r="AE116" s="5">
        <v>0</v>
      </c>
      <c r="AF116" s="5">
        <v>0</v>
      </c>
      <c r="AG116" s="5">
        <v>0</v>
      </c>
      <c r="AH116" s="5">
        <v>0</v>
      </c>
      <c r="AI116" s="5">
        <v>0</v>
      </c>
      <c r="AJ116" s="5">
        <v>0</v>
      </c>
      <c r="AK116" s="5">
        <v>14</v>
      </c>
      <c r="AL116" s="5">
        <v>3</v>
      </c>
      <c r="AM116" s="5">
        <v>0</v>
      </c>
      <c r="AN116" s="5">
        <v>0</v>
      </c>
      <c r="AO116" s="5">
        <v>0</v>
      </c>
      <c r="AP116" s="5">
        <v>0</v>
      </c>
      <c r="AQ116" s="5">
        <v>0</v>
      </c>
      <c r="AR116" s="5">
        <v>3</v>
      </c>
      <c r="AS116" s="5">
        <v>0</v>
      </c>
      <c r="AT116" s="5">
        <v>16</v>
      </c>
      <c r="AU116" s="5">
        <v>0</v>
      </c>
      <c r="AV116" s="5">
        <v>0</v>
      </c>
      <c r="AW116" s="5">
        <v>0</v>
      </c>
      <c r="AX116" s="5">
        <v>0</v>
      </c>
      <c r="AY116" s="5">
        <v>11</v>
      </c>
      <c r="AZ116" s="5">
        <v>0</v>
      </c>
      <c r="BA116" s="5">
        <v>0</v>
      </c>
      <c r="BB116" s="5">
        <v>4</v>
      </c>
      <c r="BC116" s="5">
        <v>0</v>
      </c>
      <c r="BD116" s="5">
        <v>0</v>
      </c>
      <c r="BE116" s="5">
        <v>0</v>
      </c>
      <c r="BF116" s="5">
        <v>0</v>
      </c>
      <c r="BG116" s="5">
        <v>0</v>
      </c>
      <c r="BH116" s="5">
        <v>0</v>
      </c>
      <c r="BI116" s="5">
        <v>0</v>
      </c>
      <c r="BJ116" s="5">
        <v>0</v>
      </c>
      <c r="BK116" s="5">
        <v>0</v>
      </c>
      <c r="BL116" s="5">
        <v>0</v>
      </c>
      <c r="BM116" s="5">
        <v>0</v>
      </c>
      <c r="BN116" s="5">
        <v>0</v>
      </c>
      <c r="BO116" s="5">
        <v>0</v>
      </c>
      <c r="BP116" s="5">
        <v>0</v>
      </c>
      <c r="BQ116" s="5">
        <v>0</v>
      </c>
      <c r="BR116" s="5">
        <v>0</v>
      </c>
      <c r="BS116" s="5">
        <v>0</v>
      </c>
      <c r="BT116" s="5">
        <v>5</v>
      </c>
      <c r="BU116" s="5">
        <v>0</v>
      </c>
      <c r="BV116" s="5">
        <v>0</v>
      </c>
      <c r="BW116" s="5">
        <v>0</v>
      </c>
      <c r="BX116" s="5">
        <v>5</v>
      </c>
      <c r="BY116" s="5">
        <v>0</v>
      </c>
      <c r="BZ116" s="5">
        <v>0</v>
      </c>
      <c r="CA116" s="5">
        <v>0</v>
      </c>
      <c r="CB116" s="5">
        <v>0</v>
      </c>
      <c r="CC116" s="5">
        <v>0</v>
      </c>
      <c r="CD116" s="5">
        <v>120</v>
      </c>
      <c r="CG116" s="7">
        <v>113</v>
      </c>
      <c r="CH116" s="5">
        <f>VLOOKUP(Birthplaces!CG116,Birthplaces!$A$4:$CD$233,Infographic!$G$2+2)</f>
        <v>9</v>
      </c>
      <c r="CI116" s="5">
        <f t="shared" si="7"/>
        <v>9.0011299999999999</v>
      </c>
      <c r="CJ116" s="5">
        <f t="shared" si="8"/>
        <v>129</v>
      </c>
      <c r="CK116" s="5" t="str">
        <f t="shared" si="9"/>
        <v>Brunei</v>
      </c>
      <c r="CL116" s="5">
        <f t="shared" si="10"/>
        <v>16</v>
      </c>
      <c r="CM116" s="8">
        <f t="shared" si="11"/>
        <v>1.0724076221371743E-2</v>
      </c>
    </row>
    <row r="117" spans="1:91" x14ac:dyDescent="0.3">
      <c r="A117" s="7">
        <v>114</v>
      </c>
      <c r="B117" s="5" t="s">
        <v>168</v>
      </c>
      <c r="C117" s="5">
        <v>0</v>
      </c>
      <c r="D117" s="5">
        <v>0</v>
      </c>
      <c r="E117" s="5">
        <v>3</v>
      </c>
      <c r="F117" s="5">
        <v>17</v>
      </c>
      <c r="G117" s="5">
        <v>0</v>
      </c>
      <c r="H117" s="5">
        <v>7</v>
      </c>
      <c r="I117" s="5">
        <v>9</v>
      </c>
      <c r="J117" s="5">
        <v>0</v>
      </c>
      <c r="K117" s="5">
        <v>27</v>
      </c>
      <c r="L117" s="5">
        <v>305</v>
      </c>
      <c r="M117" s="5">
        <v>0</v>
      </c>
      <c r="N117" s="5">
        <v>8</v>
      </c>
      <c r="O117" s="5">
        <v>12</v>
      </c>
      <c r="P117" s="5">
        <v>206</v>
      </c>
      <c r="Q117" s="5">
        <v>0</v>
      </c>
      <c r="R117" s="5">
        <v>0</v>
      </c>
      <c r="S117" s="5">
        <v>0</v>
      </c>
      <c r="T117" s="5">
        <v>23</v>
      </c>
      <c r="U117" s="5">
        <v>0</v>
      </c>
      <c r="V117" s="5">
        <v>12</v>
      </c>
      <c r="W117" s="5">
        <v>0</v>
      </c>
      <c r="X117" s="5">
        <v>23</v>
      </c>
      <c r="Y117" s="5">
        <v>0</v>
      </c>
      <c r="Z117" s="5">
        <v>0</v>
      </c>
      <c r="AA117" s="5">
        <v>12</v>
      </c>
      <c r="AB117" s="5">
        <v>171</v>
      </c>
      <c r="AC117" s="5">
        <v>59</v>
      </c>
      <c r="AD117" s="5">
        <v>0</v>
      </c>
      <c r="AE117" s="5">
        <v>0</v>
      </c>
      <c r="AF117" s="5">
        <v>0</v>
      </c>
      <c r="AG117" s="5">
        <v>43</v>
      </c>
      <c r="AH117" s="5">
        <v>0</v>
      </c>
      <c r="AI117" s="5">
        <v>180</v>
      </c>
      <c r="AJ117" s="5">
        <v>0</v>
      </c>
      <c r="AK117" s="5">
        <v>70</v>
      </c>
      <c r="AL117" s="5">
        <v>130</v>
      </c>
      <c r="AM117" s="5">
        <v>3</v>
      </c>
      <c r="AN117" s="5">
        <v>0</v>
      </c>
      <c r="AO117" s="5">
        <v>3</v>
      </c>
      <c r="AP117" s="5">
        <v>31</v>
      </c>
      <c r="AQ117" s="5">
        <v>4</v>
      </c>
      <c r="AR117" s="5">
        <v>35</v>
      </c>
      <c r="AS117" s="5">
        <v>23</v>
      </c>
      <c r="AT117" s="5">
        <v>60</v>
      </c>
      <c r="AU117" s="5">
        <v>114</v>
      </c>
      <c r="AV117" s="5">
        <v>0</v>
      </c>
      <c r="AW117" s="5">
        <v>70</v>
      </c>
      <c r="AX117" s="5">
        <v>12</v>
      </c>
      <c r="AY117" s="5">
        <v>79</v>
      </c>
      <c r="AZ117" s="5">
        <v>49</v>
      </c>
      <c r="BA117" s="5">
        <v>0</v>
      </c>
      <c r="BB117" s="5">
        <v>18</v>
      </c>
      <c r="BC117" s="5">
        <v>7</v>
      </c>
      <c r="BD117" s="5">
        <v>0</v>
      </c>
      <c r="BE117" s="5">
        <v>0</v>
      </c>
      <c r="BF117" s="5">
        <v>0</v>
      </c>
      <c r="BG117" s="5">
        <v>0</v>
      </c>
      <c r="BH117" s="5">
        <v>0</v>
      </c>
      <c r="BI117" s="5">
        <v>26</v>
      </c>
      <c r="BJ117" s="5">
        <v>0</v>
      </c>
      <c r="BK117" s="5">
        <v>0</v>
      </c>
      <c r="BL117" s="5">
        <v>0</v>
      </c>
      <c r="BM117" s="5">
        <v>0</v>
      </c>
      <c r="BN117" s="5">
        <v>25</v>
      </c>
      <c r="BO117" s="5">
        <v>0</v>
      </c>
      <c r="BP117" s="5">
        <v>0</v>
      </c>
      <c r="BQ117" s="5">
        <v>7</v>
      </c>
      <c r="BR117" s="5">
        <v>0</v>
      </c>
      <c r="BS117" s="5">
        <v>16</v>
      </c>
      <c r="BT117" s="5">
        <v>0</v>
      </c>
      <c r="BU117" s="5">
        <v>4</v>
      </c>
      <c r="BV117" s="5">
        <v>0</v>
      </c>
      <c r="BW117" s="5">
        <v>132</v>
      </c>
      <c r="BX117" s="5">
        <v>55</v>
      </c>
      <c r="BY117" s="5">
        <v>27</v>
      </c>
      <c r="BZ117" s="5">
        <v>122</v>
      </c>
      <c r="CA117" s="5">
        <v>24</v>
      </c>
      <c r="CB117" s="5">
        <v>12</v>
      </c>
      <c r="CC117" s="5">
        <v>0</v>
      </c>
      <c r="CD117" s="5">
        <v>2293</v>
      </c>
      <c r="CG117" s="7">
        <v>114</v>
      </c>
      <c r="CH117" s="5">
        <f>VLOOKUP(Birthplaces!CG117,Birthplaces!$A$4:$CD$233,Infographic!$G$2+2)</f>
        <v>171</v>
      </c>
      <c r="CI117" s="5">
        <f t="shared" si="7"/>
        <v>171.00113999999999</v>
      </c>
      <c r="CJ117" s="5">
        <f t="shared" si="8"/>
        <v>53</v>
      </c>
      <c r="CK117" s="5" t="str">
        <f t="shared" si="9"/>
        <v>Belgium</v>
      </c>
      <c r="CL117" s="5">
        <f t="shared" si="10"/>
        <v>16</v>
      </c>
      <c r="CM117" s="8">
        <f t="shared" si="11"/>
        <v>1.0724076221371743E-2</v>
      </c>
    </row>
    <row r="118" spans="1:91" x14ac:dyDescent="0.3">
      <c r="A118" s="7">
        <v>115</v>
      </c>
      <c r="B118" s="5" t="s">
        <v>189</v>
      </c>
      <c r="C118" s="5">
        <v>0</v>
      </c>
      <c r="D118" s="5">
        <v>3</v>
      </c>
      <c r="E118" s="5">
        <v>9</v>
      </c>
      <c r="F118" s="5">
        <v>29</v>
      </c>
      <c r="G118" s="5">
        <v>10</v>
      </c>
      <c r="H118" s="5">
        <v>0</v>
      </c>
      <c r="I118" s="5">
        <v>45</v>
      </c>
      <c r="J118" s="5">
        <v>0</v>
      </c>
      <c r="K118" s="5">
        <v>53</v>
      </c>
      <c r="L118" s="5">
        <v>13</v>
      </c>
      <c r="M118" s="5">
        <v>0</v>
      </c>
      <c r="N118" s="5">
        <v>0</v>
      </c>
      <c r="O118" s="5">
        <v>7</v>
      </c>
      <c r="P118" s="5">
        <v>28</v>
      </c>
      <c r="Q118" s="5">
        <v>0</v>
      </c>
      <c r="R118" s="5">
        <v>3</v>
      </c>
      <c r="S118" s="5">
        <v>0</v>
      </c>
      <c r="T118" s="5">
        <v>7</v>
      </c>
      <c r="U118" s="5">
        <v>7</v>
      </c>
      <c r="V118" s="5">
        <v>36</v>
      </c>
      <c r="W118" s="5">
        <v>0</v>
      </c>
      <c r="X118" s="5">
        <v>83</v>
      </c>
      <c r="Y118" s="5">
        <v>0</v>
      </c>
      <c r="Z118" s="5">
        <v>0</v>
      </c>
      <c r="AA118" s="5">
        <v>9</v>
      </c>
      <c r="AB118" s="5">
        <v>11</v>
      </c>
      <c r="AC118" s="5">
        <v>33</v>
      </c>
      <c r="AD118" s="5">
        <v>3</v>
      </c>
      <c r="AE118" s="5">
        <v>0</v>
      </c>
      <c r="AF118" s="5">
        <v>0</v>
      </c>
      <c r="AG118" s="5">
        <v>13</v>
      </c>
      <c r="AH118" s="5">
        <v>0</v>
      </c>
      <c r="AI118" s="5">
        <v>14</v>
      </c>
      <c r="AJ118" s="5">
        <v>4</v>
      </c>
      <c r="AK118" s="5">
        <v>53</v>
      </c>
      <c r="AL118" s="5">
        <v>89</v>
      </c>
      <c r="AM118" s="5">
        <v>9</v>
      </c>
      <c r="AN118" s="5">
        <v>0</v>
      </c>
      <c r="AO118" s="5">
        <v>0</v>
      </c>
      <c r="AP118" s="5">
        <v>42</v>
      </c>
      <c r="AQ118" s="5">
        <v>3</v>
      </c>
      <c r="AR118" s="5">
        <v>3</v>
      </c>
      <c r="AS118" s="5">
        <v>15</v>
      </c>
      <c r="AT118" s="5">
        <v>23</v>
      </c>
      <c r="AU118" s="5">
        <v>3</v>
      </c>
      <c r="AV118" s="5">
        <v>3</v>
      </c>
      <c r="AW118" s="5">
        <v>0</v>
      </c>
      <c r="AX118" s="5">
        <v>3</v>
      </c>
      <c r="AY118" s="5">
        <v>27</v>
      </c>
      <c r="AZ118" s="5">
        <v>21</v>
      </c>
      <c r="BA118" s="5">
        <v>0</v>
      </c>
      <c r="BB118" s="5">
        <v>17</v>
      </c>
      <c r="BC118" s="5">
        <v>29</v>
      </c>
      <c r="BD118" s="5">
        <v>4</v>
      </c>
      <c r="BE118" s="5">
        <v>0</v>
      </c>
      <c r="BF118" s="5">
        <v>3</v>
      </c>
      <c r="BG118" s="5">
        <v>10</v>
      </c>
      <c r="BH118" s="5">
        <v>3</v>
      </c>
      <c r="BI118" s="5">
        <v>33</v>
      </c>
      <c r="BJ118" s="5">
        <v>6</v>
      </c>
      <c r="BK118" s="5">
        <v>0</v>
      </c>
      <c r="BL118" s="5">
        <v>0</v>
      </c>
      <c r="BM118" s="5">
        <v>0</v>
      </c>
      <c r="BN118" s="5">
        <v>25</v>
      </c>
      <c r="BO118" s="5">
        <v>0</v>
      </c>
      <c r="BP118" s="5">
        <v>10</v>
      </c>
      <c r="BQ118" s="5">
        <v>0</v>
      </c>
      <c r="BR118" s="5">
        <v>0</v>
      </c>
      <c r="BS118" s="5">
        <v>3</v>
      </c>
      <c r="BT118" s="5">
        <v>4</v>
      </c>
      <c r="BU118" s="5">
        <v>5</v>
      </c>
      <c r="BV118" s="5">
        <v>0</v>
      </c>
      <c r="BW118" s="5">
        <v>38</v>
      </c>
      <c r="BX118" s="5">
        <v>4</v>
      </c>
      <c r="BY118" s="5">
        <v>9</v>
      </c>
      <c r="BZ118" s="5">
        <v>16</v>
      </c>
      <c r="CA118" s="5">
        <v>16</v>
      </c>
      <c r="CB118" s="5">
        <v>19</v>
      </c>
      <c r="CC118" s="5">
        <v>0</v>
      </c>
      <c r="CD118" s="5">
        <v>972</v>
      </c>
      <c r="CG118" s="7">
        <v>115</v>
      </c>
      <c r="CH118" s="5">
        <f>VLOOKUP(Birthplaces!CG118,Birthplaces!$A$4:$CD$233,Infographic!$G$2+2)</f>
        <v>11</v>
      </c>
      <c r="CI118" s="5">
        <f t="shared" si="7"/>
        <v>11.001150000000001</v>
      </c>
      <c r="CJ118" s="5">
        <f t="shared" si="8"/>
        <v>122</v>
      </c>
      <c r="CK118" s="5" t="str">
        <f t="shared" si="9"/>
        <v>Uganda</v>
      </c>
      <c r="CL118" s="5">
        <f t="shared" si="10"/>
        <v>14</v>
      </c>
      <c r="CM118" s="8">
        <f t="shared" si="11"/>
        <v>9.3835666937002755E-3</v>
      </c>
    </row>
    <row r="119" spans="1:91" x14ac:dyDescent="0.3">
      <c r="A119" s="7">
        <v>116</v>
      </c>
      <c r="B119" s="5" t="s">
        <v>116</v>
      </c>
      <c r="C119" s="5">
        <v>3</v>
      </c>
      <c r="D119" s="5">
        <v>6</v>
      </c>
      <c r="E119" s="5">
        <v>14</v>
      </c>
      <c r="F119" s="5">
        <v>353</v>
      </c>
      <c r="G119" s="5">
        <v>10</v>
      </c>
      <c r="H119" s="5">
        <v>11</v>
      </c>
      <c r="I119" s="5">
        <v>113</v>
      </c>
      <c r="J119" s="5">
        <v>0</v>
      </c>
      <c r="K119" s="5">
        <v>129</v>
      </c>
      <c r="L119" s="5">
        <v>795</v>
      </c>
      <c r="M119" s="5">
        <v>0</v>
      </c>
      <c r="N119" s="5">
        <v>10</v>
      </c>
      <c r="O119" s="5">
        <v>73</v>
      </c>
      <c r="P119" s="5">
        <v>793</v>
      </c>
      <c r="Q119" s="5">
        <v>0</v>
      </c>
      <c r="R119" s="5">
        <v>0</v>
      </c>
      <c r="S119" s="5">
        <v>0</v>
      </c>
      <c r="T119" s="5">
        <v>1166</v>
      </c>
      <c r="U119" s="5">
        <v>0</v>
      </c>
      <c r="V119" s="5">
        <v>167</v>
      </c>
      <c r="W119" s="5">
        <v>3</v>
      </c>
      <c r="X119" s="5">
        <v>154</v>
      </c>
      <c r="Y119" s="5">
        <v>0</v>
      </c>
      <c r="Z119" s="5">
        <v>4</v>
      </c>
      <c r="AA119" s="5">
        <v>24</v>
      </c>
      <c r="AB119" s="5">
        <v>595</v>
      </c>
      <c r="AC119" s="5">
        <v>139</v>
      </c>
      <c r="AD119" s="5">
        <v>17</v>
      </c>
      <c r="AE119" s="5">
        <v>5</v>
      </c>
      <c r="AF119" s="5">
        <v>0</v>
      </c>
      <c r="AG119" s="5">
        <v>954</v>
      </c>
      <c r="AH119" s="5">
        <v>3</v>
      </c>
      <c r="AI119" s="5">
        <v>4263</v>
      </c>
      <c r="AJ119" s="5">
        <v>0</v>
      </c>
      <c r="AK119" s="5">
        <v>340</v>
      </c>
      <c r="AL119" s="5">
        <v>204</v>
      </c>
      <c r="AM119" s="5">
        <v>16</v>
      </c>
      <c r="AN119" s="5">
        <v>5</v>
      </c>
      <c r="AO119" s="5">
        <v>16</v>
      </c>
      <c r="AP119" s="5">
        <v>452</v>
      </c>
      <c r="AQ119" s="5">
        <v>0</v>
      </c>
      <c r="AR119" s="5">
        <v>99</v>
      </c>
      <c r="AS119" s="5">
        <v>93</v>
      </c>
      <c r="AT119" s="5">
        <v>128</v>
      </c>
      <c r="AU119" s="5">
        <v>462</v>
      </c>
      <c r="AV119" s="5">
        <v>3</v>
      </c>
      <c r="AW119" s="5">
        <v>52</v>
      </c>
      <c r="AX119" s="5">
        <v>5</v>
      </c>
      <c r="AY119" s="5">
        <v>261</v>
      </c>
      <c r="AZ119" s="5">
        <v>351</v>
      </c>
      <c r="BA119" s="5">
        <v>8</v>
      </c>
      <c r="BB119" s="5">
        <v>2677</v>
      </c>
      <c r="BC119" s="5">
        <v>51</v>
      </c>
      <c r="BD119" s="5">
        <v>11</v>
      </c>
      <c r="BE119" s="5">
        <v>0</v>
      </c>
      <c r="BF119" s="5">
        <v>0</v>
      </c>
      <c r="BG119" s="5">
        <v>55</v>
      </c>
      <c r="BH119" s="5">
        <v>0</v>
      </c>
      <c r="BI119" s="5">
        <v>75</v>
      </c>
      <c r="BJ119" s="5">
        <v>4</v>
      </c>
      <c r="BK119" s="5">
        <v>0</v>
      </c>
      <c r="BL119" s="5">
        <v>3</v>
      </c>
      <c r="BM119" s="5">
        <v>4</v>
      </c>
      <c r="BN119" s="5">
        <v>80</v>
      </c>
      <c r="BO119" s="5">
        <v>0</v>
      </c>
      <c r="BP119" s="5">
        <v>0</v>
      </c>
      <c r="BQ119" s="5">
        <v>4</v>
      </c>
      <c r="BR119" s="5">
        <v>0</v>
      </c>
      <c r="BS119" s="5">
        <v>0</v>
      </c>
      <c r="BT119" s="5">
        <v>4</v>
      </c>
      <c r="BU119" s="5">
        <v>14</v>
      </c>
      <c r="BV119" s="5">
        <v>0</v>
      </c>
      <c r="BW119" s="5">
        <v>124</v>
      </c>
      <c r="BX119" s="5">
        <v>1992</v>
      </c>
      <c r="BY119" s="5">
        <v>16</v>
      </c>
      <c r="BZ119" s="5">
        <v>1126</v>
      </c>
      <c r="CA119" s="5">
        <v>61</v>
      </c>
      <c r="CB119" s="5">
        <v>68</v>
      </c>
      <c r="CC119" s="5">
        <v>0</v>
      </c>
      <c r="CD119" s="5">
        <v>18689</v>
      </c>
      <c r="CG119" s="7">
        <v>116</v>
      </c>
      <c r="CH119" s="5">
        <f>VLOOKUP(Birthplaces!CG119,Birthplaces!$A$4:$CD$233,Infographic!$G$2+2)</f>
        <v>595</v>
      </c>
      <c r="CI119" s="5">
        <f t="shared" si="7"/>
        <v>595.00116000000003</v>
      </c>
      <c r="CJ119" s="5">
        <f t="shared" si="8"/>
        <v>25</v>
      </c>
      <c r="CK119" s="5" t="str">
        <f t="shared" si="9"/>
        <v>Niue</v>
      </c>
      <c r="CL119" s="5">
        <f t="shared" si="10"/>
        <v>13</v>
      </c>
      <c r="CM119" s="8">
        <f t="shared" si="11"/>
        <v>8.7133119298645426E-3</v>
      </c>
    </row>
    <row r="120" spans="1:91" x14ac:dyDescent="0.3">
      <c r="A120" s="7">
        <v>117</v>
      </c>
      <c r="B120" s="5" t="s">
        <v>275</v>
      </c>
      <c r="C120" s="5">
        <v>0</v>
      </c>
      <c r="D120" s="5">
        <v>0</v>
      </c>
      <c r="E120" s="5">
        <v>0</v>
      </c>
      <c r="F120" s="5">
        <v>3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4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0</v>
      </c>
      <c r="AH120" s="5">
        <v>0</v>
      </c>
      <c r="AI120" s="5">
        <v>0</v>
      </c>
      <c r="AJ120" s="5">
        <v>0</v>
      </c>
      <c r="AK120" s="5">
        <v>0</v>
      </c>
      <c r="AL120" s="5">
        <v>3</v>
      </c>
      <c r="AM120" s="5">
        <v>0</v>
      </c>
      <c r="AN120" s="5">
        <v>0</v>
      </c>
      <c r="AO120" s="5">
        <v>0</v>
      </c>
      <c r="AP120" s="5">
        <v>0</v>
      </c>
      <c r="AQ120" s="5">
        <v>0</v>
      </c>
      <c r="AR120" s="5">
        <v>0</v>
      </c>
      <c r="AS120" s="5">
        <v>0</v>
      </c>
      <c r="AT120" s="5">
        <v>3</v>
      </c>
      <c r="AU120" s="5">
        <v>0</v>
      </c>
      <c r="AV120" s="5">
        <v>0</v>
      </c>
      <c r="AW120" s="5">
        <v>0</v>
      </c>
      <c r="AX120" s="5">
        <v>0</v>
      </c>
      <c r="AY120" s="5">
        <v>3</v>
      </c>
      <c r="AZ120" s="5">
        <v>0</v>
      </c>
      <c r="BA120" s="5">
        <v>0</v>
      </c>
      <c r="BB120" s="5">
        <v>0</v>
      </c>
      <c r="BC120" s="5">
        <v>0</v>
      </c>
      <c r="BD120" s="5">
        <v>0</v>
      </c>
      <c r="BE120" s="5">
        <v>0</v>
      </c>
      <c r="BF120" s="5">
        <v>0</v>
      </c>
      <c r="BG120" s="5">
        <v>0</v>
      </c>
      <c r="BH120" s="5">
        <v>0</v>
      </c>
      <c r="BI120" s="5">
        <v>0</v>
      </c>
      <c r="BJ120" s="5">
        <v>0</v>
      </c>
      <c r="BK120" s="5">
        <v>0</v>
      </c>
      <c r="BL120" s="5">
        <v>0</v>
      </c>
      <c r="BM120" s="5">
        <v>0</v>
      </c>
      <c r="BN120" s="5">
        <v>0</v>
      </c>
      <c r="BO120" s="5">
        <v>0</v>
      </c>
      <c r="BP120" s="5">
        <v>0</v>
      </c>
      <c r="BQ120" s="5">
        <v>0</v>
      </c>
      <c r="BR120" s="5">
        <v>0</v>
      </c>
      <c r="BS120" s="5">
        <v>0</v>
      </c>
      <c r="BT120" s="5">
        <v>0</v>
      </c>
      <c r="BU120" s="5">
        <v>0</v>
      </c>
      <c r="BV120" s="5">
        <v>0</v>
      </c>
      <c r="BW120" s="5">
        <v>0</v>
      </c>
      <c r="BX120" s="5">
        <v>4</v>
      </c>
      <c r="BY120" s="5">
        <v>0</v>
      </c>
      <c r="BZ120" s="5">
        <v>0</v>
      </c>
      <c r="CA120" s="5">
        <v>0</v>
      </c>
      <c r="CB120" s="5">
        <v>0</v>
      </c>
      <c r="CC120" s="5">
        <v>0</v>
      </c>
      <c r="CD120" s="5">
        <v>32</v>
      </c>
      <c r="CG120" s="7">
        <v>117</v>
      </c>
      <c r="CH120" s="5">
        <f>VLOOKUP(Birthplaces!CG120,Birthplaces!$A$4:$CD$233,Infographic!$G$2+2)</f>
        <v>0</v>
      </c>
      <c r="CI120" s="5">
        <f t="shared" si="7"/>
        <v>1.17E-3</v>
      </c>
      <c r="CJ120" s="5">
        <f t="shared" si="8"/>
        <v>190</v>
      </c>
      <c r="CK120" s="5" t="str">
        <f t="shared" si="9"/>
        <v>Nauru</v>
      </c>
      <c r="CL120" s="5">
        <f t="shared" si="10"/>
        <v>13</v>
      </c>
      <c r="CM120" s="8">
        <f t="shared" si="11"/>
        <v>8.7133119298645426E-3</v>
      </c>
    </row>
    <row r="121" spans="1:91" x14ac:dyDescent="0.3">
      <c r="A121" s="7">
        <v>118</v>
      </c>
      <c r="B121" s="5" t="s">
        <v>194</v>
      </c>
      <c r="C121" s="5">
        <v>0</v>
      </c>
      <c r="D121" s="5">
        <v>0</v>
      </c>
      <c r="E121" s="5">
        <v>9</v>
      </c>
      <c r="F121" s="5">
        <v>3</v>
      </c>
      <c r="G121" s="5">
        <v>0</v>
      </c>
      <c r="H121" s="5">
        <v>4</v>
      </c>
      <c r="I121" s="5">
        <v>0</v>
      </c>
      <c r="J121" s="5">
        <v>0</v>
      </c>
      <c r="K121" s="5">
        <v>4</v>
      </c>
      <c r="L121" s="5">
        <v>125</v>
      </c>
      <c r="M121" s="5">
        <v>0</v>
      </c>
      <c r="N121" s="5">
        <v>0</v>
      </c>
      <c r="O121" s="5">
        <v>34</v>
      </c>
      <c r="P121" s="5">
        <v>100</v>
      </c>
      <c r="Q121" s="5">
        <v>0</v>
      </c>
      <c r="R121" s="5">
        <v>0</v>
      </c>
      <c r="S121" s="5">
        <v>0</v>
      </c>
      <c r="T121" s="5">
        <v>4</v>
      </c>
      <c r="U121" s="5">
        <v>0</v>
      </c>
      <c r="V121" s="5">
        <v>3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17</v>
      </c>
      <c r="AC121" s="5">
        <v>29</v>
      </c>
      <c r="AD121" s="5">
        <v>0</v>
      </c>
      <c r="AE121" s="5">
        <v>0</v>
      </c>
      <c r="AF121" s="5">
        <v>0</v>
      </c>
      <c r="AG121" s="5">
        <v>4</v>
      </c>
      <c r="AH121" s="5">
        <v>0</v>
      </c>
      <c r="AI121" s="5">
        <v>8</v>
      </c>
      <c r="AJ121" s="5">
        <v>0</v>
      </c>
      <c r="AK121" s="5">
        <v>0</v>
      </c>
      <c r="AL121" s="5">
        <v>5</v>
      </c>
      <c r="AM121" s="5">
        <v>0</v>
      </c>
      <c r="AN121" s="5">
        <v>0</v>
      </c>
      <c r="AO121" s="5">
        <v>0</v>
      </c>
      <c r="AP121" s="5">
        <v>0</v>
      </c>
      <c r="AQ121" s="5">
        <v>0</v>
      </c>
      <c r="AR121" s="5">
        <v>6</v>
      </c>
      <c r="AS121" s="5">
        <v>4</v>
      </c>
      <c r="AT121" s="5">
        <v>4</v>
      </c>
      <c r="AU121" s="5">
        <v>150</v>
      </c>
      <c r="AV121" s="5">
        <v>0</v>
      </c>
      <c r="AW121" s="5">
        <v>10</v>
      </c>
      <c r="AX121" s="5">
        <v>0</v>
      </c>
      <c r="AY121" s="5">
        <v>0</v>
      </c>
      <c r="AZ121" s="5">
        <v>4</v>
      </c>
      <c r="BA121" s="5">
        <v>0</v>
      </c>
      <c r="BB121" s="5">
        <v>0</v>
      </c>
      <c r="BC121" s="5">
        <v>0</v>
      </c>
      <c r="BD121" s="5">
        <v>0</v>
      </c>
      <c r="BE121" s="5">
        <v>0</v>
      </c>
      <c r="BF121" s="5">
        <v>0</v>
      </c>
      <c r="BG121" s="5">
        <v>0</v>
      </c>
      <c r="BH121" s="5">
        <v>0</v>
      </c>
      <c r="BI121" s="5">
        <v>0</v>
      </c>
      <c r="BJ121" s="5">
        <v>0</v>
      </c>
      <c r="BK121" s="5">
        <v>0</v>
      </c>
      <c r="BL121" s="5">
        <v>0</v>
      </c>
      <c r="BM121" s="5">
        <v>0</v>
      </c>
      <c r="BN121" s="5">
        <v>0</v>
      </c>
      <c r="BO121" s="5">
        <v>0</v>
      </c>
      <c r="BP121" s="5">
        <v>0</v>
      </c>
      <c r="BQ121" s="5">
        <v>0</v>
      </c>
      <c r="BR121" s="5">
        <v>0</v>
      </c>
      <c r="BS121" s="5">
        <v>0</v>
      </c>
      <c r="BT121" s="5">
        <v>0</v>
      </c>
      <c r="BU121" s="5">
        <v>0</v>
      </c>
      <c r="BV121" s="5">
        <v>0</v>
      </c>
      <c r="BW121" s="5">
        <v>4</v>
      </c>
      <c r="BX121" s="5">
        <v>74</v>
      </c>
      <c r="BY121" s="5">
        <v>0</v>
      </c>
      <c r="BZ121" s="5">
        <v>202</v>
      </c>
      <c r="CA121" s="5">
        <v>7</v>
      </c>
      <c r="CB121" s="5">
        <v>4</v>
      </c>
      <c r="CC121" s="5">
        <v>0</v>
      </c>
      <c r="CD121" s="5">
        <v>846</v>
      </c>
      <c r="CG121" s="7">
        <v>118</v>
      </c>
      <c r="CH121" s="5">
        <f>VLOOKUP(Birthplaces!CG121,Birthplaces!$A$4:$CD$233,Infographic!$G$2+2)</f>
        <v>17</v>
      </c>
      <c r="CI121" s="5">
        <f t="shared" si="7"/>
        <v>17.001180000000002</v>
      </c>
      <c r="CJ121" s="5">
        <f t="shared" si="8"/>
        <v>109</v>
      </c>
      <c r="CK121" s="5" t="str">
        <f t="shared" si="9"/>
        <v>Moldova</v>
      </c>
      <c r="CL121" s="5">
        <f t="shared" si="10"/>
        <v>13</v>
      </c>
      <c r="CM121" s="8">
        <f t="shared" si="11"/>
        <v>8.7133119298645426E-3</v>
      </c>
    </row>
    <row r="122" spans="1:91" x14ac:dyDescent="0.3">
      <c r="A122" s="7">
        <v>119</v>
      </c>
      <c r="B122" s="5" t="s">
        <v>187</v>
      </c>
      <c r="C122" s="5">
        <v>0</v>
      </c>
      <c r="D122" s="5">
        <v>0</v>
      </c>
      <c r="E122" s="5">
        <v>4</v>
      </c>
      <c r="F122" s="5">
        <v>7</v>
      </c>
      <c r="G122" s="5">
        <v>4</v>
      </c>
      <c r="H122" s="5">
        <v>0</v>
      </c>
      <c r="I122" s="5">
        <v>9</v>
      </c>
      <c r="J122" s="5">
        <v>0</v>
      </c>
      <c r="K122" s="5">
        <v>14</v>
      </c>
      <c r="L122" s="5">
        <v>65</v>
      </c>
      <c r="M122" s="5">
        <v>0</v>
      </c>
      <c r="N122" s="5">
        <v>0</v>
      </c>
      <c r="O122" s="5">
        <v>0</v>
      </c>
      <c r="P122" s="5">
        <v>34</v>
      </c>
      <c r="Q122" s="5">
        <v>0</v>
      </c>
      <c r="R122" s="5">
        <v>0</v>
      </c>
      <c r="S122" s="5">
        <v>0</v>
      </c>
      <c r="T122" s="5">
        <v>62</v>
      </c>
      <c r="U122" s="5">
        <v>0</v>
      </c>
      <c r="V122" s="5">
        <v>8</v>
      </c>
      <c r="W122" s="5">
        <v>0</v>
      </c>
      <c r="X122" s="5">
        <v>10</v>
      </c>
      <c r="Y122" s="5">
        <v>0</v>
      </c>
      <c r="Z122" s="5">
        <v>0</v>
      </c>
      <c r="AA122" s="5">
        <v>0</v>
      </c>
      <c r="AB122" s="5">
        <v>19</v>
      </c>
      <c r="AC122" s="5">
        <v>21</v>
      </c>
      <c r="AD122" s="5">
        <v>0</v>
      </c>
      <c r="AE122" s="5">
        <v>0</v>
      </c>
      <c r="AF122" s="5">
        <v>0</v>
      </c>
      <c r="AG122" s="5">
        <v>114</v>
      </c>
      <c r="AH122" s="5">
        <v>4</v>
      </c>
      <c r="AI122" s="5">
        <v>61</v>
      </c>
      <c r="AJ122" s="5">
        <v>0</v>
      </c>
      <c r="AK122" s="5">
        <v>7</v>
      </c>
      <c r="AL122" s="5">
        <v>13</v>
      </c>
      <c r="AM122" s="5">
        <v>0</v>
      </c>
      <c r="AN122" s="5">
        <v>0</v>
      </c>
      <c r="AO122" s="5">
        <v>3</v>
      </c>
      <c r="AP122" s="5">
        <v>17</v>
      </c>
      <c r="AQ122" s="5">
        <v>0</v>
      </c>
      <c r="AR122" s="5">
        <v>8</v>
      </c>
      <c r="AS122" s="5">
        <v>4</v>
      </c>
      <c r="AT122" s="5">
        <v>12</v>
      </c>
      <c r="AU122" s="5">
        <v>58</v>
      </c>
      <c r="AV122" s="5">
        <v>0</v>
      </c>
      <c r="AW122" s="5">
        <v>0</v>
      </c>
      <c r="AX122" s="5">
        <v>4</v>
      </c>
      <c r="AY122" s="5">
        <v>17</v>
      </c>
      <c r="AZ122" s="5">
        <v>37</v>
      </c>
      <c r="BA122" s="5">
        <v>5</v>
      </c>
      <c r="BB122" s="5">
        <v>41</v>
      </c>
      <c r="BC122" s="5">
        <v>8</v>
      </c>
      <c r="BD122" s="5">
        <v>0</v>
      </c>
      <c r="BE122" s="5">
        <v>0</v>
      </c>
      <c r="BF122" s="5">
        <v>0</v>
      </c>
      <c r="BG122" s="5">
        <v>7</v>
      </c>
      <c r="BH122" s="5">
        <v>0</v>
      </c>
      <c r="BI122" s="5">
        <v>13</v>
      </c>
      <c r="BJ122" s="5">
        <v>0</v>
      </c>
      <c r="BK122" s="5">
        <v>0</v>
      </c>
      <c r="BL122" s="5">
        <v>0</v>
      </c>
      <c r="BM122" s="5">
        <v>0</v>
      </c>
      <c r="BN122" s="5">
        <v>7</v>
      </c>
      <c r="BO122" s="5">
        <v>0</v>
      </c>
      <c r="BP122" s="5">
        <v>5</v>
      </c>
      <c r="BQ122" s="5">
        <v>0</v>
      </c>
      <c r="BR122" s="5">
        <v>0</v>
      </c>
      <c r="BS122" s="5">
        <v>0</v>
      </c>
      <c r="BT122" s="5">
        <v>0</v>
      </c>
      <c r="BU122" s="5">
        <v>0</v>
      </c>
      <c r="BV122" s="5">
        <v>0</v>
      </c>
      <c r="BW122" s="5">
        <v>26</v>
      </c>
      <c r="BX122" s="5">
        <v>154</v>
      </c>
      <c r="BY122" s="5">
        <v>0</v>
      </c>
      <c r="BZ122" s="5">
        <v>108</v>
      </c>
      <c r="CA122" s="5">
        <v>10</v>
      </c>
      <c r="CB122" s="5">
        <v>0</v>
      </c>
      <c r="CC122" s="5">
        <v>0</v>
      </c>
      <c r="CD122" s="5">
        <v>1027</v>
      </c>
      <c r="CG122" s="7">
        <v>119</v>
      </c>
      <c r="CH122" s="5">
        <f>VLOOKUP(Birthplaces!CG122,Birthplaces!$A$4:$CD$233,Infographic!$G$2+2)</f>
        <v>19</v>
      </c>
      <c r="CI122" s="5">
        <f t="shared" si="7"/>
        <v>19.001190000000001</v>
      </c>
      <c r="CJ122" s="5">
        <f t="shared" si="8"/>
        <v>103</v>
      </c>
      <c r="CK122" s="5" t="str">
        <f t="shared" si="9"/>
        <v>Uzbekistan</v>
      </c>
      <c r="CL122" s="5">
        <f t="shared" si="10"/>
        <v>12</v>
      </c>
      <c r="CM122" s="8">
        <f t="shared" si="11"/>
        <v>8.043057166028808E-3</v>
      </c>
    </row>
    <row r="123" spans="1:91" x14ac:dyDescent="0.3">
      <c r="A123" s="7">
        <v>120</v>
      </c>
      <c r="B123" s="5" t="s">
        <v>309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0</v>
      </c>
      <c r="AH123" s="5">
        <v>0</v>
      </c>
      <c r="AI123" s="5">
        <v>0</v>
      </c>
      <c r="AJ123" s="5">
        <v>0</v>
      </c>
      <c r="AK123" s="5">
        <v>0</v>
      </c>
      <c r="AL123" s="5">
        <v>0</v>
      </c>
      <c r="AM123" s="5">
        <v>0</v>
      </c>
      <c r="AN123" s="5">
        <v>0</v>
      </c>
      <c r="AO123" s="5">
        <v>0</v>
      </c>
      <c r="AP123" s="5">
        <v>0</v>
      </c>
      <c r="AQ123" s="5">
        <v>0</v>
      </c>
      <c r="AR123" s="5">
        <v>0</v>
      </c>
      <c r="AS123" s="5">
        <v>0</v>
      </c>
      <c r="AT123" s="5">
        <v>0</v>
      </c>
      <c r="AU123" s="5">
        <v>0</v>
      </c>
      <c r="AV123" s="5">
        <v>0</v>
      </c>
      <c r="AW123" s="5">
        <v>0</v>
      </c>
      <c r="AX123" s="5">
        <v>0</v>
      </c>
      <c r="AY123" s="5">
        <v>0</v>
      </c>
      <c r="AZ123" s="5">
        <v>0</v>
      </c>
      <c r="BA123" s="5">
        <v>0</v>
      </c>
      <c r="BB123" s="5">
        <v>0</v>
      </c>
      <c r="BC123" s="5">
        <v>0</v>
      </c>
      <c r="BD123" s="5">
        <v>0</v>
      </c>
      <c r="BE123" s="5">
        <v>0</v>
      </c>
      <c r="BF123" s="5">
        <v>0</v>
      </c>
      <c r="BG123" s="5">
        <v>0</v>
      </c>
      <c r="BH123" s="5">
        <v>0</v>
      </c>
      <c r="BI123" s="5">
        <v>0</v>
      </c>
      <c r="BJ123" s="5">
        <v>0</v>
      </c>
      <c r="BK123" s="5">
        <v>0</v>
      </c>
      <c r="BL123" s="5">
        <v>0</v>
      </c>
      <c r="BM123" s="5">
        <v>0</v>
      </c>
      <c r="BN123" s="5">
        <v>0</v>
      </c>
      <c r="BO123" s="5">
        <v>0</v>
      </c>
      <c r="BP123" s="5">
        <v>0</v>
      </c>
      <c r="BQ123" s="5">
        <v>0</v>
      </c>
      <c r="BR123" s="5">
        <v>0</v>
      </c>
      <c r="BS123" s="5">
        <v>0</v>
      </c>
      <c r="BT123" s="5">
        <v>0</v>
      </c>
      <c r="BU123" s="5">
        <v>0</v>
      </c>
      <c r="BV123" s="5">
        <v>0</v>
      </c>
      <c r="BW123" s="5">
        <v>0</v>
      </c>
      <c r="BX123" s="5">
        <v>0</v>
      </c>
      <c r="BY123" s="5">
        <v>0</v>
      </c>
      <c r="BZ123" s="5">
        <v>0</v>
      </c>
      <c r="CA123" s="5">
        <v>0</v>
      </c>
      <c r="CB123" s="5">
        <v>0</v>
      </c>
      <c r="CC123" s="5">
        <v>0</v>
      </c>
      <c r="CD123" s="5">
        <v>5</v>
      </c>
      <c r="CG123" s="7">
        <v>120</v>
      </c>
      <c r="CH123" s="5">
        <f>VLOOKUP(Birthplaces!CG123,Birthplaces!$A$4:$CD$233,Infographic!$G$2+2)</f>
        <v>0</v>
      </c>
      <c r="CI123" s="5">
        <f t="shared" si="7"/>
        <v>1.2000000000000001E-3</v>
      </c>
      <c r="CJ123" s="5">
        <f t="shared" si="8"/>
        <v>189</v>
      </c>
      <c r="CK123" s="5" t="str">
        <f t="shared" si="9"/>
        <v>Kazakhstan</v>
      </c>
      <c r="CL123" s="5">
        <f t="shared" si="10"/>
        <v>12</v>
      </c>
      <c r="CM123" s="8">
        <f t="shared" si="11"/>
        <v>8.043057166028808E-3</v>
      </c>
    </row>
    <row r="124" spans="1:91" x14ac:dyDescent="0.3">
      <c r="A124" s="7">
        <v>121</v>
      </c>
      <c r="B124" s="5" t="s">
        <v>203</v>
      </c>
      <c r="C124" s="5">
        <v>0</v>
      </c>
      <c r="D124" s="5">
        <v>0</v>
      </c>
      <c r="E124" s="5">
        <v>0</v>
      </c>
      <c r="F124" s="5">
        <v>15</v>
      </c>
      <c r="G124" s="5">
        <v>3</v>
      </c>
      <c r="H124" s="5">
        <v>5</v>
      </c>
      <c r="I124" s="5">
        <v>32</v>
      </c>
      <c r="J124" s="5">
        <v>0</v>
      </c>
      <c r="K124" s="5">
        <v>26</v>
      </c>
      <c r="L124" s="5">
        <v>13</v>
      </c>
      <c r="M124" s="5">
        <v>0</v>
      </c>
      <c r="N124" s="5">
        <v>4</v>
      </c>
      <c r="O124" s="5">
        <v>4</v>
      </c>
      <c r="P124" s="5">
        <v>17</v>
      </c>
      <c r="Q124" s="5">
        <v>0</v>
      </c>
      <c r="R124" s="5">
        <v>0</v>
      </c>
      <c r="S124" s="5">
        <v>0</v>
      </c>
      <c r="T124" s="5">
        <v>5</v>
      </c>
      <c r="U124" s="5">
        <v>0</v>
      </c>
      <c r="V124" s="5">
        <v>25</v>
      </c>
      <c r="W124" s="5">
        <v>0</v>
      </c>
      <c r="X124" s="5">
        <v>86</v>
      </c>
      <c r="Y124" s="5">
        <v>3</v>
      </c>
      <c r="Z124" s="5">
        <v>3</v>
      </c>
      <c r="AA124" s="5">
        <v>0</v>
      </c>
      <c r="AB124" s="5">
        <v>9</v>
      </c>
      <c r="AC124" s="5">
        <v>49</v>
      </c>
      <c r="AD124" s="5">
        <v>5</v>
      </c>
      <c r="AE124" s="5">
        <v>0</v>
      </c>
      <c r="AF124" s="5">
        <v>0</v>
      </c>
      <c r="AG124" s="5">
        <v>13</v>
      </c>
      <c r="AH124" s="5">
        <v>0</v>
      </c>
      <c r="AI124" s="5">
        <v>11</v>
      </c>
      <c r="AJ124" s="5">
        <v>0</v>
      </c>
      <c r="AK124" s="5">
        <v>47</v>
      </c>
      <c r="AL124" s="5">
        <v>13</v>
      </c>
      <c r="AM124" s="5">
        <v>7</v>
      </c>
      <c r="AN124" s="5">
        <v>0</v>
      </c>
      <c r="AO124" s="5">
        <v>0</v>
      </c>
      <c r="AP124" s="5">
        <v>22</v>
      </c>
      <c r="AQ124" s="5">
        <v>0</v>
      </c>
      <c r="AR124" s="5">
        <v>10</v>
      </c>
      <c r="AS124" s="5">
        <v>12</v>
      </c>
      <c r="AT124" s="5">
        <v>25</v>
      </c>
      <c r="AU124" s="5">
        <v>9</v>
      </c>
      <c r="AV124" s="5">
        <v>0</v>
      </c>
      <c r="AW124" s="5">
        <v>0</v>
      </c>
      <c r="AX124" s="5">
        <v>0</v>
      </c>
      <c r="AY124" s="5">
        <v>36</v>
      </c>
      <c r="AZ124" s="5">
        <v>13</v>
      </c>
      <c r="BA124" s="5">
        <v>0</v>
      </c>
      <c r="BB124" s="5">
        <v>16</v>
      </c>
      <c r="BC124" s="5">
        <v>12</v>
      </c>
      <c r="BD124" s="5">
        <v>0</v>
      </c>
      <c r="BE124" s="5">
        <v>0</v>
      </c>
      <c r="BF124" s="5">
        <v>0</v>
      </c>
      <c r="BG124" s="5">
        <v>7</v>
      </c>
      <c r="BH124" s="5">
        <v>0</v>
      </c>
      <c r="BI124" s="5">
        <v>28</v>
      </c>
      <c r="BJ124" s="5">
        <v>0</v>
      </c>
      <c r="BK124" s="5">
        <v>0</v>
      </c>
      <c r="BL124" s="5">
        <v>0</v>
      </c>
      <c r="BM124" s="5">
        <v>0</v>
      </c>
      <c r="BN124" s="5">
        <v>29</v>
      </c>
      <c r="BO124" s="5">
        <v>0</v>
      </c>
      <c r="BP124" s="5">
        <v>0</v>
      </c>
      <c r="BQ124" s="5">
        <v>0</v>
      </c>
      <c r="BR124" s="5">
        <v>0</v>
      </c>
      <c r="BS124" s="5">
        <v>0</v>
      </c>
      <c r="BT124" s="5">
        <v>0</v>
      </c>
      <c r="BU124" s="5">
        <v>7</v>
      </c>
      <c r="BV124" s="5">
        <v>0</v>
      </c>
      <c r="BW124" s="5">
        <v>13</v>
      </c>
      <c r="BX124" s="5">
        <v>3</v>
      </c>
      <c r="BY124" s="5">
        <v>0</v>
      </c>
      <c r="BZ124" s="5">
        <v>23</v>
      </c>
      <c r="CA124" s="5">
        <v>5</v>
      </c>
      <c r="CB124" s="5">
        <v>11</v>
      </c>
      <c r="CC124" s="5">
        <v>0</v>
      </c>
      <c r="CD124" s="5">
        <v>714</v>
      </c>
      <c r="CG124" s="7">
        <v>121</v>
      </c>
      <c r="CH124" s="5">
        <f>VLOOKUP(Birthplaces!CG124,Birthplaces!$A$4:$CD$233,Infographic!$G$2+2)</f>
        <v>9</v>
      </c>
      <c r="CI124" s="5">
        <f t="shared" si="7"/>
        <v>9.0012100000000004</v>
      </c>
      <c r="CJ124" s="5">
        <f t="shared" si="8"/>
        <v>128</v>
      </c>
      <c r="CK124" s="5" t="str">
        <f t="shared" si="9"/>
        <v>Tunisia</v>
      </c>
      <c r="CL124" s="5">
        <f t="shared" si="10"/>
        <v>11</v>
      </c>
      <c r="CM124" s="8">
        <f t="shared" si="11"/>
        <v>7.3728024021930735E-3</v>
      </c>
    </row>
    <row r="125" spans="1:91" x14ac:dyDescent="0.3">
      <c r="A125" s="7">
        <v>122</v>
      </c>
      <c r="B125" s="5" t="s">
        <v>255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6</v>
      </c>
      <c r="J125" s="5">
        <v>0</v>
      </c>
      <c r="K125" s="5">
        <v>7</v>
      </c>
      <c r="L125" s="5">
        <v>0</v>
      </c>
      <c r="M125" s="5">
        <v>0</v>
      </c>
      <c r="N125" s="5">
        <v>0</v>
      </c>
      <c r="O125" s="5">
        <v>0</v>
      </c>
      <c r="P125" s="5">
        <v>5</v>
      </c>
      <c r="Q125" s="5">
        <v>0</v>
      </c>
      <c r="R125" s="5">
        <v>0</v>
      </c>
      <c r="S125" s="5">
        <v>0</v>
      </c>
      <c r="T125" s="5">
        <v>5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6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5">
        <v>0</v>
      </c>
      <c r="AL125" s="5">
        <v>0</v>
      </c>
      <c r="AM125" s="5">
        <v>0</v>
      </c>
      <c r="AN125" s="5">
        <v>0</v>
      </c>
      <c r="AO125" s="5">
        <v>0</v>
      </c>
      <c r="AP125" s="5">
        <v>0</v>
      </c>
      <c r="AQ125" s="5">
        <v>0</v>
      </c>
      <c r="AR125" s="5">
        <v>0</v>
      </c>
      <c r="AS125" s="5">
        <v>0</v>
      </c>
      <c r="AT125" s="5">
        <v>4</v>
      </c>
      <c r="AU125" s="5">
        <v>0</v>
      </c>
      <c r="AV125" s="5">
        <v>0</v>
      </c>
      <c r="AW125" s="5">
        <v>0</v>
      </c>
      <c r="AX125" s="5">
        <v>0</v>
      </c>
      <c r="AY125" s="5">
        <v>6</v>
      </c>
      <c r="AZ125" s="5">
        <v>0</v>
      </c>
      <c r="BA125" s="5">
        <v>0</v>
      </c>
      <c r="BB125" s="5">
        <v>4</v>
      </c>
      <c r="BC125" s="5">
        <v>0</v>
      </c>
      <c r="BD125" s="5">
        <v>0</v>
      </c>
      <c r="BE125" s="5">
        <v>0</v>
      </c>
      <c r="BF125" s="5">
        <v>0</v>
      </c>
      <c r="BG125" s="5">
        <v>6</v>
      </c>
      <c r="BH125" s="5">
        <v>0</v>
      </c>
      <c r="BI125" s="5">
        <v>4</v>
      </c>
      <c r="BJ125" s="5">
        <v>0</v>
      </c>
      <c r="BK125" s="5">
        <v>0</v>
      </c>
      <c r="BL125" s="5">
        <v>0</v>
      </c>
      <c r="BM125" s="5">
        <v>0</v>
      </c>
      <c r="BN125" s="5">
        <v>0</v>
      </c>
      <c r="BO125" s="5">
        <v>0</v>
      </c>
      <c r="BP125" s="5">
        <v>0</v>
      </c>
      <c r="BQ125" s="5">
        <v>0</v>
      </c>
      <c r="BR125" s="5">
        <v>0</v>
      </c>
      <c r="BS125" s="5">
        <v>0</v>
      </c>
      <c r="BT125" s="5">
        <v>0</v>
      </c>
      <c r="BU125" s="5">
        <v>0</v>
      </c>
      <c r="BV125" s="5">
        <v>0</v>
      </c>
      <c r="BW125" s="5">
        <v>3</v>
      </c>
      <c r="BX125" s="5">
        <v>3</v>
      </c>
      <c r="BY125" s="5">
        <v>0</v>
      </c>
      <c r="BZ125" s="5">
        <v>0</v>
      </c>
      <c r="CA125" s="5">
        <v>6</v>
      </c>
      <c r="CB125" s="5">
        <v>4</v>
      </c>
      <c r="CC125" s="5">
        <v>0</v>
      </c>
      <c r="CD125" s="5">
        <v>85</v>
      </c>
      <c r="CG125" s="7">
        <v>122</v>
      </c>
      <c r="CH125" s="5">
        <f>VLOOKUP(Birthplaces!CG125,Birthplaces!$A$4:$CD$233,Infographic!$G$2+2)</f>
        <v>0</v>
      </c>
      <c r="CI125" s="5">
        <f t="shared" si="7"/>
        <v>1.2200000000000002E-3</v>
      </c>
      <c r="CJ125" s="5">
        <f t="shared" si="8"/>
        <v>188</v>
      </c>
      <c r="CK125" s="5" t="str">
        <f t="shared" si="9"/>
        <v>Latvia</v>
      </c>
      <c r="CL125" s="5">
        <f t="shared" si="10"/>
        <v>11</v>
      </c>
      <c r="CM125" s="8">
        <f t="shared" si="11"/>
        <v>7.3728024021930735E-3</v>
      </c>
    </row>
    <row r="126" spans="1:91" x14ac:dyDescent="0.3">
      <c r="A126" s="7">
        <v>123</v>
      </c>
      <c r="B126" s="5" t="s">
        <v>202</v>
      </c>
      <c r="C126" s="5">
        <v>0</v>
      </c>
      <c r="D126" s="5">
        <v>0</v>
      </c>
      <c r="E126" s="5">
        <v>9</v>
      </c>
      <c r="F126" s="5">
        <v>13</v>
      </c>
      <c r="G126" s="5">
        <v>0</v>
      </c>
      <c r="H126" s="5">
        <v>0</v>
      </c>
      <c r="I126" s="5">
        <v>7</v>
      </c>
      <c r="J126" s="5">
        <v>0</v>
      </c>
      <c r="K126" s="5">
        <v>47</v>
      </c>
      <c r="L126" s="5">
        <v>18</v>
      </c>
      <c r="M126" s="5">
        <v>3</v>
      </c>
      <c r="N126" s="5">
        <v>0</v>
      </c>
      <c r="O126" s="5">
        <v>0</v>
      </c>
      <c r="P126" s="5">
        <v>36</v>
      </c>
      <c r="Q126" s="5">
        <v>0</v>
      </c>
      <c r="R126" s="5">
        <v>0</v>
      </c>
      <c r="S126" s="5">
        <v>0</v>
      </c>
      <c r="T126" s="5">
        <v>10</v>
      </c>
      <c r="U126" s="5">
        <v>0</v>
      </c>
      <c r="V126" s="5">
        <v>6</v>
      </c>
      <c r="W126" s="5">
        <v>0</v>
      </c>
      <c r="X126" s="5">
        <v>31</v>
      </c>
      <c r="Y126" s="5">
        <v>0</v>
      </c>
      <c r="Z126" s="5">
        <v>0</v>
      </c>
      <c r="AA126" s="5">
        <v>0</v>
      </c>
      <c r="AB126" s="5">
        <v>19</v>
      </c>
      <c r="AC126" s="5">
        <v>6</v>
      </c>
      <c r="AD126" s="5">
        <v>0</v>
      </c>
      <c r="AE126" s="5">
        <v>0</v>
      </c>
      <c r="AF126" s="5">
        <v>0</v>
      </c>
      <c r="AG126" s="5">
        <v>4</v>
      </c>
      <c r="AH126" s="5">
        <v>0</v>
      </c>
      <c r="AI126" s="5">
        <v>5</v>
      </c>
      <c r="AJ126" s="5">
        <v>0</v>
      </c>
      <c r="AK126" s="5">
        <v>12</v>
      </c>
      <c r="AL126" s="5">
        <v>41</v>
      </c>
      <c r="AM126" s="5">
        <v>0</v>
      </c>
      <c r="AN126" s="5">
        <v>0</v>
      </c>
      <c r="AO126" s="5">
        <v>0</v>
      </c>
      <c r="AP126" s="5">
        <v>86</v>
      </c>
      <c r="AQ126" s="5">
        <v>0</v>
      </c>
      <c r="AR126" s="5">
        <v>10</v>
      </c>
      <c r="AS126" s="5">
        <v>17</v>
      </c>
      <c r="AT126" s="5">
        <v>94</v>
      </c>
      <c r="AU126" s="5">
        <v>9</v>
      </c>
      <c r="AV126" s="5">
        <v>0</v>
      </c>
      <c r="AW126" s="5">
        <v>0</v>
      </c>
      <c r="AX126" s="5">
        <v>0</v>
      </c>
      <c r="AY126" s="5">
        <v>76</v>
      </c>
      <c r="AZ126" s="5">
        <v>16</v>
      </c>
      <c r="BA126" s="5">
        <v>0</v>
      </c>
      <c r="BB126" s="5">
        <v>4</v>
      </c>
      <c r="BC126" s="5">
        <v>0</v>
      </c>
      <c r="BD126" s="5">
        <v>0</v>
      </c>
      <c r="BE126" s="5">
        <v>0</v>
      </c>
      <c r="BF126" s="5">
        <v>0</v>
      </c>
      <c r="BG126" s="5">
        <v>4</v>
      </c>
      <c r="BH126" s="5">
        <v>0</v>
      </c>
      <c r="BI126" s="5">
        <v>11</v>
      </c>
      <c r="BJ126" s="5">
        <v>0</v>
      </c>
      <c r="BK126" s="5">
        <v>0</v>
      </c>
      <c r="BL126" s="5">
        <v>0</v>
      </c>
      <c r="BM126" s="5">
        <v>0</v>
      </c>
      <c r="BN126" s="5">
        <v>14</v>
      </c>
      <c r="BO126" s="5">
        <v>0</v>
      </c>
      <c r="BP126" s="5">
        <v>0</v>
      </c>
      <c r="BQ126" s="5">
        <v>0</v>
      </c>
      <c r="BR126" s="5">
        <v>0</v>
      </c>
      <c r="BS126" s="5">
        <v>0</v>
      </c>
      <c r="BT126" s="5">
        <v>0</v>
      </c>
      <c r="BU126" s="5">
        <v>3</v>
      </c>
      <c r="BV126" s="5">
        <v>0</v>
      </c>
      <c r="BW126" s="5">
        <v>82</v>
      </c>
      <c r="BX126" s="5">
        <v>14</v>
      </c>
      <c r="BY126" s="5">
        <v>0</v>
      </c>
      <c r="BZ126" s="5">
        <v>24</v>
      </c>
      <c r="CA126" s="5">
        <v>8</v>
      </c>
      <c r="CB126" s="5">
        <v>0</v>
      </c>
      <c r="CC126" s="5">
        <v>0</v>
      </c>
      <c r="CD126" s="5">
        <v>744</v>
      </c>
      <c r="CG126" s="7">
        <v>123</v>
      </c>
      <c r="CH126" s="5">
        <f>VLOOKUP(Birthplaces!CG126,Birthplaces!$A$4:$CD$233,Infographic!$G$2+2)</f>
        <v>19</v>
      </c>
      <c r="CI126" s="5">
        <f t="shared" si="7"/>
        <v>19.00123</v>
      </c>
      <c r="CJ126" s="5">
        <f t="shared" si="8"/>
        <v>102</v>
      </c>
      <c r="CK126" s="5" t="str">
        <f t="shared" si="9"/>
        <v>Georgia</v>
      </c>
      <c r="CL126" s="5">
        <f t="shared" si="10"/>
        <v>11</v>
      </c>
      <c r="CM126" s="8">
        <f t="shared" si="11"/>
        <v>7.3728024021930735E-3</v>
      </c>
    </row>
    <row r="127" spans="1:91" x14ac:dyDescent="0.3">
      <c r="A127" s="7">
        <v>124</v>
      </c>
      <c r="B127" s="5" t="s">
        <v>258</v>
      </c>
      <c r="C127" s="5">
        <v>0</v>
      </c>
      <c r="D127" s="5">
        <v>0</v>
      </c>
      <c r="E127" s="5">
        <v>0</v>
      </c>
      <c r="F127" s="5">
        <v>3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9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3</v>
      </c>
      <c r="Y127" s="5">
        <v>0</v>
      </c>
      <c r="Z127" s="5">
        <v>0</v>
      </c>
      <c r="AA127" s="5">
        <v>0</v>
      </c>
      <c r="AB127" s="5">
        <v>4</v>
      </c>
      <c r="AC127" s="5">
        <v>3</v>
      </c>
      <c r="AD127" s="5">
        <v>0</v>
      </c>
      <c r="AE127" s="5">
        <v>0</v>
      </c>
      <c r="AF127" s="5">
        <v>0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10</v>
      </c>
      <c r="AM127" s="5">
        <v>0</v>
      </c>
      <c r="AN127" s="5">
        <v>0</v>
      </c>
      <c r="AO127" s="5">
        <v>0</v>
      </c>
      <c r="AP127" s="5">
        <v>7</v>
      </c>
      <c r="AQ127" s="5">
        <v>0</v>
      </c>
      <c r="AR127" s="5">
        <v>0</v>
      </c>
      <c r="AS127" s="5">
        <v>0</v>
      </c>
      <c r="AT127" s="5">
        <v>8</v>
      </c>
      <c r="AU127" s="5">
        <v>0</v>
      </c>
      <c r="AV127" s="5">
        <v>0</v>
      </c>
      <c r="AW127" s="5">
        <v>0</v>
      </c>
      <c r="AX127" s="5">
        <v>0</v>
      </c>
      <c r="AY127" s="5">
        <v>0</v>
      </c>
      <c r="AZ127" s="5">
        <v>6</v>
      </c>
      <c r="BA127" s="5">
        <v>0</v>
      </c>
      <c r="BB127" s="5">
        <v>0</v>
      </c>
      <c r="BC127" s="5">
        <v>0</v>
      </c>
      <c r="BD127" s="5">
        <v>0</v>
      </c>
      <c r="BE127" s="5">
        <v>0</v>
      </c>
      <c r="BF127" s="5">
        <v>0</v>
      </c>
      <c r="BG127" s="5">
        <v>0</v>
      </c>
      <c r="BH127" s="5">
        <v>0</v>
      </c>
      <c r="BI127" s="5">
        <v>3</v>
      </c>
      <c r="BJ127" s="5">
        <v>0</v>
      </c>
      <c r="BK127" s="5">
        <v>0</v>
      </c>
      <c r="BL127" s="5">
        <v>0</v>
      </c>
      <c r="BM127" s="5">
        <v>0</v>
      </c>
      <c r="BN127" s="5">
        <v>0</v>
      </c>
      <c r="BO127" s="5">
        <v>0</v>
      </c>
      <c r="BP127" s="5">
        <v>0</v>
      </c>
      <c r="BQ127" s="5">
        <v>0</v>
      </c>
      <c r="BR127" s="5">
        <v>0</v>
      </c>
      <c r="BS127" s="5">
        <v>0</v>
      </c>
      <c r="BT127" s="5">
        <v>0</v>
      </c>
      <c r="BU127" s="5">
        <v>0</v>
      </c>
      <c r="BV127" s="5">
        <v>0</v>
      </c>
      <c r="BW127" s="5">
        <v>7</v>
      </c>
      <c r="BX127" s="5">
        <v>0</v>
      </c>
      <c r="BY127" s="5">
        <v>0</v>
      </c>
      <c r="BZ127" s="5">
        <v>0</v>
      </c>
      <c r="CA127" s="5">
        <v>3</v>
      </c>
      <c r="CB127" s="5">
        <v>7</v>
      </c>
      <c r="CC127" s="5">
        <v>0</v>
      </c>
      <c r="CD127" s="5">
        <v>77</v>
      </c>
      <c r="CG127" s="7">
        <v>124</v>
      </c>
      <c r="CH127" s="5">
        <f>VLOOKUP(Birthplaces!CG127,Birthplaces!$A$4:$CD$233,Infographic!$G$2+2)</f>
        <v>4</v>
      </c>
      <c r="CI127" s="5">
        <f t="shared" si="7"/>
        <v>4.0012400000000001</v>
      </c>
      <c r="CJ127" s="5">
        <f t="shared" si="8"/>
        <v>138</v>
      </c>
      <c r="CK127" s="5" t="str">
        <f t="shared" si="9"/>
        <v>Venezuela</v>
      </c>
      <c r="CL127" s="5">
        <f t="shared" si="10"/>
        <v>10</v>
      </c>
      <c r="CM127" s="8">
        <f t="shared" si="11"/>
        <v>6.7025476383573389E-3</v>
      </c>
    </row>
    <row r="128" spans="1:91" x14ac:dyDescent="0.3">
      <c r="A128" s="7">
        <v>125</v>
      </c>
      <c r="B128" s="5" t="s">
        <v>215</v>
      </c>
      <c r="C128" s="5">
        <v>0</v>
      </c>
      <c r="D128" s="5">
        <v>0</v>
      </c>
      <c r="E128" s="5">
        <v>4</v>
      </c>
      <c r="F128" s="5">
        <v>8</v>
      </c>
      <c r="G128" s="5">
        <v>0</v>
      </c>
      <c r="H128" s="5">
        <v>4</v>
      </c>
      <c r="I128" s="5">
        <v>3</v>
      </c>
      <c r="J128" s="5">
        <v>0</v>
      </c>
      <c r="K128" s="5">
        <v>3</v>
      </c>
      <c r="L128" s="5">
        <v>6</v>
      </c>
      <c r="M128" s="5">
        <v>0</v>
      </c>
      <c r="N128" s="5">
        <v>0</v>
      </c>
      <c r="O128" s="5">
        <v>6</v>
      </c>
      <c r="P128" s="5">
        <v>34</v>
      </c>
      <c r="Q128" s="5">
        <v>0</v>
      </c>
      <c r="R128" s="5">
        <v>0</v>
      </c>
      <c r="S128" s="5">
        <v>0</v>
      </c>
      <c r="T128" s="5">
        <v>14</v>
      </c>
      <c r="U128" s="5">
        <v>0</v>
      </c>
      <c r="V128" s="5">
        <v>0</v>
      </c>
      <c r="W128" s="5">
        <v>0</v>
      </c>
      <c r="X128" s="5">
        <v>6</v>
      </c>
      <c r="Y128" s="5">
        <v>0</v>
      </c>
      <c r="Z128" s="5">
        <v>0</v>
      </c>
      <c r="AA128" s="5">
        <v>0</v>
      </c>
      <c r="AB128" s="5">
        <v>6</v>
      </c>
      <c r="AC128" s="5">
        <v>32</v>
      </c>
      <c r="AD128" s="5">
        <v>13</v>
      </c>
      <c r="AE128" s="5">
        <v>0</v>
      </c>
      <c r="AF128" s="5">
        <v>0</v>
      </c>
      <c r="AG128" s="5">
        <v>0</v>
      </c>
      <c r="AH128" s="5">
        <v>0</v>
      </c>
      <c r="AI128" s="5">
        <v>11</v>
      </c>
      <c r="AJ128" s="5">
        <v>0</v>
      </c>
      <c r="AK128" s="5">
        <v>5</v>
      </c>
      <c r="AL128" s="5">
        <v>4</v>
      </c>
      <c r="AM128" s="5">
        <v>4</v>
      </c>
      <c r="AN128" s="5">
        <v>0</v>
      </c>
      <c r="AO128" s="5">
        <v>3</v>
      </c>
      <c r="AP128" s="5">
        <v>6</v>
      </c>
      <c r="AQ128" s="5">
        <v>0</v>
      </c>
      <c r="AR128" s="5">
        <v>3</v>
      </c>
      <c r="AS128" s="5">
        <v>0</v>
      </c>
      <c r="AT128" s="5">
        <v>5</v>
      </c>
      <c r="AU128" s="5">
        <v>20</v>
      </c>
      <c r="AV128" s="5">
        <v>7</v>
      </c>
      <c r="AW128" s="5">
        <v>3</v>
      </c>
      <c r="AX128" s="5">
        <v>0</v>
      </c>
      <c r="AY128" s="5">
        <v>3</v>
      </c>
      <c r="AZ128" s="5">
        <v>3</v>
      </c>
      <c r="BA128" s="5">
        <v>0</v>
      </c>
      <c r="BB128" s="5">
        <v>13</v>
      </c>
      <c r="BC128" s="5">
        <v>6</v>
      </c>
      <c r="BD128" s="5">
        <v>0</v>
      </c>
      <c r="BE128" s="5">
        <v>0</v>
      </c>
      <c r="BF128" s="5">
        <v>0</v>
      </c>
      <c r="BG128" s="5">
        <v>3</v>
      </c>
      <c r="BH128" s="5">
        <v>0</v>
      </c>
      <c r="BI128" s="5">
        <v>8</v>
      </c>
      <c r="BJ128" s="5">
        <v>0</v>
      </c>
      <c r="BK128" s="5">
        <v>0</v>
      </c>
      <c r="BL128" s="5">
        <v>0</v>
      </c>
      <c r="BM128" s="5">
        <v>0</v>
      </c>
      <c r="BN128" s="5">
        <v>5</v>
      </c>
      <c r="BO128" s="5">
        <v>0</v>
      </c>
      <c r="BP128" s="5">
        <v>0</v>
      </c>
      <c r="BQ128" s="5">
        <v>0</v>
      </c>
      <c r="BR128" s="5">
        <v>0</v>
      </c>
      <c r="BS128" s="5">
        <v>0</v>
      </c>
      <c r="BT128" s="5">
        <v>0</v>
      </c>
      <c r="BU128" s="5">
        <v>0</v>
      </c>
      <c r="BV128" s="5">
        <v>0</v>
      </c>
      <c r="BW128" s="5">
        <v>3</v>
      </c>
      <c r="BX128" s="5">
        <v>4</v>
      </c>
      <c r="BY128" s="5">
        <v>20</v>
      </c>
      <c r="BZ128" s="5">
        <v>69</v>
      </c>
      <c r="CA128" s="5">
        <v>0</v>
      </c>
      <c r="CB128" s="5">
        <v>0</v>
      </c>
      <c r="CC128" s="5">
        <v>0</v>
      </c>
      <c r="CD128" s="5">
        <v>366</v>
      </c>
      <c r="CG128" s="7">
        <v>125</v>
      </c>
      <c r="CH128" s="5">
        <f>VLOOKUP(Birthplaces!CG128,Birthplaces!$A$4:$CD$233,Infographic!$G$2+2)</f>
        <v>6</v>
      </c>
      <c r="CI128" s="5">
        <f t="shared" si="7"/>
        <v>6.0012499999999998</v>
      </c>
      <c r="CJ128" s="5">
        <f t="shared" si="8"/>
        <v>132</v>
      </c>
      <c r="CK128" s="5" t="str">
        <f t="shared" si="9"/>
        <v>Trinidad and Tobago</v>
      </c>
      <c r="CL128" s="5">
        <f t="shared" si="10"/>
        <v>10</v>
      </c>
      <c r="CM128" s="8">
        <f t="shared" si="11"/>
        <v>6.7025476383573389E-3</v>
      </c>
    </row>
    <row r="129" spans="1:91" x14ac:dyDescent="0.3">
      <c r="A129" s="7">
        <v>126</v>
      </c>
      <c r="B129" s="5" t="s">
        <v>101</v>
      </c>
      <c r="C129" s="5">
        <v>27</v>
      </c>
      <c r="D129" s="5">
        <v>5</v>
      </c>
      <c r="E129" s="5">
        <v>249</v>
      </c>
      <c r="F129" s="5">
        <v>1159</v>
      </c>
      <c r="G129" s="5">
        <v>55</v>
      </c>
      <c r="H129" s="5">
        <v>46</v>
      </c>
      <c r="I129" s="5">
        <v>461</v>
      </c>
      <c r="J129" s="5">
        <v>12</v>
      </c>
      <c r="K129" s="5">
        <v>3749</v>
      </c>
      <c r="L129" s="5">
        <v>1140</v>
      </c>
      <c r="M129" s="5">
        <v>9</v>
      </c>
      <c r="N129" s="5">
        <v>57</v>
      </c>
      <c r="O129" s="5">
        <v>376</v>
      </c>
      <c r="P129" s="5">
        <v>2105</v>
      </c>
      <c r="Q129" s="5">
        <v>7</v>
      </c>
      <c r="R129" s="5">
        <v>26</v>
      </c>
      <c r="S129" s="5">
        <v>4</v>
      </c>
      <c r="T129" s="5">
        <v>1010</v>
      </c>
      <c r="U129" s="5">
        <v>92</v>
      </c>
      <c r="V129" s="5">
        <v>375</v>
      </c>
      <c r="W129" s="5">
        <v>4</v>
      </c>
      <c r="X129" s="5">
        <v>1397</v>
      </c>
      <c r="Y129" s="5">
        <v>14</v>
      </c>
      <c r="Z129" s="5">
        <v>14</v>
      </c>
      <c r="AA129" s="5">
        <v>284</v>
      </c>
      <c r="AB129" s="5">
        <v>3407</v>
      </c>
      <c r="AC129" s="5">
        <v>688</v>
      </c>
      <c r="AD129" s="5">
        <v>664</v>
      </c>
      <c r="AE129" s="5">
        <v>33</v>
      </c>
      <c r="AF129" s="5">
        <v>0</v>
      </c>
      <c r="AG129" s="5">
        <v>461</v>
      </c>
      <c r="AH129" s="5">
        <v>13</v>
      </c>
      <c r="AI129" s="5">
        <v>614</v>
      </c>
      <c r="AJ129" s="5">
        <v>3</v>
      </c>
      <c r="AK129" s="5">
        <v>946</v>
      </c>
      <c r="AL129" s="5">
        <v>3955</v>
      </c>
      <c r="AM129" s="5">
        <v>145</v>
      </c>
      <c r="AN129" s="5">
        <v>13</v>
      </c>
      <c r="AO129" s="5">
        <v>67</v>
      </c>
      <c r="AP129" s="5">
        <v>4719</v>
      </c>
      <c r="AQ129" s="5">
        <v>12</v>
      </c>
      <c r="AR129" s="5">
        <v>936</v>
      </c>
      <c r="AS129" s="5">
        <v>1339</v>
      </c>
      <c r="AT129" s="5">
        <v>6059</v>
      </c>
      <c r="AU129" s="5">
        <v>781</v>
      </c>
      <c r="AV129" s="5">
        <v>1097</v>
      </c>
      <c r="AW129" s="5">
        <v>101</v>
      </c>
      <c r="AX129" s="5">
        <v>261</v>
      </c>
      <c r="AY129" s="5">
        <v>6497</v>
      </c>
      <c r="AZ129" s="5">
        <v>824</v>
      </c>
      <c r="BA129" s="5">
        <v>36</v>
      </c>
      <c r="BB129" s="5">
        <v>1124</v>
      </c>
      <c r="BC129" s="5">
        <v>255</v>
      </c>
      <c r="BD129" s="5">
        <v>44</v>
      </c>
      <c r="BE129" s="5">
        <v>11</v>
      </c>
      <c r="BF129" s="5">
        <v>18</v>
      </c>
      <c r="BG129" s="5">
        <v>243</v>
      </c>
      <c r="BH129" s="5">
        <v>10</v>
      </c>
      <c r="BI129" s="5">
        <v>894</v>
      </c>
      <c r="BJ129" s="5">
        <v>3</v>
      </c>
      <c r="BK129" s="5">
        <v>4</v>
      </c>
      <c r="BL129" s="5">
        <v>26</v>
      </c>
      <c r="BM129" s="5">
        <v>15</v>
      </c>
      <c r="BN129" s="5">
        <v>1333</v>
      </c>
      <c r="BO129" s="5">
        <v>7</v>
      </c>
      <c r="BP129" s="5">
        <v>49</v>
      </c>
      <c r="BQ129" s="5">
        <v>796</v>
      </c>
      <c r="BR129" s="5">
        <v>11</v>
      </c>
      <c r="BS129" s="5">
        <v>65</v>
      </c>
      <c r="BT129" s="5">
        <v>57</v>
      </c>
      <c r="BU129" s="5">
        <v>108</v>
      </c>
      <c r="BV129" s="5">
        <v>0</v>
      </c>
      <c r="BW129" s="5">
        <v>5554</v>
      </c>
      <c r="BX129" s="5">
        <v>1479</v>
      </c>
      <c r="BY129" s="5">
        <v>63</v>
      </c>
      <c r="BZ129" s="5">
        <v>2760</v>
      </c>
      <c r="CA129" s="5">
        <v>825</v>
      </c>
      <c r="CB129" s="5">
        <v>463</v>
      </c>
      <c r="CC129" s="5">
        <v>8</v>
      </c>
      <c r="CD129" s="5">
        <v>62662</v>
      </c>
      <c r="CG129" s="7">
        <v>126</v>
      </c>
      <c r="CH129" s="5">
        <f>VLOOKUP(Birthplaces!CG129,Birthplaces!$A$4:$CD$233,Infographic!$G$2+2)</f>
        <v>3407</v>
      </c>
      <c r="CI129" s="5">
        <f t="shared" si="7"/>
        <v>3407.00126</v>
      </c>
      <c r="CJ129" s="5">
        <f t="shared" si="8"/>
        <v>8</v>
      </c>
      <c r="CK129" s="5" t="str">
        <f t="shared" si="9"/>
        <v>Burundi</v>
      </c>
      <c r="CL129" s="5">
        <f t="shared" si="10"/>
        <v>10</v>
      </c>
      <c r="CM129" s="8">
        <f t="shared" si="11"/>
        <v>6.7025476383573389E-3</v>
      </c>
    </row>
    <row r="130" spans="1:91" x14ac:dyDescent="0.3">
      <c r="A130" s="7">
        <v>127</v>
      </c>
      <c r="B130" s="5" t="s">
        <v>231</v>
      </c>
      <c r="C130" s="5">
        <v>0</v>
      </c>
      <c r="D130" s="5">
        <v>0</v>
      </c>
      <c r="E130" s="5">
        <v>0</v>
      </c>
      <c r="F130" s="5">
        <v>9</v>
      </c>
      <c r="G130" s="5">
        <v>0</v>
      </c>
      <c r="H130" s="5">
        <v>0</v>
      </c>
      <c r="I130" s="5">
        <v>0</v>
      </c>
      <c r="J130" s="5">
        <v>0</v>
      </c>
      <c r="K130" s="5">
        <v>3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11</v>
      </c>
      <c r="U130" s="5">
        <v>0</v>
      </c>
      <c r="V130" s="5">
        <v>0</v>
      </c>
      <c r="W130" s="5">
        <v>0</v>
      </c>
      <c r="X130" s="5">
        <v>5</v>
      </c>
      <c r="Y130" s="5">
        <v>0</v>
      </c>
      <c r="Z130" s="5">
        <v>0</v>
      </c>
      <c r="AA130" s="5">
        <v>0</v>
      </c>
      <c r="AB130" s="5">
        <v>3</v>
      </c>
      <c r="AC130" s="5">
        <v>5</v>
      </c>
      <c r="AD130" s="5">
        <v>0</v>
      </c>
      <c r="AE130" s="5">
        <v>0</v>
      </c>
      <c r="AF130" s="5">
        <v>0</v>
      </c>
      <c r="AG130" s="5">
        <v>5</v>
      </c>
      <c r="AH130" s="5">
        <v>0</v>
      </c>
      <c r="AI130" s="5">
        <v>16</v>
      </c>
      <c r="AJ130" s="5">
        <v>0</v>
      </c>
      <c r="AK130" s="5">
        <v>0</v>
      </c>
      <c r="AL130" s="5">
        <v>4</v>
      </c>
      <c r="AM130" s="5">
        <v>0</v>
      </c>
      <c r="AN130" s="5">
        <v>0</v>
      </c>
      <c r="AO130" s="5">
        <v>0</v>
      </c>
      <c r="AP130" s="5">
        <v>0</v>
      </c>
      <c r="AQ130" s="5">
        <v>0</v>
      </c>
      <c r="AR130" s="5">
        <v>4</v>
      </c>
      <c r="AS130" s="5">
        <v>0</v>
      </c>
      <c r="AT130" s="5">
        <v>16</v>
      </c>
      <c r="AU130" s="5">
        <v>0</v>
      </c>
      <c r="AV130" s="5">
        <v>0</v>
      </c>
      <c r="AW130" s="5">
        <v>0</v>
      </c>
      <c r="AX130" s="5">
        <v>0</v>
      </c>
      <c r="AY130" s="5">
        <v>18</v>
      </c>
      <c r="AZ130" s="5">
        <v>11</v>
      </c>
      <c r="BA130" s="5">
        <v>0</v>
      </c>
      <c r="BB130" s="5">
        <v>23</v>
      </c>
      <c r="BC130" s="5">
        <v>0</v>
      </c>
      <c r="BD130" s="5">
        <v>0</v>
      </c>
      <c r="BE130" s="5">
        <v>0</v>
      </c>
      <c r="BF130" s="5">
        <v>0</v>
      </c>
      <c r="BG130" s="5">
        <v>0</v>
      </c>
      <c r="BH130" s="5">
        <v>0</v>
      </c>
      <c r="BI130" s="5">
        <v>0</v>
      </c>
      <c r="BJ130" s="5">
        <v>0</v>
      </c>
      <c r="BK130" s="5">
        <v>0</v>
      </c>
      <c r="BL130" s="5">
        <v>0</v>
      </c>
      <c r="BM130" s="5">
        <v>0</v>
      </c>
      <c r="BN130" s="5">
        <v>0</v>
      </c>
      <c r="BO130" s="5">
        <v>0</v>
      </c>
      <c r="BP130" s="5">
        <v>0</v>
      </c>
      <c r="BQ130" s="5">
        <v>0</v>
      </c>
      <c r="BR130" s="5">
        <v>0</v>
      </c>
      <c r="BS130" s="5">
        <v>0</v>
      </c>
      <c r="BT130" s="5">
        <v>0</v>
      </c>
      <c r="BU130" s="5">
        <v>0</v>
      </c>
      <c r="BV130" s="5">
        <v>0</v>
      </c>
      <c r="BW130" s="5">
        <v>12</v>
      </c>
      <c r="BX130" s="5">
        <v>11</v>
      </c>
      <c r="BY130" s="5">
        <v>0</v>
      </c>
      <c r="BZ130" s="5">
        <v>8</v>
      </c>
      <c r="CA130" s="5">
        <v>8</v>
      </c>
      <c r="CB130" s="5">
        <v>0</v>
      </c>
      <c r="CC130" s="5">
        <v>0</v>
      </c>
      <c r="CD130" s="5">
        <v>188</v>
      </c>
      <c r="CG130" s="7">
        <v>127</v>
      </c>
      <c r="CH130" s="5">
        <f>VLOOKUP(Birthplaces!CG130,Birthplaces!$A$4:$CD$233,Infographic!$G$2+2)</f>
        <v>3</v>
      </c>
      <c r="CI130" s="5">
        <f t="shared" si="7"/>
        <v>3.0012699999999999</v>
      </c>
      <c r="CJ130" s="5">
        <f t="shared" si="8"/>
        <v>149</v>
      </c>
      <c r="CK130" s="5" t="str">
        <f t="shared" si="9"/>
        <v>Norway</v>
      </c>
      <c r="CL130" s="5">
        <f t="shared" si="10"/>
        <v>9</v>
      </c>
      <c r="CM130" s="8">
        <f t="shared" si="11"/>
        <v>6.032292874521606E-3</v>
      </c>
    </row>
    <row r="131" spans="1:91" x14ac:dyDescent="0.3">
      <c r="A131" s="7">
        <v>128</v>
      </c>
      <c r="B131" s="5" t="s">
        <v>297</v>
      </c>
      <c r="C131" s="5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5">
        <v>0</v>
      </c>
      <c r="AO131" s="5">
        <v>0</v>
      </c>
      <c r="AP131" s="5">
        <v>0</v>
      </c>
      <c r="AQ131" s="5">
        <v>0</v>
      </c>
      <c r="AR131" s="5">
        <v>0</v>
      </c>
      <c r="AS131" s="5">
        <v>0</v>
      </c>
      <c r="AT131" s="5">
        <v>0</v>
      </c>
      <c r="AU131" s="5">
        <v>0</v>
      </c>
      <c r="AV131" s="5">
        <v>0</v>
      </c>
      <c r="AW131" s="5">
        <v>0</v>
      </c>
      <c r="AX131" s="5">
        <v>0</v>
      </c>
      <c r="AY131" s="5">
        <v>4</v>
      </c>
      <c r="AZ131" s="5">
        <v>0</v>
      </c>
      <c r="BA131" s="5">
        <v>0</v>
      </c>
      <c r="BB131" s="5">
        <v>0</v>
      </c>
      <c r="BC131" s="5">
        <v>0</v>
      </c>
      <c r="BD131" s="5">
        <v>0</v>
      </c>
      <c r="BE131" s="5">
        <v>0</v>
      </c>
      <c r="BF131" s="5">
        <v>0</v>
      </c>
      <c r="BG131" s="5">
        <v>0</v>
      </c>
      <c r="BH131" s="5">
        <v>0</v>
      </c>
      <c r="BI131" s="5">
        <v>0</v>
      </c>
      <c r="BJ131" s="5">
        <v>0</v>
      </c>
      <c r="BK131" s="5">
        <v>0</v>
      </c>
      <c r="BL131" s="5">
        <v>0</v>
      </c>
      <c r="BM131" s="5">
        <v>0</v>
      </c>
      <c r="BN131" s="5">
        <v>0</v>
      </c>
      <c r="BO131" s="5">
        <v>0</v>
      </c>
      <c r="BP131" s="5">
        <v>0</v>
      </c>
      <c r="BQ131" s="5">
        <v>0</v>
      </c>
      <c r="BR131" s="5">
        <v>0</v>
      </c>
      <c r="BS131" s="5">
        <v>0</v>
      </c>
      <c r="BT131" s="5">
        <v>0</v>
      </c>
      <c r="BU131" s="5">
        <v>0</v>
      </c>
      <c r="BV131" s="5">
        <v>0</v>
      </c>
      <c r="BW131" s="5">
        <v>0</v>
      </c>
      <c r="BX131" s="5">
        <v>0</v>
      </c>
      <c r="BY131" s="5">
        <v>0</v>
      </c>
      <c r="BZ131" s="5">
        <v>0</v>
      </c>
      <c r="CA131" s="5">
        <v>0</v>
      </c>
      <c r="CB131" s="5">
        <v>0</v>
      </c>
      <c r="CC131" s="5">
        <v>0</v>
      </c>
      <c r="CD131" s="5">
        <v>10</v>
      </c>
      <c r="CG131" s="7">
        <v>128</v>
      </c>
      <c r="CH131" s="5">
        <f>VLOOKUP(Birthplaces!CG131,Birthplaces!$A$4:$CD$233,Infographic!$G$2+2)</f>
        <v>0</v>
      </c>
      <c r="CI131" s="5">
        <f t="shared" si="7"/>
        <v>1.2800000000000001E-3</v>
      </c>
      <c r="CJ131" s="5">
        <f t="shared" si="8"/>
        <v>187</v>
      </c>
      <c r="CK131" s="5" t="str">
        <f t="shared" si="9"/>
        <v>Lithuania</v>
      </c>
      <c r="CL131" s="5">
        <f t="shared" si="10"/>
        <v>9</v>
      </c>
      <c r="CM131" s="8">
        <f t="shared" si="11"/>
        <v>6.032292874521606E-3</v>
      </c>
    </row>
    <row r="132" spans="1:91" x14ac:dyDescent="0.3">
      <c r="A132" s="7">
        <v>129</v>
      </c>
      <c r="B132" s="5" t="s">
        <v>121</v>
      </c>
      <c r="C132" s="5">
        <v>6</v>
      </c>
      <c r="D132" s="5">
        <v>4</v>
      </c>
      <c r="E132" s="5">
        <v>70</v>
      </c>
      <c r="F132" s="5">
        <v>206</v>
      </c>
      <c r="G132" s="5">
        <v>73</v>
      </c>
      <c r="H132" s="5">
        <v>43</v>
      </c>
      <c r="I132" s="5">
        <v>77</v>
      </c>
      <c r="J132" s="5">
        <v>13</v>
      </c>
      <c r="K132" s="5">
        <v>91</v>
      </c>
      <c r="L132" s="5">
        <v>4086</v>
      </c>
      <c r="M132" s="5">
        <v>8</v>
      </c>
      <c r="N132" s="5">
        <v>19</v>
      </c>
      <c r="O132" s="5">
        <v>96</v>
      </c>
      <c r="P132" s="5">
        <v>359</v>
      </c>
      <c r="Q132" s="5">
        <v>16</v>
      </c>
      <c r="R132" s="5">
        <v>16</v>
      </c>
      <c r="S132" s="5">
        <v>15</v>
      </c>
      <c r="T132" s="5">
        <v>305</v>
      </c>
      <c r="U132" s="5">
        <v>61</v>
      </c>
      <c r="V132" s="5">
        <v>102</v>
      </c>
      <c r="W132" s="5">
        <v>11</v>
      </c>
      <c r="X132" s="5">
        <v>77</v>
      </c>
      <c r="Y132" s="5">
        <v>18</v>
      </c>
      <c r="Z132" s="5">
        <v>47</v>
      </c>
      <c r="AA132" s="5">
        <v>65</v>
      </c>
      <c r="AB132" s="5">
        <v>255</v>
      </c>
      <c r="AC132" s="5">
        <v>421</v>
      </c>
      <c r="AD132" s="5">
        <v>22</v>
      </c>
      <c r="AE132" s="5">
        <v>32</v>
      </c>
      <c r="AF132" s="5">
        <v>0</v>
      </c>
      <c r="AG132" s="5">
        <v>1055</v>
      </c>
      <c r="AH132" s="5">
        <v>0</v>
      </c>
      <c r="AI132" s="5">
        <v>1162</v>
      </c>
      <c r="AJ132" s="5">
        <v>0</v>
      </c>
      <c r="AK132" s="5">
        <v>146</v>
      </c>
      <c r="AL132" s="5">
        <v>163</v>
      </c>
      <c r="AM132" s="5">
        <v>307</v>
      </c>
      <c r="AN132" s="5">
        <v>9</v>
      </c>
      <c r="AO132" s="5">
        <v>168</v>
      </c>
      <c r="AP132" s="5">
        <v>194</v>
      </c>
      <c r="AQ132" s="5">
        <v>4</v>
      </c>
      <c r="AR132" s="5">
        <v>148</v>
      </c>
      <c r="AS132" s="5">
        <v>93</v>
      </c>
      <c r="AT132" s="5">
        <v>90</v>
      </c>
      <c r="AU132" s="5">
        <v>2038</v>
      </c>
      <c r="AV132" s="5">
        <v>10</v>
      </c>
      <c r="AW132" s="5">
        <v>135</v>
      </c>
      <c r="AX132" s="5">
        <v>31</v>
      </c>
      <c r="AY132" s="5">
        <v>131</v>
      </c>
      <c r="AZ132" s="5">
        <v>638</v>
      </c>
      <c r="BA132" s="5">
        <v>209</v>
      </c>
      <c r="BB132" s="5">
        <v>662</v>
      </c>
      <c r="BC132" s="5">
        <v>205</v>
      </c>
      <c r="BD132" s="5">
        <v>10</v>
      </c>
      <c r="BE132" s="5">
        <v>9</v>
      </c>
      <c r="BF132" s="5">
        <v>14</v>
      </c>
      <c r="BG132" s="5">
        <v>97</v>
      </c>
      <c r="BH132" s="5">
        <v>8</v>
      </c>
      <c r="BI132" s="5">
        <v>91</v>
      </c>
      <c r="BJ132" s="5">
        <v>20</v>
      </c>
      <c r="BK132" s="5">
        <v>0</v>
      </c>
      <c r="BL132" s="5">
        <v>16</v>
      </c>
      <c r="BM132" s="5">
        <v>8</v>
      </c>
      <c r="BN132" s="5">
        <v>52</v>
      </c>
      <c r="BO132" s="5">
        <v>13</v>
      </c>
      <c r="BP132" s="5">
        <v>58</v>
      </c>
      <c r="BQ132" s="5">
        <v>3</v>
      </c>
      <c r="BR132" s="5">
        <v>0</v>
      </c>
      <c r="BS132" s="5">
        <v>3</v>
      </c>
      <c r="BT132" s="5">
        <v>15</v>
      </c>
      <c r="BU132" s="5">
        <v>32</v>
      </c>
      <c r="BV132" s="5">
        <v>3</v>
      </c>
      <c r="BW132" s="5">
        <v>116</v>
      </c>
      <c r="BX132" s="5">
        <v>906</v>
      </c>
      <c r="BY132" s="5">
        <v>11</v>
      </c>
      <c r="BZ132" s="5">
        <v>982</v>
      </c>
      <c r="CA132" s="5">
        <v>57</v>
      </c>
      <c r="CB132" s="5">
        <v>100</v>
      </c>
      <c r="CC132" s="5">
        <v>4</v>
      </c>
      <c r="CD132" s="5">
        <v>16844</v>
      </c>
      <c r="CG132" s="7">
        <v>129</v>
      </c>
      <c r="CH132" s="5">
        <f>VLOOKUP(Birthplaces!CG132,Birthplaces!$A$4:$CD$233,Infographic!$G$2+2)</f>
        <v>255</v>
      </c>
      <c r="CI132" s="5">
        <f t="shared" si="7"/>
        <v>255.00129000000001</v>
      </c>
      <c r="CJ132" s="5">
        <f t="shared" si="8"/>
        <v>47</v>
      </c>
      <c r="CK132" s="5" t="str">
        <f t="shared" si="9"/>
        <v>Kyrgyzstan</v>
      </c>
      <c r="CL132" s="5">
        <f t="shared" si="10"/>
        <v>9</v>
      </c>
      <c r="CM132" s="8">
        <f t="shared" si="11"/>
        <v>6.032292874521606E-3</v>
      </c>
    </row>
    <row r="133" spans="1:91" x14ac:dyDescent="0.3">
      <c r="A133" s="7">
        <v>130</v>
      </c>
      <c r="B133" s="5" t="s">
        <v>307</v>
      </c>
      <c r="C133" s="5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0</v>
      </c>
      <c r="AN133" s="5">
        <v>0</v>
      </c>
      <c r="AO133" s="5">
        <v>0</v>
      </c>
      <c r="AP133" s="5">
        <v>0</v>
      </c>
      <c r="AQ133" s="5">
        <v>0</v>
      </c>
      <c r="AR133" s="5">
        <v>0</v>
      </c>
      <c r="AS133" s="5">
        <v>0</v>
      </c>
      <c r="AT133" s="5">
        <v>0</v>
      </c>
      <c r="AU133" s="5">
        <v>0</v>
      </c>
      <c r="AV133" s="5">
        <v>0</v>
      </c>
      <c r="AW133" s="5">
        <v>0</v>
      </c>
      <c r="AX133" s="5">
        <v>0</v>
      </c>
      <c r="AY133" s="5">
        <v>0</v>
      </c>
      <c r="AZ133" s="5">
        <v>0</v>
      </c>
      <c r="BA133" s="5">
        <v>0</v>
      </c>
      <c r="BB133" s="5">
        <v>0</v>
      </c>
      <c r="BC133" s="5">
        <v>0</v>
      </c>
      <c r="BD133" s="5">
        <v>0</v>
      </c>
      <c r="BE133" s="5">
        <v>0</v>
      </c>
      <c r="BF133" s="5">
        <v>0</v>
      </c>
      <c r="BG133" s="5">
        <v>0</v>
      </c>
      <c r="BH133" s="5">
        <v>0</v>
      </c>
      <c r="BI133" s="5">
        <v>0</v>
      </c>
      <c r="BJ133" s="5">
        <v>0</v>
      </c>
      <c r="BK133" s="5">
        <v>0</v>
      </c>
      <c r="BL133" s="5">
        <v>0</v>
      </c>
      <c r="BM133" s="5">
        <v>0</v>
      </c>
      <c r="BN133" s="5">
        <v>0</v>
      </c>
      <c r="BO133" s="5">
        <v>0</v>
      </c>
      <c r="BP133" s="5">
        <v>0</v>
      </c>
      <c r="BQ133" s="5">
        <v>0</v>
      </c>
      <c r="BR133" s="5">
        <v>0</v>
      </c>
      <c r="BS133" s="5">
        <v>0</v>
      </c>
      <c r="BT133" s="5">
        <v>0</v>
      </c>
      <c r="BU133" s="5">
        <v>0</v>
      </c>
      <c r="BV133" s="5">
        <v>0</v>
      </c>
      <c r="BW133" s="5">
        <v>0</v>
      </c>
      <c r="BX133" s="5">
        <v>0</v>
      </c>
      <c r="BY133" s="5">
        <v>0</v>
      </c>
      <c r="BZ133" s="5">
        <v>0</v>
      </c>
      <c r="CA133" s="5">
        <v>0</v>
      </c>
      <c r="CB133" s="5">
        <v>0</v>
      </c>
      <c r="CC133" s="5">
        <v>0</v>
      </c>
      <c r="CD133" s="5">
        <v>5</v>
      </c>
      <c r="CG133" s="7">
        <v>130</v>
      </c>
      <c r="CH133" s="5">
        <f>VLOOKUP(Birthplaces!CG133,Birthplaces!$A$4:$CD$233,Infographic!$G$2+2)</f>
        <v>0</v>
      </c>
      <c r="CI133" s="5">
        <f t="shared" ref="CI133:CI196" si="12">CH133+0.00001*CG133</f>
        <v>1.3000000000000002E-3</v>
      </c>
      <c r="CJ133" s="5">
        <f t="shared" ref="CJ133:CJ196" si="13">RANK(CI133,$CI$4:$CI$233)</f>
        <v>186</v>
      </c>
      <c r="CK133" s="5" t="str">
        <f t="shared" ref="CK133:CK196" si="14">VLOOKUP(MATCH(CG133,CJ$4:CJ$233,0),$A$4:$B$232,2)</f>
        <v>Bolivia</v>
      </c>
      <c r="CL133" s="5">
        <f t="shared" ref="CL133:CL196" si="15">VLOOKUP(MATCH(CG133,CJ$4:CJ$233,0),$CG$4:$CH$233,2)</f>
        <v>8</v>
      </c>
      <c r="CM133" s="8">
        <f t="shared" ref="CM133:CM196" si="16">CL133/SUM(CL$4:CL$233)*100</f>
        <v>5.3620381106858715E-3</v>
      </c>
    </row>
    <row r="134" spans="1:91" x14ac:dyDescent="0.3">
      <c r="A134" s="7">
        <v>131</v>
      </c>
      <c r="B134" s="5" t="s">
        <v>310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5">
        <v>0</v>
      </c>
      <c r="AG134" s="5">
        <v>0</v>
      </c>
      <c r="AH134" s="5">
        <v>0</v>
      </c>
      <c r="AI134" s="5">
        <v>0</v>
      </c>
      <c r="AJ134" s="5">
        <v>0</v>
      </c>
      <c r="AK134" s="5">
        <v>0</v>
      </c>
      <c r="AL134" s="5">
        <v>0</v>
      </c>
      <c r="AM134" s="5">
        <v>0</v>
      </c>
      <c r="AN134" s="5">
        <v>0</v>
      </c>
      <c r="AO134" s="5">
        <v>0</v>
      </c>
      <c r="AP134" s="5">
        <v>0</v>
      </c>
      <c r="AQ134" s="5">
        <v>0</v>
      </c>
      <c r="AR134" s="5">
        <v>0</v>
      </c>
      <c r="AS134" s="5">
        <v>0</v>
      </c>
      <c r="AT134" s="5">
        <v>0</v>
      </c>
      <c r="AU134" s="5">
        <v>0</v>
      </c>
      <c r="AV134" s="5">
        <v>0</v>
      </c>
      <c r="AW134" s="5">
        <v>0</v>
      </c>
      <c r="AX134" s="5">
        <v>0</v>
      </c>
      <c r="AY134" s="5">
        <v>0</v>
      </c>
      <c r="AZ134" s="5">
        <v>0</v>
      </c>
      <c r="BA134" s="5">
        <v>0</v>
      </c>
      <c r="BB134" s="5">
        <v>0</v>
      </c>
      <c r="BC134" s="5">
        <v>0</v>
      </c>
      <c r="BD134" s="5">
        <v>0</v>
      </c>
      <c r="BE134" s="5">
        <v>0</v>
      </c>
      <c r="BF134" s="5">
        <v>0</v>
      </c>
      <c r="BG134" s="5">
        <v>0</v>
      </c>
      <c r="BH134" s="5">
        <v>0</v>
      </c>
      <c r="BI134" s="5">
        <v>0</v>
      </c>
      <c r="BJ134" s="5">
        <v>0</v>
      </c>
      <c r="BK134" s="5">
        <v>0</v>
      </c>
      <c r="BL134" s="5">
        <v>0</v>
      </c>
      <c r="BM134" s="5">
        <v>0</v>
      </c>
      <c r="BN134" s="5">
        <v>0</v>
      </c>
      <c r="BO134" s="5">
        <v>0</v>
      </c>
      <c r="BP134" s="5">
        <v>0</v>
      </c>
      <c r="BQ134" s="5">
        <v>0</v>
      </c>
      <c r="BR134" s="5">
        <v>0</v>
      </c>
      <c r="BS134" s="5">
        <v>0</v>
      </c>
      <c r="BT134" s="5">
        <v>0</v>
      </c>
      <c r="BU134" s="5">
        <v>0</v>
      </c>
      <c r="BV134" s="5">
        <v>0</v>
      </c>
      <c r="BW134" s="5">
        <v>0</v>
      </c>
      <c r="BX134" s="5">
        <v>0</v>
      </c>
      <c r="BY134" s="5">
        <v>0</v>
      </c>
      <c r="BZ134" s="5">
        <v>0</v>
      </c>
      <c r="CA134" s="5">
        <v>0</v>
      </c>
      <c r="CB134" s="5">
        <v>0</v>
      </c>
      <c r="CC134" s="5">
        <v>0</v>
      </c>
      <c r="CD134" s="5">
        <v>5</v>
      </c>
      <c r="CG134" s="7">
        <v>131</v>
      </c>
      <c r="CH134" s="5">
        <f>VLOOKUP(Birthplaces!CG134,Birthplaces!$A$4:$CD$233,Infographic!$G$2+2)</f>
        <v>0</v>
      </c>
      <c r="CI134" s="5">
        <f t="shared" si="12"/>
        <v>1.3100000000000002E-3</v>
      </c>
      <c r="CJ134" s="5">
        <f t="shared" si="13"/>
        <v>185</v>
      </c>
      <c r="CK134" s="5" t="str">
        <f t="shared" si="14"/>
        <v>Solomon Islands</v>
      </c>
      <c r="CL134" s="5">
        <f t="shared" si="15"/>
        <v>6</v>
      </c>
      <c r="CM134" s="8">
        <f t="shared" si="16"/>
        <v>4.021528583014404E-3</v>
      </c>
    </row>
    <row r="135" spans="1:91" x14ac:dyDescent="0.3">
      <c r="A135" s="7">
        <v>132</v>
      </c>
      <c r="B135" s="5" t="s">
        <v>129</v>
      </c>
      <c r="C135" s="5">
        <v>0</v>
      </c>
      <c r="D135" s="5">
        <v>4</v>
      </c>
      <c r="E135" s="5">
        <v>35</v>
      </c>
      <c r="F135" s="5">
        <v>141</v>
      </c>
      <c r="G135" s="5">
        <v>46</v>
      </c>
      <c r="H135" s="5">
        <v>61</v>
      </c>
      <c r="I135" s="5">
        <v>114</v>
      </c>
      <c r="J135" s="5">
        <v>0</v>
      </c>
      <c r="K135" s="5">
        <v>176</v>
      </c>
      <c r="L135" s="5">
        <v>204</v>
      </c>
      <c r="M135" s="5">
        <v>0</v>
      </c>
      <c r="N135" s="5">
        <v>0</v>
      </c>
      <c r="O135" s="5">
        <v>492</v>
      </c>
      <c r="P135" s="5">
        <v>3239</v>
      </c>
      <c r="Q135" s="5">
        <v>0</v>
      </c>
      <c r="R135" s="5">
        <v>3</v>
      </c>
      <c r="S135" s="5">
        <v>0</v>
      </c>
      <c r="T135" s="5">
        <v>168</v>
      </c>
      <c r="U135" s="5">
        <v>25</v>
      </c>
      <c r="V135" s="5">
        <v>346</v>
      </c>
      <c r="W135" s="5">
        <v>0</v>
      </c>
      <c r="X135" s="5">
        <v>261</v>
      </c>
      <c r="Y135" s="5">
        <v>6</v>
      </c>
      <c r="Z135" s="5">
        <v>8</v>
      </c>
      <c r="AA135" s="5">
        <v>38</v>
      </c>
      <c r="AB135" s="5">
        <v>1195</v>
      </c>
      <c r="AC135" s="5">
        <v>173</v>
      </c>
      <c r="AD135" s="5">
        <v>17</v>
      </c>
      <c r="AE135" s="5">
        <v>11</v>
      </c>
      <c r="AF135" s="5">
        <v>3</v>
      </c>
      <c r="AG135" s="5">
        <v>134</v>
      </c>
      <c r="AH135" s="5">
        <v>0</v>
      </c>
      <c r="AI135" s="5">
        <v>248</v>
      </c>
      <c r="AJ135" s="5">
        <v>0</v>
      </c>
      <c r="AK135" s="5">
        <v>665</v>
      </c>
      <c r="AL135" s="5">
        <v>363</v>
      </c>
      <c r="AM135" s="5">
        <v>30</v>
      </c>
      <c r="AN135" s="5">
        <v>4</v>
      </c>
      <c r="AO135" s="5">
        <v>17</v>
      </c>
      <c r="AP135" s="5">
        <v>92</v>
      </c>
      <c r="AQ135" s="5">
        <v>3</v>
      </c>
      <c r="AR135" s="5">
        <v>124</v>
      </c>
      <c r="AS135" s="5">
        <v>135</v>
      </c>
      <c r="AT135" s="5">
        <v>289</v>
      </c>
      <c r="AU135" s="5">
        <v>267</v>
      </c>
      <c r="AV135" s="5">
        <v>18</v>
      </c>
      <c r="AW135" s="5">
        <v>47</v>
      </c>
      <c r="AX135" s="5">
        <v>6</v>
      </c>
      <c r="AY135" s="5">
        <v>621</v>
      </c>
      <c r="AZ135" s="5">
        <v>140</v>
      </c>
      <c r="BA135" s="5">
        <v>22</v>
      </c>
      <c r="BB135" s="5">
        <v>184</v>
      </c>
      <c r="BC135" s="5">
        <v>178</v>
      </c>
      <c r="BD135" s="5">
        <v>6</v>
      </c>
      <c r="BE135" s="5">
        <v>0</v>
      </c>
      <c r="BF135" s="5">
        <v>7</v>
      </c>
      <c r="BG135" s="5">
        <v>45</v>
      </c>
      <c r="BH135" s="5">
        <v>0</v>
      </c>
      <c r="BI135" s="5">
        <v>154</v>
      </c>
      <c r="BJ135" s="5">
        <v>0</v>
      </c>
      <c r="BK135" s="5">
        <v>0</v>
      </c>
      <c r="BL135" s="5">
        <v>23</v>
      </c>
      <c r="BM135" s="5">
        <v>4</v>
      </c>
      <c r="BN135" s="5">
        <v>167</v>
      </c>
      <c r="BO135" s="5">
        <v>0</v>
      </c>
      <c r="BP135" s="5">
        <v>7</v>
      </c>
      <c r="BQ135" s="5">
        <v>16</v>
      </c>
      <c r="BR135" s="5">
        <v>0</v>
      </c>
      <c r="BS135" s="5">
        <v>10</v>
      </c>
      <c r="BT135" s="5">
        <v>7</v>
      </c>
      <c r="BU135" s="5">
        <v>28</v>
      </c>
      <c r="BV135" s="5">
        <v>0</v>
      </c>
      <c r="BW135" s="5">
        <v>223</v>
      </c>
      <c r="BX135" s="5">
        <v>461</v>
      </c>
      <c r="BY135" s="5">
        <v>20</v>
      </c>
      <c r="BZ135" s="5">
        <v>661</v>
      </c>
      <c r="CA135" s="5">
        <v>63</v>
      </c>
      <c r="CB135" s="5">
        <v>91</v>
      </c>
      <c r="CC135" s="5">
        <v>3</v>
      </c>
      <c r="CD135" s="5">
        <v>12341</v>
      </c>
      <c r="CG135" s="7">
        <v>132</v>
      </c>
      <c r="CH135" s="5">
        <f>VLOOKUP(Birthplaces!CG135,Birthplaces!$A$4:$CD$233,Infographic!$G$2+2)</f>
        <v>1195</v>
      </c>
      <c r="CI135" s="5">
        <f t="shared" si="12"/>
        <v>1195.0013200000001</v>
      </c>
      <c r="CJ135" s="5">
        <f t="shared" si="13"/>
        <v>18</v>
      </c>
      <c r="CK135" s="5" t="str">
        <f t="shared" si="14"/>
        <v>Malawi</v>
      </c>
      <c r="CL135" s="5">
        <f t="shared" si="15"/>
        <v>6</v>
      </c>
      <c r="CM135" s="8">
        <f t="shared" si="16"/>
        <v>4.021528583014404E-3</v>
      </c>
    </row>
    <row r="136" spans="1:91" x14ac:dyDescent="0.3">
      <c r="A136" s="7">
        <v>133</v>
      </c>
      <c r="B136" s="5" t="s">
        <v>173</v>
      </c>
      <c r="C136" s="5">
        <v>0</v>
      </c>
      <c r="D136" s="5">
        <v>0</v>
      </c>
      <c r="E136" s="5">
        <v>12</v>
      </c>
      <c r="F136" s="5">
        <v>58</v>
      </c>
      <c r="G136" s="5">
        <v>8</v>
      </c>
      <c r="H136" s="5">
        <v>6</v>
      </c>
      <c r="I136" s="5">
        <v>32</v>
      </c>
      <c r="J136" s="5">
        <v>0</v>
      </c>
      <c r="K136" s="5">
        <v>80</v>
      </c>
      <c r="L136" s="5">
        <v>34</v>
      </c>
      <c r="M136" s="5">
        <v>0</v>
      </c>
      <c r="N136" s="5">
        <v>0</v>
      </c>
      <c r="O136" s="5">
        <v>13</v>
      </c>
      <c r="P136" s="5">
        <v>55</v>
      </c>
      <c r="Q136" s="5">
        <v>0</v>
      </c>
      <c r="R136" s="5">
        <v>0</v>
      </c>
      <c r="S136" s="5">
        <v>0</v>
      </c>
      <c r="T136" s="5">
        <v>97</v>
      </c>
      <c r="U136" s="5">
        <v>0</v>
      </c>
      <c r="V136" s="5">
        <v>25</v>
      </c>
      <c r="W136" s="5">
        <v>0</v>
      </c>
      <c r="X136" s="5">
        <v>79</v>
      </c>
      <c r="Y136" s="5">
        <v>0</v>
      </c>
      <c r="Z136" s="5">
        <v>0</v>
      </c>
      <c r="AA136" s="5">
        <v>11</v>
      </c>
      <c r="AB136" s="5">
        <v>19</v>
      </c>
      <c r="AC136" s="5">
        <v>31</v>
      </c>
      <c r="AD136" s="5">
        <v>0</v>
      </c>
      <c r="AE136" s="5">
        <v>0</v>
      </c>
      <c r="AF136" s="5">
        <v>0</v>
      </c>
      <c r="AG136" s="5">
        <v>41</v>
      </c>
      <c r="AH136" s="5">
        <v>0</v>
      </c>
      <c r="AI136" s="5">
        <v>28</v>
      </c>
      <c r="AJ136" s="5">
        <v>0</v>
      </c>
      <c r="AK136" s="5">
        <v>39</v>
      </c>
      <c r="AL136" s="5">
        <v>26</v>
      </c>
      <c r="AM136" s="5">
        <v>11</v>
      </c>
      <c r="AN136" s="5">
        <v>0</v>
      </c>
      <c r="AO136" s="5">
        <v>5</v>
      </c>
      <c r="AP136" s="5">
        <v>36</v>
      </c>
      <c r="AQ136" s="5">
        <v>0</v>
      </c>
      <c r="AR136" s="5">
        <v>47</v>
      </c>
      <c r="AS136" s="5">
        <v>54</v>
      </c>
      <c r="AT136" s="5">
        <v>274</v>
      </c>
      <c r="AU136" s="5">
        <v>44</v>
      </c>
      <c r="AV136" s="5">
        <v>0</v>
      </c>
      <c r="AW136" s="5">
        <v>4</v>
      </c>
      <c r="AX136" s="5">
        <v>0</v>
      </c>
      <c r="AY136" s="5">
        <v>43</v>
      </c>
      <c r="AZ136" s="5">
        <v>58</v>
      </c>
      <c r="BA136" s="5">
        <v>4</v>
      </c>
      <c r="BB136" s="5">
        <v>121</v>
      </c>
      <c r="BC136" s="5">
        <v>19</v>
      </c>
      <c r="BD136" s="5">
        <v>4</v>
      </c>
      <c r="BE136" s="5">
        <v>0</v>
      </c>
      <c r="BF136" s="5">
        <v>0</v>
      </c>
      <c r="BG136" s="5">
        <v>9</v>
      </c>
      <c r="BH136" s="5">
        <v>0</v>
      </c>
      <c r="BI136" s="5">
        <v>161</v>
      </c>
      <c r="BJ136" s="5">
        <v>0</v>
      </c>
      <c r="BK136" s="5">
        <v>0</v>
      </c>
      <c r="BL136" s="5">
        <v>0</v>
      </c>
      <c r="BM136" s="5">
        <v>0</v>
      </c>
      <c r="BN136" s="5">
        <v>109</v>
      </c>
      <c r="BO136" s="5">
        <v>0</v>
      </c>
      <c r="BP136" s="5">
        <v>4</v>
      </c>
      <c r="BQ136" s="5">
        <v>0</v>
      </c>
      <c r="BR136" s="5">
        <v>0</v>
      </c>
      <c r="BS136" s="5">
        <v>0</v>
      </c>
      <c r="BT136" s="5">
        <v>5</v>
      </c>
      <c r="BU136" s="5">
        <v>5</v>
      </c>
      <c r="BV136" s="5">
        <v>0</v>
      </c>
      <c r="BW136" s="5">
        <v>50</v>
      </c>
      <c r="BX136" s="5">
        <v>62</v>
      </c>
      <c r="BY136" s="5">
        <v>0</v>
      </c>
      <c r="BZ136" s="5">
        <v>64</v>
      </c>
      <c r="CA136" s="5">
        <v>73</v>
      </c>
      <c r="CB136" s="5">
        <v>24</v>
      </c>
      <c r="CC136" s="5">
        <v>0</v>
      </c>
      <c r="CD136" s="5">
        <v>2000</v>
      </c>
      <c r="CG136" s="7">
        <v>133</v>
      </c>
      <c r="CH136" s="5">
        <f>VLOOKUP(Birthplaces!CG136,Birthplaces!$A$4:$CD$233,Infographic!$G$2+2)</f>
        <v>19</v>
      </c>
      <c r="CI136" s="5">
        <f t="shared" si="12"/>
        <v>19.001329999999999</v>
      </c>
      <c r="CJ136" s="5">
        <f t="shared" si="13"/>
        <v>101</v>
      </c>
      <c r="CK136" s="5" t="str">
        <f t="shared" si="14"/>
        <v>Mozambique</v>
      </c>
      <c r="CL136" s="5">
        <f t="shared" si="15"/>
        <v>5</v>
      </c>
      <c r="CM136" s="8">
        <f t="shared" si="16"/>
        <v>3.3512738191786694E-3</v>
      </c>
    </row>
    <row r="137" spans="1:91" x14ac:dyDescent="0.3">
      <c r="A137" s="7">
        <v>134</v>
      </c>
      <c r="B137" s="5" t="s">
        <v>209</v>
      </c>
      <c r="C137" s="5">
        <v>0</v>
      </c>
      <c r="D137" s="5">
        <v>0</v>
      </c>
      <c r="E137" s="5">
        <v>4</v>
      </c>
      <c r="F137" s="5">
        <v>17</v>
      </c>
      <c r="G137" s="5">
        <v>0</v>
      </c>
      <c r="H137" s="5">
        <v>0</v>
      </c>
      <c r="I137" s="5">
        <v>28</v>
      </c>
      <c r="J137" s="5">
        <v>0</v>
      </c>
      <c r="K137" s="5">
        <v>4</v>
      </c>
      <c r="L137" s="5">
        <v>0</v>
      </c>
      <c r="M137" s="5">
        <v>0</v>
      </c>
      <c r="N137" s="5">
        <v>0</v>
      </c>
      <c r="O137" s="5">
        <v>4</v>
      </c>
      <c r="P137" s="5">
        <v>17</v>
      </c>
      <c r="Q137" s="5">
        <v>6</v>
      </c>
      <c r="R137" s="5">
        <v>0</v>
      </c>
      <c r="S137" s="5">
        <v>0</v>
      </c>
      <c r="T137" s="5">
        <v>0</v>
      </c>
      <c r="U137" s="5">
        <v>0</v>
      </c>
      <c r="V137" s="5">
        <v>20</v>
      </c>
      <c r="W137" s="5">
        <v>0</v>
      </c>
      <c r="X137" s="5">
        <v>176</v>
      </c>
      <c r="Y137" s="5">
        <v>0</v>
      </c>
      <c r="Z137" s="5">
        <v>0</v>
      </c>
      <c r="AA137" s="5">
        <v>0</v>
      </c>
      <c r="AB137" s="5">
        <v>13</v>
      </c>
      <c r="AC137" s="5">
        <v>7</v>
      </c>
      <c r="AD137" s="5">
        <v>0</v>
      </c>
      <c r="AE137" s="5">
        <v>0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v>59</v>
      </c>
      <c r="AL137" s="5">
        <v>8</v>
      </c>
      <c r="AM137" s="5">
        <v>3</v>
      </c>
      <c r="AN137" s="5">
        <v>0</v>
      </c>
      <c r="AO137" s="5">
        <v>0</v>
      </c>
      <c r="AP137" s="5">
        <v>5</v>
      </c>
      <c r="AQ137" s="5">
        <v>0</v>
      </c>
      <c r="AR137" s="5">
        <v>0</v>
      </c>
      <c r="AS137" s="5">
        <v>0</v>
      </c>
      <c r="AT137" s="5">
        <v>12</v>
      </c>
      <c r="AU137" s="5">
        <v>10</v>
      </c>
      <c r="AV137" s="5">
        <v>0</v>
      </c>
      <c r="AW137" s="5">
        <v>0</v>
      </c>
      <c r="AX137" s="5">
        <v>0</v>
      </c>
      <c r="AY137" s="5">
        <v>31</v>
      </c>
      <c r="AZ137" s="5">
        <v>0</v>
      </c>
      <c r="BA137" s="5">
        <v>0</v>
      </c>
      <c r="BB137" s="5">
        <v>10</v>
      </c>
      <c r="BC137" s="5">
        <v>4</v>
      </c>
      <c r="BD137" s="5">
        <v>0</v>
      </c>
      <c r="BE137" s="5">
        <v>0</v>
      </c>
      <c r="BF137" s="5">
        <v>0</v>
      </c>
      <c r="BG137" s="5">
        <v>0</v>
      </c>
      <c r="BH137" s="5">
        <v>0</v>
      </c>
      <c r="BI137" s="5">
        <v>27</v>
      </c>
      <c r="BJ137" s="5">
        <v>0</v>
      </c>
      <c r="BK137" s="5">
        <v>0</v>
      </c>
      <c r="BL137" s="5">
        <v>0</v>
      </c>
      <c r="BM137" s="5">
        <v>0</v>
      </c>
      <c r="BN137" s="5">
        <v>25</v>
      </c>
      <c r="BO137" s="5">
        <v>0</v>
      </c>
      <c r="BP137" s="5">
        <v>0</v>
      </c>
      <c r="BQ137" s="5">
        <v>0</v>
      </c>
      <c r="BR137" s="5">
        <v>0</v>
      </c>
      <c r="BS137" s="5">
        <v>0</v>
      </c>
      <c r="BT137" s="5">
        <v>0</v>
      </c>
      <c r="BU137" s="5">
        <v>0</v>
      </c>
      <c r="BV137" s="5">
        <v>0</v>
      </c>
      <c r="BW137" s="5">
        <v>9</v>
      </c>
      <c r="BX137" s="5">
        <v>12</v>
      </c>
      <c r="BY137" s="5">
        <v>0</v>
      </c>
      <c r="BZ137" s="5">
        <v>12</v>
      </c>
      <c r="CA137" s="5">
        <v>0</v>
      </c>
      <c r="CB137" s="5">
        <v>0</v>
      </c>
      <c r="CC137" s="5">
        <v>0</v>
      </c>
      <c r="CD137" s="5">
        <v>541</v>
      </c>
      <c r="CG137" s="7">
        <v>134</v>
      </c>
      <c r="CH137" s="5">
        <f>VLOOKUP(Birthplaces!CG137,Birthplaces!$A$4:$CD$233,Infographic!$G$2+2)</f>
        <v>13</v>
      </c>
      <c r="CI137" s="5">
        <f t="shared" si="12"/>
        <v>13.001340000000001</v>
      </c>
      <c r="CJ137" s="5">
        <f t="shared" si="13"/>
        <v>118</v>
      </c>
      <c r="CK137" s="5" t="str">
        <f t="shared" si="14"/>
        <v>Guinea</v>
      </c>
      <c r="CL137" s="5">
        <f t="shared" si="15"/>
        <v>5</v>
      </c>
      <c r="CM137" s="8">
        <f t="shared" si="16"/>
        <v>3.3512738191786694E-3</v>
      </c>
    </row>
    <row r="138" spans="1:91" x14ac:dyDescent="0.3">
      <c r="A138" s="7">
        <v>135</v>
      </c>
      <c r="B138" s="5" t="s">
        <v>286</v>
      </c>
      <c r="C138" s="5">
        <v>0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5">
        <v>0</v>
      </c>
      <c r="AG138" s="5">
        <v>0</v>
      </c>
      <c r="AH138" s="5">
        <v>0</v>
      </c>
      <c r="AI138" s="5">
        <v>0</v>
      </c>
      <c r="AJ138" s="5">
        <v>0</v>
      </c>
      <c r="AK138" s="5">
        <v>0</v>
      </c>
      <c r="AL138" s="5">
        <v>0</v>
      </c>
      <c r="AM138" s="5">
        <v>0</v>
      </c>
      <c r="AN138" s="5">
        <v>0</v>
      </c>
      <c r="AO138" s="5">
        <v>0</v>
      </c>
      <c r="AP138" s="5">
        <v>0</v>
      </c>
      <c r="AQ138" s="5">
        <v>0</v>
      </c>
      <c r="AR138" s="5">
        <v>0</v>
      </c>
      <c r="AS138" s="5">
        <v>0</v>
      </c>
      <c r="AT138" s="5">
        <v>0</v>
      </c>
      <c r="AU138" s="5">
        <v>0</v>
      </c>
      <c r="AV138" s="5">
        <v>0</v>
      </c>
      <c r="AW138" s="5">
        <v>0</v>
      </c>
      <c r="AX138" s="5">
        <v>0</v>
      </c>
      <c r="AY138" s="5">
        <v>0</v>
      </c>
      <c r="AZ138" s="5">
        <v>0</v>
      </c>
      <c r="BA138" s="5">
        <v>0</v>
      </c>
      <c r="BB138" s="5">
        <v>0</v>
      </c>
      <c r="BC138" s="5">
        <v>0</v>
      </c>
      <c r="BD138" s="5">
        <v>0</v>
      </c>
      <c r="BE138" s="5">
        <v>0</v>
      </c>
      <c r="BF138" s="5">
        <v>0</v>
      </c>
      <c r="BG138" s="5">
        <v>0</v>
      </c>
      <c r="BH138" s="5">
        <v>0</v>
      </c>
      <c r="BI138" s="5">
        <v>0</v>
      </c>
      <c r="BJ138" s="5">
        <v>0</v>
      </c>
      <c r="BK138" s="5">
        <v>0</v>
      </c>
      <c r="BL138" s="5">
        <v>0</v>
      </c>
      <c r="BM138" s="5">
        <v>0</v>
      </c>
      <c r="BN138" s="5">
        <v>5</v>
      </c>
      <c r="BO138" s="5">
        <v>0</v>
      </c>
      <c r="BP138" s="5">
        <v>0</v>
      </c>
      <c r="BQ138" s="5">
        <v>0</v>
      </c>
      <c r="BR138" s="5">
        <v>0</v>
      </c>
      <c r="BS138" s="5">
        <v>0</v>
      </c>
      <c r="BT138" s="5">
        <v>0</v>
      </c>
      <c r="BU138" s="5">
        <v>0</v>
      </c>
      <c r="BV138" s="5">
        <v>0</v>
      </c>
      <c r="BW138" s="5">
        <v>0</v>
      </c>
      <c r="BX138" s="5">
        <v>0</v>
      </c>
      <c r="BY138" s="5">
        <v>0</v>
      </c>
      <c r="BZ138" s="5">
        <v>0</v>
      </c>
      <c r="CA138" s="5">
        <v>0</v>
      </c>
      <c r="CB138" s="5">
        <v>0</v>
      </c>
      <c r="CC138" s="5">
        <v>0</v>
      </c>
      <c r="CD138" s="5">
        <v>18</v>
      </c>
      <c r="CG138" s="7">
        <v>135</v>
      </c>
      <c r="CH138" s="5">
        <f>VLOOKUP(Birthplaces!CG138,Birthplaces!$A$4:$CD$233,Infographic!$G$2+2)</f>
        <v>0</v>
      </c>
      <c r="CI138" s="5">
        <f t="shared" si="12"/>
        <v>1.3500000000000001E-3</v>
      </c>
      <c r="CJ138" s="5">
        <f t="shared" si="13"/>
        <v>184</v>
      </c>
      <c r="CK138" s="5" t="str">
        <f t="shared" si="14"/>
        <v>Algeria</v>
      </c>
      <c r="CL138" s="5">
        <f t="shared" si="15"/>
        <v>5</v>
      </c>
      <c r="CM138" s="8">
        <f t="shared" si="16"/>
        <v>3.3512738191786694E-3</v>
      </c>
    </row>
    <row r="139" spans="1:91" x14ac:dyDescent="0.3">
      <c r="A139" s="7">
        <v>136</v>
      </c>
      <c r="B139" s="5" t="s">
        <v>213</v>
      </c>
      <c r="C139" s="5">
        <v>0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5</v>
      </c>
      <c r="J139" s="5">
        <v>0</v>
      </c>
      <c r="K139" s="5">
        <v>8</v>
      </c>
      <c r="L139" s="5">
        <v>12</v>
      </c>
      <c r="M139" s="5">
        <v>0</v>
      </c>
      <c r="N139" s="5">
        <v>0</v>
      </c>
      <c r="O139" s="5">
        <v>0</v>
      </c>
      <c r="P139" s="5">
        <v>6</v>
      </c>
      <c r="Q139" s="5">
        <v>0</v>
      </c>
      <c r="R139" s="5">
        <v>0</v>
      </c>
      <c r="S139" s="5">
        <v>0</v>
      </c>
      <c r="T139" s="5">
        <v>12</v>
      </c>
      <c r="U139" s="5">
        <v>6</v>
      </c>
      <c r="V139" s="5">
        <v>0</v>
      </c>
      <c r="W139" s="5">
        <v>0</v>
      </c>
      <c r="X139" s="5">
        <v>14</v>
      </c>
      <c r="Y139" s="5">
        <v>0</v>
      </c>
      <c r="Z139" s="5">
        <v>0</v>
      </c>
      <c r="AA139" s="5">
        <v>0</v>
      </c>
      <c r="AB139" s="5">
        <v>0</v>
      </c>
      <c r="AC139" s="5">
        <v>3</v>
      </c>
      <c r="AD139" s="5">
        <v>0</v>
      </c>
      <c r="AE139" s="5">
        <v>0</v>
      </c>
      <c r="AF139" s="5">
        <v>0</v>
      </c>
      <c r="AG139" s="5">
        <v>0</v>
      </c>
      <c r="AH139" s="5">
        <v>0</v>
      </c>
      <c r="AI139" s="5">
        <v>8</v>
      </c>
      <c r="AJ139" s="5">
        <v>0</v>
      </c>
      <c r="AK139" s="5">
        <v>0</v>
      </c>
      <c r="AL139" s="5">
        <v>4</v>
      </c>
      <c r="AM139" s="5">
        <v>0</v>
      </c>
      <c r="AN139" s="5">
        <v>0</v>
      </c>
      <c r="AO139" s="5">
        <v>0</v>
      </c>
      <c r="AP139" s="5">
        <v>15</v>
      </c>
      <c r="AQ139" s="5">
        <v>0</v>
      </c>
      <c r="AR139" s="5">
        <v>17</v>
      </c>
      <c r="AS139" s="5">
        <v>0</v>
      </c>
      <c r="AT139" s="5">
        <v>192</v>
      </c>
      <c r="AU139" s="5">
        <v>0</v>
      </c>
      <c r="AV139" s="5">
        <v>0</v>
      </c>
      <c r="AW139" s="5">
        <v>0</v>
      </c>
      <c r="AX139" s="5">
        <v>0</v>
      </c>
      <c r="AY139" s="5">
        <v>23</v>
      </c>
      <c r="AZ139" s="5">
        <v>29</v>
      </c>
      <c r="BA139" s="5">
        <v>0</v>
      </c>
      <c r="BB139" s="5">
        <v>24</v>
      </c>
      <c r="BC139" s="5">
        <v>0</v>
      </c>
      <c r="BD139" s="5">
        <v>0</v>
      </c>
      <c r="BE139" s="5">
        <v>0</v>
      </c>
      <c r="BF139" s="5">
        <v>0</v>
      </c>
      <c r="BG139" s="5">
        <v>0</v>
      </c>
      <c r="BH139" s="5">
        <v>0</v>
      </c>
      <c r="BI139" s="5">
        <v>19</v>
      </c>
      <c r="BJ139" s="5">
        <v>0</v>
      </c>
      <c r="BK139" s="5">
        <v>0</v>
      </c>
      <c r="BL139" s="5">
        <v>0</v>
      </c>
      <c r="BM139" s="5">
        <v>0</v>
      </c>
      <c r="BN139" s="5">
        <v>10</v>
      </c>
      <c r="BO139" s="5">
        <v>0</v>
      </c>
      <c r="BP139" s="5">
        <v>0</v>
      </c>
      <c r="BQ139" s="5">
        <v>0</v>
      </c>
      <c r="BR139" s="5">
        <v>0</v>
      </c>
      <c r="BS139" s="5">
        <v>0</v>
      </c>
      <c r="BT139" s="5">
        <v>0</v>
      </c>
      <c r="BU139" s="5">
        <v>0</v>
      </c>
      <c r="BV139" s="5">
        <v>0</v>
      </c>
      <c r="BW139" s="5">
        <v>17</v>
      </c>
      <c r="BX139" s="5">
        <v>0</v>
      </c>
      <c r="BY139" s="5">
        <v>0</v>
      </c>
      <c r="BZ139" s="5">
        <v>3</v>
      </c>
      <c r="CA139" s="5">
        <v>3</v>
      </c>
      <c r="CB139" s="5">
        <v>0</v>
      </c>
      <c r="CC139" s="5">
        <v>0</v>
      </c>
      <c r="CD139" s="5">
        <v>437</v>
      </c>
      <c r="CG139" s="7">
        <v>136</v>
      </c>
      <c r="CH139" s="5">
        <f>VLOOKUP(Birthplaces!CG139,Birthplaces!$A$4:$CD$233,Infographic!$G$2+2)</f>
        <v>0</v>
      </c>
      <c r="CI139" s="5">
        <f t="shared" si="12"/>
        <v>1.3600000000000001E-3</v>
      </c>
      <c r="CJ139" s="5">
        <f t="shared" si="13"/>
        <v>183</v>
      </c>
      <c r="CK139" s="5" t="str">
        <f t="shared" si="14"/>
        <v>Senegal</v>
      </c>
      <c r="CL139" s="5">
        <f t="shared" si="15"/>
        <v>4</v>
      </c>
      <c r="CM139" s="8">
        <f t="shared" si="16"/>
        <v>2.6810190553429357E-3</v>
      </c>
    </row>
    <row r="140" spans="1:91" x14ac:dyDescent="0.3">
      <c r="A140" s="7">
        <v>137</v>
      </c>
      <c r="B140" s="5" t="s">
        <v>204</v>
      </c>
      <c r="C140" s="5">
        <v>0</v>
      </c>
      <c r="D140" s="5">
        <v>0</v>
      </c>
      <c r="E140" s="5">
        <v>0</v>
      </c>
      <c r="F140" s="5">
        <v>4</v>
      </c>
      <c r="G140" s="5">
        <v>0</v>
      </c>
      <c r="H140" s="5">
        <v>0</v>
      </c>
      <c r="I140" s="5">
        <v>14</v>
      </c>
      <c r="J140" s="5">
        <v>0</v>
      </c>
      <c r="K140" s="5">
        <v>16</v>
      </c>
      <c r="L140" s="5">
        <v>120</v>
      </c>
      <c r="M140" s="5">
        <v>0</v>
      </c>
      <c r="N140" s="5">
        <v>0</v>
      </c>
      <c r="O140" s="5">
        <v>6</v>
      </c>
      <c r="P140" s="5">
        <v>25</v>
      </c>
      <c r="Q140" s="5">
        <v>0</v>
      </c>
      <c r="R140" s="5">
        <v>0</v>
      </c>
      <c r="S140" s="5">
        <v>0</v>
      </c>
      <c r="T140" s="5">
        <v>23</v>
      </c>
      <c r="U140" s="5">
        <v>0</v>
      </c>
      <c r="V140" s="5">
        <v>11</v>
      </c>
      <c r="W140" s="5">
        <v>0</v>
      </c>
      <c r="X140" s="5">
        <v>17</v>
      </c>
      <c r="Y140" s="5">
        <v>0</v>
      </c>
      <c r="Z140" s="5">
        <v>0</v>
      </c>
      <c r="AA140" s="5">
        <v>4</v>
      </c>
      <c r="AB140" s="5">
        <v>30</v>
      </c>
      <c r="AC140" s="5">
        <v>17</v>
      </c>
      <c r="AD140" s="5">
        <v>0</v>
      </c>
      <c r="AE140" s="5">
        <v>0</v>
      </c>
      <c r="AF140" s="5">
        <v>0</v>
      </c>
      <c r="AG140" s="5">
        <v>39</v>
      </c>
      <c r="AH140" s="5">
        <v>0</v>
      </c>
      <c r="AI140" s="5">
        <v>8</v>
      </c>
      <c r="AJ140" s="5">
        <v>0</v>
      </c>
      <c r="AK140" s="5">
        <v>23</v>
      </c>
      <c r="AL140" s="5">
        <v>6</v>
      </c>
      <c r="AM140" s="5">
        <v>4</v>
      </c>
      <c r="AN140" s="5">
        <v>0</v>
      </c>
      <c r="AO140" s="5">
        <v>3</v>
      </c>
      <c r="AP140" s="5">
        <v>7</v>
      </c>
      <c r="AQ140" s="5">
        <v>0</v>
      </c>
      <c r="AR140" s="5">
        <v>28</v>
      </c>
      <c r="AS140" s="5">
        <v>0</v>
      </c>
      <c r="AT140" s="5">
        <v>5</v>
      </c>
      <c r="AU140" s="5">
        <v>45</v>
      </c>
      <c r="AV140" s="5">
        <v>0</v>
      </c>
      <c r="AW140" s="5">
        <v>0</v>
      </c>
      <c r="AX140" s="5">
        <v>0</v>
      </c>
      <c r="AY140" s="5">
        <v>14</v>
      </c>
      <c r="AZ140" s="5">
        <v>25</v>
      </c>
      <c r="BA140" s="5">
        <v>0</v>
      </c>
      <c r="BB140" s="5">
        <v>6</v>
      </c>
      <c r="BC140" s="5">
        <v>4</v>
      </c>
      <c r="BD140" s="5">
        <v>0</v>
      </c>
      <c r="BE140" s="5">
        <v>0</v>
      </c>
      <c r="BF140" s="5">
        <v>0</v>
      </c>
      <c r="BG140" s="5">
        <v>3</v>
      </c>
      <c r="BH140" s="5">
        <v>0</v>
      </c>
      <c r="BI140" s="5">
        <v>62</v>
      </c>
      <c r="BJ140" s="5">
        <v>0</v>
      </c>
      <c r="BK140" s="5">
        <v>0</v>
      </c>
      <c r="BL140" s="5">
        <v>0</v>
      </c>
      <c r="BM140" s="5">
        <v>0</v>
      </c>
      <c r="BN140" s="5">
        <v>11</v>
      </c>
      <c r="BO140" s="5">
        <v>0</v>
      </c>
      <c r="BP140" s="5">
        <v>0</v>
      </c>
      <c r="BQ140" s="5">
        <v>0</v>
      </c>
      <c r="BR140" s="5">
        <v>0</v>
      </c>
      <c r="BS140" s="5">
        <v>0</v>
      </c>
      <c r="BT140" s="5">
        <v>0</v>
      </c>
      <c r="BU140" s="5">
        <v>0</v>
      </c>
      <c r="BV140" s="5">
        <v>0</v>
      </c>
      <c r="BW140" s="5">
        <v>5</v>
      </c>
      <c r="BX140" s="5">
        <v>17</v>
      </c>
      <c r="BY140" s="5">
        <v>0</v>
      </c>
      <c r="BZ140" s="5">
        <v>35</v>
      </c>
      <c r="CA140" s="5">
        <v>10</v>
      </c>
      <c r="CB140" s="5">
        <v>0</v>
      </c>
      <c r="CC140" s="5">
        <v>0</v>
      </c>
      <c r="CD140" s="5">
        <v>649</v>
      </c>
      <c r="CG140" s="7">
        <v>137</v>
      </c>
      <c r="CH140" s="5">
        <f>VLOOKUP(Birthplaces!CG140,Birthplaces!$A$4:$CD$233,Infographic!$G$2+2)</f>
        <v>30</v>
      </c>
      <c r="CI140" s="5">
        <f t="shared" si="12"/>
        <v>30.001370000000001</v>
      </c>
      <c r="CJ140" s="5">
        <f t="shared" si="13"/>
        <v>91</v>
      </c>
      <c r="CK140" s="5" t="str">
        <f t="shared" si="14"/>
        <v>Samoa, American</v>
      </c>
      <c r="CL140" s="5">
        <f t="shared" si="15"/>
        <v>4</v>
      </c>
      <c r="CM140" s="8">
        <f t="shared" si="16"/>
        <v>2.6810190553429357E-3</v>
      </c>
    </row>
    <row r="141" spans="1:91" x14ac:dyDescent="0.3">
      <c r="A141" s="7">
        <v>138</v>
      </c>
      <c r="B141" s="5" t="s">
        <v>314</v>
      </c>
      <c r="C141" s="5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5">
        <v>0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  <c r="AL141" s="5">
        <v>0</v>
      </c>
      <c r="AM141" s="5">
        <v>0</v>
      </c>
      <c r="AN141" s="5">
        <v>0</v>
      </c>
      <c r="AO141" s="5">
        <v>0</v>
      </c>
      <c r="AP141" s="5">
        <v>0</v>
      </c>
      <c r="AQ141" s="5">
        <v>0</v>
      </c>
      <c r="AR141" s="5">
        <v>0</v>
      </c>
      <c r="AS141" s="5">
        <v>0</v>
      </c>
      <c r="AT141" s="5">
        <v>0</v>
      </c>
      <c r="AU141" s="5">
        <v>0</v>
      </c>
      <c r="AV141" s="5">
        <v>0</v>
      </c>
      <c r="AW141" s="5">
        <v>0</v>
      </c>
      <c r="AX141" s="5">
        <v>0</v>
      </c>
      <c r="AY141" s="5">
        <v>0</v>
      </c>
      <c r="AZ141" s="5">
        <v>0</v>
      </c>
      <c r="BA141" s="5">
        <v>0</v>
      </c>
      <c r="BB141" s="5">
        <v>0</v>
      </c>
      <c r="BC141" s="5">
        <v>0</v>
      </c>
      <c r="BD141" s="5">
        <v>0</v>
      </c>
      <c r="BE141" s="5">
        <v>0</v>
      </c>
      <c r="BF141" s="5">
        <v>0</v>
      </c>
      <c r="BG141" s="5">
        <v>0</v>
      </c>
      <c r="BH141" s="5">
        <v>0</v>
      </c>
      <c r="BI141" s="5">
        <v>0</v>
      </c>
      <c r="BJ141" s="5">
        <v>0</v>
      </c>
      <c r="BK141" s="5">
        <v>0</v>
      </c>
      <c r="BL141" s="5">
        <v>0</v>
      </c>
      <c r="BM141" s="5">
        <v>0</v>
      </c>
      <c r="BN141" s="5">
        <v>0</v>
      </c>
      <c r="BO141" s="5">
        <v>0</v>
      </c>
      <c r="BP141" s="5">
        <v>0</v>
      </c>
      <c r="BQ141" s="5">
        <v>0</v>
      </c>
      <c r="BR141" s="5">
        <v>0</v>
      </c>
      <c r="BS141" s="5">
        <v>0</v>
      </c>
      <c r="BT141" s="5">
        <v>0</v>
      </c>
      <c r="BU141" s="5">
        <v>0</v>
      </c>
      <c r="BV141" s="5">
        <v>0</v>
      </c>
      <c r="BW141" s="5">
        <v>0</v>
      </c>
      <c r="BX141" s="5">
        <v>0</v>
      </c>
      <c r="BY141" s="5">
        <v>0</v>
      </c>
      <c r="BZ141" s="5">
        <v>0</v>
      </c>
      <c r="CA141" s="5">
        <v>0</v>
      </c>
      <c r="CB141" s="5">
        <v>0</v>
      </c>
      <c r="CC141" s="5">
        <v>0</v>
      </c>
      <c r="CD141" s="5">
        <v>4</v>
      </c>
      <c r="CG141" s="7">
        <v>138</v>
      </c>
      <c r="CH141" s="5">
        <f>VLOOKUP(Birthplaces!CG141,Birthplaces!$A$4:$CD$233,Infographic!$G$2+2)</f>
        <v>0</v>
      </c>
      <c r="CI141" s="5">
        <f t="shared" si="12"/>
        <v>1.3800000000000002E-3</v>
      </c>
      <c r="CJ141" s="5">
        <f t="shared" si="13"/>
        <v>182</v>
      </c>
      <c r="CK141" s="5" t="str">
        <f t="shared" si="14"/>
        <v>Madagascar</v>
      </c>
      <c r="CL141" s="5">
        <f t="shared" si="15"/>
        <v>4</v>
      </c>
      <c r="CM141" s="8">
        <f t="shared" si="16"/>
        <v>2.6810190553429357E-3</v>
      </c>
    </row>
    <row r="142" spans="1:91" x14ac:dyDescent="0.3">
      <c r="A142" s="7">
        <v>139</v>
      </c>
      <c r="B142" s="5" t="s">
        <v>201</v>
      </c>
      <c r="C142" s="5">
        <v>0</v>
      </c>
      <c r="D142" s="5">
        <v>0</v>
      </c>
      <c r="E142" s="5">
        <v>0</v>
      </c>
      <c r="F142" s="5">
        <v>7</v>
      </c>
      <c r="G142" s="5">
        <v>0</v>
      </c>
      <c r="H142" s="5">
        <v>0</v>
      </c>
      <c r="I142" s="5">
        <v>16</v>
      </c>
      <c r="J142" s="5">
        <v>0</v>
      </c>
      <c r="K142" s="5">
        <v>16</v>
      </c>
      <c r="L142" s="5">
        <v>14</v>
      </c>
      <c r="M142" s="5">
        <v>0</v>
      </c>
      <c r="N142" s="5">
        <v>0</v>
      </c>
      <c r="O142" s="5">
        <v>9</v>
      </c>
      <c r="P142" s="5">
        <v>33</v>
      </c>
      <c r="Q142" s="5">
        <v>0</v>
      </c>
      <c r="R142" s="5">
        <v>0</v>
      </c>
      <c r="S142" s="5">
        <v>0</v>
      </c>
      <c r="T142" s="5">
        <v>30</v>
      </c>
      <c r="U142" s="5">
        <v>0</v>
      </c>
      <c r="V142" s="5">
        <v>4</v>
      </c>
      <c r="W142" s="5">
        <v>0</v>
      </c>
      <c r="X142" s="5">
        <v>59</v>
      </c>
      <c r="Y142" s="5">
        <v>0</v>
      </c>
      <c r="Z142" s="5">
        <v>0</v>
      </c>
      <c r="AA142" s="5">
        <v>0</v>
      </c>
      <c r="AB142" s="5">
        <v>25</v>
      </c>
      <c r="AC142" s="5">
        <v>21</v>
      </c>
      <c r="AD142" s="5">
        <v>8</v>
      </c>
      <c r="AE142" s="5">
        <v>0</v>
      </c>
      <c r="AF142" s="5">
        <v>0</v>
      </c>
      <c r="AG142" s="5">
        <v>18</v>
      </c>
      <c r="AH142" s="5">
        <v>0</v>
      </c>
      <c r="AI142" s="5">
        <v>57</v>
      </c>
      <c r="AJ142" s="5">
        <v>0</v>
      </c>
      <c r="AK142" s="5">
        <v>19</v>
      </c>
      <c r="AL142" s="5">
        <v>17</v>
      </c>
      <c r="AM142" s="5">
        <v>13</v>
      </c>
      <c r="AN142" s="5">
        <v>0</v>
      </c>
      <c r="AO142" s="5">
        <v>4</v>
      </c>
      <c r="AP142" s="5">
        <v>11</v>
      </c>
      <c r="AQ142" s="5">
        <v>0</v>
      </c>
      <c r="AR142" s="5">
        <v>10</v>
      </c>
      <c r="AS142" s="5">
        <v>3</v>
      </c>
      <c r="AT142" s="5">
        <v>34</v>
      </c>
      <c r="AU142" s="5">
        <v>30</v>
      </c>
      <c r="AV142" s="5">
        <v>0</v>
      </c>
      <c r="AW142" s="5">
        <v>3</v>
      </c>
      <c r="AX142" s="5">
        <v>0</v>
      </c>
      <c r="AY142" s="5">
        <v>10</v>
      </c>
      <c r="AZ142" s="5">
        <v>11</v>
      </c>
      <c r="BA142" s="5">
        <v>0</v>
      </c>
      <c r="BB142" s="5">
        <v>47</v>
      </c>
      <c r="BC142" s="5">
        <v>13</v>
      </c>
      <c r="BD142" s="5">
        <v>0</v>
      </c>
      <c r="BE142" s="5">
        <v>0</v>
      </c>
      <c r="BF142" s="5">
        <v>0</v>
      </c>
      <c r="BG142" s="5">
        <v>6</v>
      </c>
      <c r="BH142" s="5">
        <v>0</v>
      </c>
      <c r="BI142" s="5">
        <v>29</v>
      </c>
      <c r="BJ142" s="5">
        <v>0</v>
      </c>
      <c r="BK142" s="5">
        <v>0</v>
      </c>
      <c r="BL142" s="5">
        <v>0</v>
      </c>
      <c r="BM142" s="5">
        <v>0</v>
      </c>
      <c r="BN142" s="5">
        <v>20</v>
      </c>
      <c r="BO142" s="5">
        <v>0</v>
      </c>
      <c r="BP142" s="5">
        <v>3</v>
      </c>
      <c r="BQ142" s="5">
        <v>0</v>
      </c>
      <c r="BR142" s="5">
        <v>0</v>
      </c>
      <c r="BS142" s="5">
        <v>0</v>
      </c>
      <c r="BT142" s="5">
        <v>0</v>
      </c>
      <c r="BU142" s="5">
        <v>4</v>
      </c>
      <c r="BV142" s="5">
        <v>0</v>
      </c>
      <c r="BW142" s="5">
        <v>13</v>
      </c>
      <c r="BX142" s="5">
        <v>43</v>
      </c>
      <c r="BY142" s="5">
        <v>0</v>
      </c>
      <c r="BZ142" s="5">
        <v>63</v>
      </c>
      <c r="CA142" s="5">
        <v>16</v>
      </c>
      <c r="CB142" s="5">
        <v>6</v>
      </c>
      <c r="CC142" s="5">
        <v>0</v>
      </c>
      <c r="CD142" s="5">
        <v>746</v>
      </c>
      <c r="CG142" s="7">
        <v>139</v>
      </c>
      <c r="CH142" s="5">
        <f>VLOOKUP(Birthplaces!CG142,Birthplaces!$A$4:$CD$233,Infographic!$G$2+2)</f>
        <v>25</v>
      </c>
      <c r="CI142" s="5">
        <f t="shared" si="12"/>
        <v>25.001390000000001</v>
      </c>
      <c r="CJ142" s="5">
        <f t="shared" si="13"/>
        <v>96</v>
      </c>
      <c r="CK142" s="5" t="str">
        <f t="shared" si="14"/>
        <v>Guyana</v>
      </c>
      <c r="CL142" s="5">
        <f t="shared" si="15"/>
        <v>4</v>
      </c>
      <c r="CM142" s="8">
        <f t="shared" si="16"/>
        <v>2.6810190553429357E-3</v>
      </c>
    </row>
    <row r="143" spans="1:91" x14ac:dyDescent="0.3">
      <c r="A143" s="7">
        <v>140</v>
      </c>
      <c r="B143" s="5" t="s">
        <v>233</v>
      </c>
      <c r="C143" s="5">
        <v>0</v>
      </c>
      <c r="D143" s="5">
        <v>0</v>
      </c>
      <c r="E143" s="5">
        <v>0</v>
      </c>
      <c r="F143" s="5">
        <v>12</v>
      </c>
      <c r="G143" s="5">
        <v>0</v>
      </c>
      <c r="H143" s="5">
        <v>0</v>
      </c>
      <c r="I143" s="5">
        <v>3</v>
      </c>
      <c r="J143" s="5">
        <v>0</v>
      </c>
      <c r="K143" s="5">
        <v>7</v>
      </c>
      <c r="L143" s="5">
        <v>4</v>
      </c>
      <c r="M143" s="5">
        <v>0</v>
      </c>
      <c r="N143" s="5">
        <v>0</v>
      </c>
      <c r="O143" s="5">
        <v>4</v>
      </c>
      <c r="P143" s="5">
        <v>22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3</v>
      </c>
      <c r="Y143" s="5">
        <v>0</v>
      </c>
      <c r="Z143" s="5">
        <v>0</v>
      </c>
      <c r="AA143" s="5">
        <v>9</v>
      </c>
      <c r="AB143" s="5">
        <v>5</v>
      </c>
      <c r="AC143" s="5">
        <v>0</v>
      </c>
      <c r="AD143" s="5">
        <v>0</v>
      </c>
      <c r="AE143" s="5">
        <v>0</v>
      </c>
      <c r="AF143" s="5">
        <v>0</v>
      </c>
      <c r="AG143" s="5">
        <v>4</v>
      </c>
      <c r="AH143" s="5">
        <v>0</v>
      </c>
      <c r="AI143" s="5">
        <v>0</v>
      </c>
      <c r="AJ143" s="5">
        <v>0</v>
      </c>
      <c r="AK143" s="5">
        <v>6</v>
      </c>
      <c r="AL143" s="5">
        <v>6</v>
      </c>
      <c r="AM143" s="5">
        <v>0</v>
      </c>
      <c r="AN143" s="5">
        <v>0</v>
      </c>
      <c r="AO143" s="5">
        <v>0</v>
      </c>
      <c r="AP143" s="5">
        <v>7</v>
      </c>
      <c r="AQ143" s="5">
        <v>0</v>
      </c>
      <c r="AR143" s="5">
        <v>7</v>
      </c>
      <c r="AS143" s="5">
        <v>0</v>
      </c>
      <c r="AT143" s="5">
        <v>8</v>
      </c>
      <c r="AU143" s="5">
        <v>27</v>
      </c>
      <c r="AV143" s="5">
        <v>0</v>
      </c>
      <c r="AW143" s="5">
        <v>0</v>
      </c>
      <c r="AX143" s="5">
        <v>0</v>
      </c>
      <c r="AY143" s="5">
        <v>0</v>
      </c>
      <c r="AZ143" s="5">
        <v>3</v>
      </c>
      <c r="BA143" s="5">
        <v>0</v>
      </c>
      <c r="BB143" s="5">
        <v>4</v>
      </c>
      <c r="BC143" s="5">
        <v>0</v>
      </c>
      <c r="BD143" s="5">
        <v>0</v>
      </c>
      <c r="BE143" s="5">
        <v>0</v>
      </c>
      <c r="BF143" s="5">
        <v>0</v>
      </c>
      <c r="BG143" s="5">
        <v>4</v>
      </c>
      <c r="BH143" s="5">
        <v>0</v>
      </c>
      <c r="BI143" s="5">
        <v>0</v>
      </c>
      <c r="BJ143" s="5">
        <v>0</v>
      </c>
      <c r="BK143" s="5">
        <v>0</v>
      </c>
      <c r="BL143" s="5">
        <v>3</v>
      </c>
      <c r="BM143" s="5">
        <v>7</v>
      </c>
      <c r="BN143" s="5">
        <v>3</v>
      </c>
      <c r="BO143" s="5">
        <v>0</v>
      </c>
      <c r="BP143" s="5">
        <v>0</v>
      </c>
      <c r="BQ143" s="5">
        <v>0</v>
      </c>
      <c r="BR143" s="5">
        <v>0</v>
      </c>
      <c r="BS143" s="5">
        <v>0</v>
      </c>
      <c r="BT143" s="5">
        <v>0</v>
      </c>
      <c r="BU143" s="5">
        <v>0</v>
      </c>
      <c r="BV143" s="5">
        <v>0</v>
      </c>
      <c r="BW143" s="5">
        <v>0</v>
      </c>
      <c r="BX143" s="5">
        <v>3</v>
      </c>
      <c r="BY143" s="5">
        <v>0</v>
      </c>
      <c r="BZ143" s="5">
        <v>10</v>
      </c>
      <c r="CA143" s="5">
        <v>0</v>
      </c>
      <c r="CB143" s="5">
        <v>4</v>
      </c>
      <c r="CC143" s="5">
        <v>0</v>
      </c>
      <c r="CD143" s="5">
        <v>178</v>
      </c>
      <c r="CG143" s="7">
        <v>140</v>
      </c>
      <c r="CH143" s="5">
        <f>VLOOKUP(Birthplaces!CG143,Birthplaces!$A$4:$CD$233,Infographic!$G$2+2)</f>
        <v>5</v>
      </c>
      <c r="CI143" s="5">
        <f t="shared" si="12"/>
        <v>5.0014000000000003</v>
      </c>
      <c r="CJ143" s="5">
        <f t="shared" si="13"/>
        <v>133</v>
      </c>
      <c r="CK143" s="5" t="str">
        <f t="shared" si="14"/>
        <v>Guernsey</v>
      </c>
      <c r="CL143" s="5">
        <f t="shared" si="15"/>
        <v>4</v>
      </c>
      <c r="CM143" s="8">
        <f t="shared" si="16"/>
        <v>2.6810190553429357E-3</v>
      </c>
    </row>
    <row r="144" spans="1:91" x14ac:dyDescent="0.3">
      <c r="A144" s="7">
        <v>141</v>
      </c>
      <c r="B144" s="5" t="s">
        <v>125</v>
      </c>
      <c r="C144" s="5">
        <v>19</v>
      </c>
      <c r="D144" s="5">
        <v>0</v>
      </c>
      <c r="E144" s="5">
        <v>17</v>
      </c>
      <c r="F144" s="5">
        <v>36</v>
      </c>
      <c r="G144" s="5">
        <v>20</v>
      </c>
      <c r="H144" s="5">
        <v>3</v>
      </c>
      <c r="I144" s="5">
        <v>22</v>
      </c>
      <c r="J144" s="5">
        <v>0</v>
      </c>
      <c r="K144" s="5">
        <v>84</v>
      </c>
      <c r="L144" s="5">
        <v>1867</v>
      </c>
      <c r="M144" s="5">
        <v>0</v>
      </c>
      <c r="N144" s="5">
        <v>5</v>
      </c>
      <c r="O144" s="5">
        <v>340</v>
      </c>
      <c r="P144" s="5">
        <v>287</v>
      </c>
      <c r="Q144" s="5">
        <v>0</v>
      </c>
      <c r="R144" s="5">
        <v>4</v>
      </c>
      <c r="S144" s="5">
        <v>0</v>
      </c>
      <c r="T144" s="5">
        <v>26</v>
      </c>
      <c r="U144" s="5">
        <v>6</v>
      </c>
      <c r="V144" s="5">
        <v>45</v>
      </c>
      <c r="W144" s="5">
        <v>0</v>
      </c>
      <c r="X144" s="5">
        <v>62</v>
      </c>
      <c r="Y144" s="5">
        <v>0</v>
      </c>
      <c r="Z144" s="5">
        <v>3</v>
      </c>
      <c r="AA144" s="5">
        <v>787</v>
      </c>
      <c r="AB144" s="5">
        <v>1227</v>
      </c>
      <c r="AC144" s="5">
        <v>553</v>
      </c>
      <c r="AD144" s="5">
        <v>12</v>
      </c>
      <c r="AE144" s="5">
        <v>3</v>
      </c>
      <c r="AF144" s="5">
        <v>107</v>
      </c>
      <c r="AG144" s="5">
        <v>212</v>
      </c>
      <c r="AH144" s="5">
        <v>55</v>
      </c>
      <c r="AI144" s="5">
        <v>86</v>
      </c>
      <c r="AJ144" s="5">
        <v>3</v>
      </c>
      <c r="AK144" s="5">
        <v>96</v>
      </c>
      <c r="AL144" s="5">
        <v>199</v>
      </c>
      <c r="AM144" s="5">
        <v>104</v>
      </c>
      <c r="AN144" s="5">
        <v>0</v>
      </c>
      <c r="AO144" s="5">
        <v>9</v>
      </c>
      <c r="AP144" s="5">
        <v>50</v>
      </c>
      <c r="AQ144" s="5">
        <v>0</v>
      </c>
      <c r="AR144" s="5">
        <v>207</v>
      </c>
      <c r="AS144" s="5">
        <v>1874</v>
      </c>
      <c r="AT144" s="5">
        <v>414</v>
      </c>
      <c r="AU144" s="5">
        <v>683</v>
      </c>
      <c r="AV144" s="5">
        <v>25</v>
      </c>
      <c r="AW144" s="5">
        <v>0</v>
      </c>
      <c r="AX144" s="5">
        <v>14</v>
      </c>
      <c r="AY144" s="5">
        <v>144</v>
      </c>
      <c r="AZ144" s="5">
        <v>44</v>
      </c>
      <c r="BA144" s="5">
        <v>17</v>
      </c>
      <c r="BB144" s="5">
        <v>76</v>
      </c>
      <c r="BC144" s="5">
        <v>26</v>
      </c>
      <c r="BD144" s="5">
        <v>0</v>
      </c>
      <c r="BE144" s="5">
        <v>0</v>
      </c>
      <c r="BF144" s="5">
        <v>0</v>
      </c>
      <c r="BG144" s="5">
        <v>10</v>
      </c>
      <c r="BH144" s="5">
        <v>3</v>
      </c>
      <c r="BI144" s="5">
        <v>17</v>
      </c>
      <c r="BJ144" s="5">
        <v>0</v>
      </c>
      <c r="BK144" s="5">
        <v>0</v>
      </c>
      <c r="BL144" s="5">
        <v>8</v>
      </c>
      <c r="BM144" s="5">
        <v>3</v>
      </c>
      <c r="BN144" s="5">
        <v>53</v>
      </c>
      <c r="BO144" s="5">
        <v>0</v>
      </c>
      <c r="BP144" s="5">
        <v>0</v>
      </c>
      <c r="BQ144" s="5">
        <v>30</v>
      </c>
      <c r="BR144" s="5">
        <v>0</v>
      </c>
      <c r="BS144" s="5">
        <v>4</v>
      </c>
      <c r="BT144" s="5">
        <v>10</v>
      </c>
      <c r="BU144" s="5">
        <v>4</v>
      </c>
      <c r="BV144" s="5">
        <v>0</v>
      </c>
      <c r="BW144" s="5">
        <v>178</v>
      </c>
      <c r="BX144" s="5">
        <v>69</v>
      </c>
      <c r="BY144" s="5">
        <v>13</v>
      </c>
      <c r="BZ144" s="5">
        <v>2652</v>
      </c>
      <c r="CA144" s="5">
        <v>31</v>
      </c>
      <c r="CB144" s="5">
        <v>1249</v>
      </c>
      <c r="CC144" s="5">
        <v>7</v>
      </c>
      <c r="CD144" s="5">
        <v>14216</v>
      </c>
      <c r="CG144" s="7">
        <v>141</v>
      </c>
      <c r="CH144" s="5">
        <f>VLOOKUP(Birthplaces!CG144,Birthplaces!$A$4:$CD$233,Infographic!$G$2+2)</f>
        <v>1227</v>
      </c>
      <c r="CI144" s="5">
        <f t="shared" si="12"/>
        <v>1227.0014100000001</v>
      </c>
      <c r="CJ144" s="5">
        <f t="shared" si="13"/>
        <v>17</v>
      </c>
      <c r="CK144" s="5" t="str">
        <f t="shared" si="14"/>
        <v>Gibraltar</v>
      </c>
      <c r="CL144" s="5">
        <f t="shared" si="15"/>
        <v>4</v>
      </c>
      <c r="CM144" s="8">
        <f t="shared" si="16"/>
        <v>2.6810190553429357E-3</v>
      </c>
    </row>
    <row r="145" spans="1:91" x14ac:dyDescent="0.3">
      <c r="A145" s="7">
        <v>142</v>
      </c>
      <c r="B145" s="5" t="s">
        <v>226</v>
      </c>
      <c r="C145" s="5">
        <v>0</v>
      </c>
      <c r="D145" s="5">
        <v>0</v>
      </c>
      <c r="E145" s="5">
        <v>0</v>
      </c>
      <c r="F145" s="5">
        <v>4</v>
      </c>
      <c r="G145" s="5">
        <v>0</v>
      </c>
      <c r="H145" s="5">
        <v>0</v>
      </c>
      <c r="I145" s="5">
        <v>8</v>
      </c>
      <c r="J145" s="5">
        <v>0</v>
      </c>
      <c r="K145" s="5">
        <v>9</v>
      </c>
      <c r="L145" s="5">
        <v>0</v>
      </c>
      <c r="M145" s="5">
        <v>0</v>
      </c>
      <c r="N145" s="5">
        <v>3</v>
      </c>
      <c r="O145" s="5">
        <v>0</v>
      </c>
      <c r="P145" s="5">
        <v>11</v>
      </c>
      <c r="Q145" s="5">
        <v>0</v>
      </c>
      <c r="R145" s="5">
        <v>0</v>
      </c>
      <c r="S145" s="5">
        <v>0</v>
      </c>
      <c r="T145" s="5">
        <v>7</v>
      </c>
      <c r="U145" s="5">
        <v>0</v>
      </c>
      <c r="V145" s="5">
        <v>3</v>
      </c>
      <c r="W145" s="5">
        <v>0</v>
      </c>
      <c r="X145" s="5">
        <v>10</v>
      </c>
      <c r="Y145" s="5">
        <v>0</v>
      </c>
      <c r="Z145" s="5">
        <v>0</v>
      </c>
      <c r="AA145" s="5">
        <v>5</v>
      </c>
      <c r="AB145" s="5">
        <v>0</v>
      </c>
      <c r="AC145" s="5">
        <v>14</v>
      </c>
      <c r="AD145" s="5">
        <v>8</v>
      </c>
      <c r="AE145" s="5">
        <v>0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5">
        <v>4</v>
      </c>
      <c r="AL145" s="5">
        <v>9</v>
      </c>
      <c r="AM145" s="5">
        <v>3</v>
      </c>
      <c r="AN145" s="5">
        <v>0</v>
      </c>
      <c r="AO145" s="5">
        <v>0</v>
      </c>
      <c r="AP145" s="5">
        <v>4</v>
      </c>
      <c r="AQ145" s="5">
        <v>0</v>
      </c>
      <c r="AR145" s="5">
        <v>12</v>
      </c>
      <c r="AS145" s="5">
        <v>6</v>
      </c>
      <c r="AT145" s="5">
        <v>3</v>
      </c>
      <c r="AU145" s="5">
        <v>0</v>
      </c>
      <c r="AV145" s="5">
        <v>0</v>
      </c>
      <c r="AW145" s="5">
        <v>0</v>
      </c>
      <c r="AX145" s="5">
        <v>0</v>
      </c>
      <c r="AY145" s="5">
        <v>9</v>
      </c>
      <c r="AZ145" s="5">
        <v>3</v>
      </c>
      <c r="BA145" s="5">
        <v>0</v>
      </c>
      <c r="BB145" s="5">
        <v>9</v>
      </c>
      <c r="BC145" s="5">
        <v>7</v>
      </c>
      <c r="BD145" s="5">
        <v>0</v>
      </c>
      <c r="BE145" s="5">
        <v>4</v>
      </c>
      <c r="BF145" s="5">
        <v>0</v>
      </c>
      <c r="BG145" s="5">
        <v>5</v>
      </c>
      <c r="BH145" s="5">
        <v>0</v>
      </c>
      <c r="BI145" s="5">
        <v>6</v>
      </c>
      <c r="BJ145" s="5">
        <v>0</v>
      </c>
      <c r="BK145" s="5">
        <v>0</v>
      </c>
      <c r="BL145" s="5">
        <v>0</v>
      </c>
      <c r="BM145" s="5">
        <v>0</v>
      </c>
      <c r="BN145" s="5">
        <v>4</v>
      </c>
      <c r="BO145" s="5">
        <v>0</v>
      </c>
      <c r="BP145" s="5">
        <v>0</v>
      </c>
      <c r="BQ145" s="5">
        <v>0</v>
      </c>
      <c r="BR145" s="5">
        <v>0</v>
      </c>
      <c r="BS145" s="5">
        <v>0</v>
      </c>
      <c r="BT145" s="5">
        <v>4</v>
      </c>
      <c r="BU145" s="5">
        <v>8</v>
      </c>
      <c r="BV145" s="5">
        <v>0</v>
      </c>
      <c r="BW145" s="5">
        <v>9</v>
      </c>
      <c r="BX145" s="5">
        <v>4</v>
      </c>
      <c r="BY145" s="5">
        <v>0</v>
      </c>
      <c r="BZ145" s="5">
        <v>13</v>
      </c>
      <c r="CA145" s="5">
        <v>0</v>
      </c>
      <c r="CB145" s="5">
        <v>9</v>
      </c>
      <c r="CC145" s="5">
        <v>0</v>
      </c>
      <c r="CD145" s="5">
        <v>253</v>
      </c>
      <c r="CG145" s="7">
        <v>142</v>
      </c>
      <c r="CH145" s="5">
        <f>VLOOKUP(Birthplaces!CG145,Birthplaces!$A$4:$CD$233,Infographic!$G$2+2)</f>
        <v>0</v>
      </c>
      <c r="CI145" s="5">
        <f t="shared" si="12"/>
        <v>1.42E-3</v>
      </c>
      <c r="CJ145" s="5">
        <f t="shared" si="13"/>
        <v>181</v>
      </c>
      <c r="CK145" s="5" t="str">
        <f t="shared" si="14"/>
        <v>Estonia</v>
      </c>
      <c r="CL145" s="5">
        <f t="shared" si="15"/>
        <v>4</v>
      </c>
      <c r="CM145" s="8">
        <f t="shared" si="16"/>
        <v>2.6810190553429357E-3</v>
      </c>
    </row>
    <row r="146" spans="1:91" x14ac:dyDescent="0.3">
      <c r="A146" s="7">
        <v>143</v>
      </c>
      <c r="B146" s="5" t="s">
        <v>227</v>
      </c>
      <c r="C146" s="5">
        <v>0</v>
      </c>
      <c r="D146" s="5">
        <v>0</v>
      </c>
      <c r="E146" s="5">
        <v>4</v>
      </c>
      <c r="F146" s="5">
        <v>7</v>
      </c>
      <c r="G146" s="5">
        <v>0</v>
      </c>
      <c r="H146" s="5">
        <v>0</v>
      </c>
      <c r="I146" s="5">
        <v>5</v>
      </c>
      <c r="J146" s="5">
        <v>0</v>
      </c>
      <c r="K146" s="5">
        <v>4</v>
      </c>
      <c r="L146" s="5">
        <v>0</v>
      </c>
      <c r="M146" s="5">
        <v>0</v>
      </c>
      <c r="N146" s="5">
        <v>0</v>
      </c>
      <c r="O146" s="5">
        <v>0</v>
      </c>
      <c r="P146" s="5">
        <v>14</v>
      </c>
      <c r="Q146" s="5">
        <v>0</v>
      </c>
      <c r="R146" s="5">
        <v>0</v>
      </c>
      <c r="S146" s="5">
        <v>0</v>
      </c>
      <c r="T146" s="5">
        <v>5</v>
      </c>
      <c r="U146" s="5">
        <v>0</v>
      </c>
      <c r="V146" s="5">
        <v>11</v>
      </c>
      <c r="W146" s="5">
        <v>0</v>
      </c>
      <c r="X146" s="5">
        <v>0</v>
      </c>
      <c r="Y146" s="5">
        <v>0</v>
      </c>
      <c r="Z146" s="5">
        <v>0</v>
      </c>
      <c r="AA146" s="5">
        <v>3</v>
      </c>
      <c r="AB146" s="5">
        <v>13</v>
      </c>
      <c r="AC146" s="5">
        <v>8</v>
      </c>
      <c r="AD146" s="5">
        <v>0</v>
      </c>
      <c r="AE146" s="5">
        <v>0</v>
      </c>
      <c r="AF146" s="5">
        <v>0</v>
      </c>
      <c r="AG146" s="5">
        <v>0</v>
      </c>
      <c r="AH146" s="5">
        <v>0</v>
      </c>
      <c r="AI146" s="5">
        <v>12</v>
      </c>
      <c r="AJ146" s="5">
        <v>0</v>
      </c>
      <c r="AK146" s="5">
        <v>8</v>
      </c>
      <c r="AL146" s="5">
        <v>7</v>
      </c>
      <c r="AM146" s="5">
        <v>0</v>
      </c>
      <c r="AN146" s="5">
        <v>0</v>
      </c>
      <c r="AO146" s="5">
        <v>0</v>
      </c>
      <c r="AP146" s="5">
        <v>0</v>
      </c>
      <c r="AQ146" s="5">
        <v>0</v>
      </c>
      <c r="AR146" s="5">
        <v>4</v>
      </c>
      <c r="AS146" s="5">
        <v>3</v>
      </c>
      <c r="AT146" s="5">
        <v>5</v>
      </c>
      <c r="AU146" s="5">
        <v>26</v>
      </c>
      <c r="AV146" s="5">
        <v>4</v>
      </c>
      <c r="AW146" s="5">
        <v>0</v>
      </c>
      <c r="AX146" s="5">
        <v>0</v>
      </c>
      <c r="AY146" s="5">
        <v>9</v>
      </c>
      <c r="AZ146" s="5">
        <v>5</v>
      </c>
      <c r="BA146" s="5">
        <v>0</v>
      </c>
      <c r="BB146" s="5">
        <v>4</v>
      </c>
      <c r="BC146" s="5">
        <v>6</v>
      </c>
      <c r="BD146" s="5">
        <v>0</v>
      </c>
      <c r="BE146" s="5">
        <v>0</v>
      </c>
      <c r="BF146" s="5">
        <v>0</v>
      </c>
      <c r="BG146" s="5">
        <v>0</v>
      </c>
      <c r="BH146" s="5">
        <v>9</v>
      </c>
      <c r="BI146" s="5">
        <v>0</v>
      </c>
      <c r="BJ146" s="5">
        <v>0</v>
      </c>
      <c r="BK146" s="5">
        <v>0</v>
      </c>
      <c r="BL146" s="5">
        <v>0</v>
      </c>
      <c r="BM146" s="5">
        <v>0</v>
      </c>
      <c r="BN146" s="5">
        <v>3</v>
      </c>
      <c r="BO146" s="5">
        <v>0</v>
      </c>
      <c r="BP146" s="5">
        <v>0</v>
      </c>
      <c r="BQ146" s="5">
        <v>0</v>
      </c>
      <c r="BR146" s="5">
        <v>0</v>
      </c>
      <c r="BS146" s="5">
        <v>0</v>
      </c>
      <c r="BT146" s="5">
        <v>0</v>
      </c>
      <c r="BU146" s="5">
        <v>0</v>
      </c>
      <c r="BV146" s="5">
        <v>0</v>
      </c>
      <c r="BW146" s="5">
        <v>12</v>
      </c>
      <c r="BX146" s="5">
        <v>4</v>
      </c>
      <c r="BY146" s="5">
        <v>0</v>
      </c>
      <c r="BZ146" s="5">
        <v>12</v>
      </c>
      <c r="CA146" s="5">
        <v>5</v>
      </c>
      <c r="CB146" s="5">
        <v>7</v>
      </c>
      <c r="CC146" s="5">
        <v>0</v>
      </c>
      <c r="CD146" s="5">
        <v>236</v>
      </c>
      <c r="CG146" s="7">
        <v>143</v>
      </c>
      <c r="CH146" s="5">
        <f>VLOOKUP(Birthplaces!CG146,Birthplaces!$A$4:$CD$233,Infographic!$G$2+2)</f>
        <v>13</v>
      </c>
      <c r="CI146" s="5">
        <f t="shared" si="12"/>
        <v>13.001429999999999</v>
      </c>
      <c r="CJ146" s="5">
        <f t="shared" si="13"/>
        <v>117</v>
      </c>
      <c r="CK146" s="5" t="str">
        <f t="shared" si="14"/>
        <v>Djibouti</v>
      </c>
      <c r="CL146" s="5">
        <f t="shared" si="15"/>
        <v>4</v>
      </c>
      <c r="CM146" s="8">
        <f t="shared" si="16"/>
        <v>2.6810190553429357E-3</v>
      </c>
    </row>
    <row r="147" spans="1:91" x14ac:dyDescent="0.3">
      <c r="A147" s="7">
        <v>144</v>
      </c>
      <c r="B147" s="5" t="s">
        <v>114</v>
      </c>
      <c r="C147" s="5">
        <v>30</v>
      </c>
      <c r="D147" s="5">
        <v>14</v>
      </c>
      <c r="E147" s="5">
        <v>212</v>
      </c>
      <c r="F147" s="5">
        <v>172</v>
      </c>
      <c r="G147" s="5">
        <v>36</v>
      </c>
      <c r="H147" s="5">
        <v>5</v>
      </c>
      <c r="I147" s="5">
        <v>47</v>
      </c>
      <c r="J147" s="5">
        <v>19</v>
      </c>
      <c r="K147" s="5">
        <v>199</v>
      </c>
      <c r="L147" s="5">
        <v>1098</v>
      </c>
      <c r="M147" s="5">
        <v>12</v>
      </c>
      <c r="N147" s="5">
        <v>31</v>
      </c>
      <c r="O147" s="5">
        <v>100</v>
      </c>
      <c r="P147" s="5">
        <v>691</v>
      </c>
      <c r="Q147" s="5">
        <v>31</v>
      </c>
      <c r="R147" s="5">
        <v>26</v>
      </c>
      <c r="S147" s="5">
        <v>15</v>
      </c>
      <c r="T147" s="5">
        <v>1108</v>
      </c>
      <c r="U147" s="5">
        <v>21</v>
      </c>
      <c r="V147" s="5">
        <v>83</v>
      </c>
      <c r="W147" s="5">
        <v>7</v>
      </c>
      <c r="X147" s="5">
        <v>508</v>
      </c>
      <c r="Y147" s="5">
        <v>40</v>
      </c>
      <c r="Z147" s="5">
        <v>0</v>
      </c>
      <c r="AA147" s="5">
        <v>127</v>
      </c>
      <c r="AB147" s="5">
        <v>282</v>
      </c>
      <c r="AC147" s="5">
        <v>356</v>
      </c>
      <c r="AD147" s="5">
        <v>108</v>
      </c>
      <c r="AE147" s="5">
        <v>28</v>
      </c>
      <c r="AF147" s="5">
        <v>13</v>
      </c>
      <c r="AG147" s="5">
        <v>241</v>
      </c>
      <c r="AH147" s="5">
        <v>33</v>
      </c>
      <c r="AI147" s="5">
        <v>2437</v>
      </c>
      <c r="AJ147" s="5">
        <v>8</v>
      </c>
      <c r="AK147" s="5">
        <v>240</v>
      </c>
      <c r="AL147" s="5">
        <v>220</v>
      </c>
      <c r="AM147" s="5">
        <v>45</v>
      </c>
      <c r="AN147" s="5">
        <v>0</v>
      </c>
      <c r="AO147" s="5">
        <v>23</v>
      </c>
      <c r="AP147" s="5">
        <v>50</v>
      </c>
      <c r="AQ147" s="5">
        <v>3</v>
      </c>
      <c r="AR147" s="5">
        <v>530</v>
      </c>
      <c r="AS147" s="5">
        <v>120</v>
      </c>
      <c r="AT147" s="5">
        <v>798</v>
      </c>
      <c r="AU147" s="5">
        <v>314</v>
      </c>
      <c r="AV147" s="5">
        <v>66</v>
      </c>
      <c r="AW147" s="5">
        <v>21</v>
      </c>
      <c r="AX147" s="5">
        <v>10</v>
      </c>
      <c r="AY147" s="5">
        <v>619</v>
      </c>
      <c r="AZ147" s="5">
        <v>643</v>
      </c>
      <c r="BA147" s="5">
        <v>5</v>
      </c>
      <c r="BB147" s="5">
        <v>3628</v>
      </c>
      <c r="BC147" s="5">
        <v>28</v>
      </c>
      <c r="BD147" s="5">
        <v>0</v>
      </c>
      <c r="BE147" s="5">
        <v>0</v>
      </c>
      <c r="BF147" s="5">
        <v>9</v>
      </c>
      <c r="BG147" s="5">
        <v>13</v>
      </c>
      <c r="BH147" s="5">
        <v>8</v>
      </c>
      <c r="BI147" s="5">
        <v>247</v>
      </c>
      <c r="BJ147" s="5">
        <v>0</v>
      </c>
      <c r="BK147" s="5">
        <v>3</v>
      </c>
      <c r="BL147" s="5">
        <v>0</v>
      </c>
      <c r="BM147" s="5">
        <v>7</v>
      </c>
      <c r="BN147" s="5">
        <v>215</v>
      </c>
      <c r="BO147" s="5">
        <v>8</v>
      </c>
      <c r="BP147" s="5">
        <v>4</v>
      </c>
      <c r="BQ147" s="5">
        <v>30</v>
      </c>
      <c r="BR147" s="5">
        <v>0</v>
      </c>
      <c r="BS147" s="5">
        <v>73</v>
      </c>
      <c r="BT147" s="5">
        <v>34</v>
      </c>
      <c r="BU147" s="5">
        <v>20</v>
      </c>
      <c r="BV147" s="5">
        <v>0</v>
      </c>
      <c r="BW147" s="5">
        <v>473</v>
      </c>
      <c r="BX147" s="5">
        <v>1875</v>
      </c>
      <c r="BY147" s="5">
        <v>107</v>
      </c>
      <c r="BZ147" s="5">
        <v>1350</v>
      </c>
      <c r="CA147" s="5">
        <v>89</v>
      </c>
      <c r="CB147" s="5">
        <v>79</v>
      </c>
      <c r="CC147" s="5">
        <v>13</v>
      </c>
      <c r="CD147" s="5">
        <v>20154</v>
      </c>
      <c r="CG147" s="7">
        <v>144</v>
      </c>
      <c r="CH147" s="5">
        <f>VLOOKUP(Birthplaces!CG147,Birthplaces!$A$4:$CD$233,Infographic!$G$2+2)</f>
        <v>282</v>
      </c>
      <c r="CI147" s="5">
        <f t="shared" si="12"/>
        <v>282.00144</v>
      </c>
      <c r="CJ147" s="5">
        <f t="shared" si="13"/>
        <v>45</v>
      </c>
      <c r="CK147" s="5" t="str">
        <f t="shared" si="14"/>
        <v>Cote d'Ivoire</v>
      </c>
      <c r="CL147" s="5">
        <f t="shared" si="15"/>
        <v>4</v>
      </c>
      <c r="CM147" s="8">
        <f t="shared" si="16"/>
        <v>2.6810190553429357E-3</v>
      </c>
    </row>
    <row r="148" spans="1:91" x14ac:dyDescent="0.3">
      <c r="A148" s="7">
        <v>145</v>
      </c>
      <c r="B148" s="5" t="s">
        <v>118</v>
      </c>
      <c r="C148" s="5">
        <v>80</v>
      </c>
      <c r="D148" s="5">
        <v>37</v>
      </c>
      <c r="E148" s="5">
        <v>495</v>
      </c>
      <c r="F148" s="5">
        <v>233</v>
      </c>
      <c r="G148" s="5">
        <v>275</v>
      </c>
      <c r="H148" s="5">
        <v>395</v>
      </c>
      <c r="I148" s="5">
        <v>334</v>
      </c>
      <c r="J148" s="5">
        <v>64</v>
      </c>
      <c r="K148" s="5">
        <v>311</v>
      </c>
      <c r="L148" s="5">
        <v>153</v>
      </c>
      <c r="M148" s="5">
        <v>12</v>
      </c>
      <c r="N148" s="5">
        <v>94</v>
      </c>
      <c r="O148" s="5">
        <v>598</v>
      </c>
      <c r="P148" s="5">
        <v>1053</v>
      </c>
      <c r="Q148" s="5">
        <v>77</v>
      </c>
      <c r="R148" s="5">
        <v>81</v>
      </c>
      <c r="S148" s="5">
        <v>85</v>
      </c>
      <c r="T148" s="5">
        <v>174</v>
      </c>
      <c r="U148" s="5">
        <v>292</v>
      </c>
      <c r="V148" s="5">
        <v>567</v>
      </c>
      <c r="W148" s="5">
        <v>32</v>
      </c>
      <c r="X148" s="5">
        <v>216</v>
      </c>
      <c r="Y148" s="5">
        <v>98</v>
      </c>
      <c r="Z148" s="5">
        <v>120</v>
      </c>
      <c r="AA148" s="5">
        <v>261</v>
      </c>
      <c r="AB148" s="5">
        <v>311</v>
      </c>
      <c r="AC148" s="5">
        <v>1315</v>
      </c>
      <c r="AD148" s="5">
        <v>178</v>
      </c>
      <c r="AE148" s="5">
        <v>107</v>
      </c>
      <c r="AF148" s="5">
        <v>15</v>
      </c>
      <c r="AG148" s="5">
        <v>200</v>
      </c>
      <c r="AH148" s="5">
        <v>44</v>
      </c>
      <c r="AI148" s="5">
        <v>232</v>
      </c>
      <c r="AJ148" s="5">
        <v>63</v>
      </c>
      <c r="AK148" s="5">
        <v>378</v>
      </c>
      <c r="AL148" s="5">
        <v>697</v>
      </c>
      <c r="AM148" s="5">
        <v>634</v>
      </c>
      <c r="AN148" s="5">
        <v>34</v>
      </c>
      <c r="AO148" s="5">
        <v>165</v>
      </c>
      <c r="AP148" s="5">
        <v>265</v>
      </c>
      <c r="AQ148" s="5">
        <v>39</v>
      </c>
      <c r="AR148" s="5">
        <v>114</v>
      </c>
      <c r="AS148" s="5">
        <v>508</v>
      </c>
      <c r="AT148" s="5">
        <v>223</v>
      </c>
      <c r="AU148" s="5">
        <v>202</v>
      </c>
      <c r="AV148" s="5">
        <v>84</v>
      </c>
      <c r="AW148" s="5">
        <v>107</v>
      </c>
      <c r="AX148" s="5">
        <v>131</v>
      </c>
      <c r="AY148" s="5">
        <v>297</v>
      </c>
      <c r="AZ148" s="5">
        <v>166</v>
      </c>
      <c r="BA148" s="5">
        <v>160</v>
      </c>
      <c r="BB148" s="5">
        <v>219</v>
      </c>
      <c r="BC148" s="5">
        <v>862</v>
      </c>
      <c r="BD148" s="5">
        <v>90</v>
      </c>
      <c r="BE148" s="5">
        <v>58</v>
      </c>
      <c r="BF148" s="5">
        <v>77</v>
      </c>
      <c r="BG148" s="5">
        <v>190</v>
      </c>
      <c r="BH148" s="5">
        <v>47</v>
      </c>
      <c r="BI148" s="5">
        <v>283</v>
      </c>
      <c r="BJ148" s="5">
        <v>35</v>
      </c>
      <c r="BK148" s="5">
        <v>14</v>
      </c>
      <c r="BL148" s="5">
        <v>257</v>
      </c>
      <c r="BM148" s="5">
        <v>49</v>
      </c>
      <c r="BN148" s="5">
        <v>202</v>
      </c>
      <c r="BO148" s="5">
        <v>44</v>
      </c>
      <c r="BP148" s="5">
        <v>159</v>
      </c>
      <c r="BQ148" s="5">
        <v>34</v>
      </c>
      <c r="BR148" s="5">
        <v>34</v>
      </c>
      <c r="BS148" s="5">
        <v>117</v>
      </c>
      <c r="BT148" s="5">
        <v>103</v>
      </c>
      <c r="BU148" s="5">
        <v>258</v>
      </c>
      <c r="BV148" s="5">
        <v>6</v>
      </c>
      <c r="BW148" s="5">
        <v>329</v>
      </c>
      <c r="BX148" s="5">
        <v>177</v>
      </c>
      <c r="BY148" s="5">
        <v>140</v>
      </c>
      <c r="BZ148" s="5">
        <v>256</v>
      </c>
      <c r="CA148" s="5">
        <v>203</v>
      </c>
      <c r="CB148" s="5">
        <v>1387</v>
      </c>
      <c r="CC148" s="5">
        <v>20</v>
      </c>
      <c r="CD148" s="5">
        <v>18477</v>
      </c>
      <c r="CG148" s="7">
        <v>145</v>
      </c>
      <c r="CH148" s="5">
        <f>VLOOKUP(Birthplaces!CG148,Birthplaces!$A$4:$CD$233,Infographic!$G$2+2)</f>
        <v>311</v>
      </c>
      <c r="CI148" s="5">
        <f t="shared" si="12"/>
        <v>311.00144999999998</v>
      </c>
      <c r="CJ148" s="5">
        <f t="shared" si="13"/>
        <v>41</v>
      </c>
      <c r="CK148" s="5" t="str">
        <f t="shared" si="14"/>
        <v>Congo, Dem</v>
      </c>
      <c r="CL148" s="5">
        <f t="shared" si="15"/>
        <v>4</v>
      </c>
      <c r="CM148" s="8">
        <f t="shared" si="16"/>
        <v>2.6810190553429357E-3</v>
      </c>
    </row>
    <row r="149" spans="1:91" x14ac:dyDescent="0.3">
      <c r="A149" s="7">
        <v>146</v>
      </c>
      <c r="B149" s="5" t="s">
        <v>245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6</v>
      </c>
      <c r="J149" s="5">
        <v>0</v>
      </c>
      <c r="K149" s="5">
        <v>11</v>
      </c>
      <c r="L149" s="5">
        <v>0</v>
      </c>
      <c r="M149" s="5">
        <v>0</v>
      </c>
      <c r="N149" s="5">
        <v>0</v>
      </c>
      <c r="O149" s="5">
        <v>0</v>
      </c>
      <c r="P149" s="5">
        <v>6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4</v>
      </c>
      <c r="W149" s="5">
        <v>0</v>
      </c>
      <c r="X149" s="5">
        <v>7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3</v>
      </c>
      <c r="AH149" s="5">
        <v>0</v>
      </c>
      <c r="AI149" s="5">
        <v>0</v>
      </c>
      <c r="AJ149" s="5">
        <v>0</v>
      </c>
      <c r="AK149" s="5">
        <v>6</v>
      </c>
      <c r="AL149" s="5">
        <v>0</v>
      </c>
      <c r="AM149" s="5">
        <v>0</v>
      </c>
      <c r="AN149" s="5">
        <v>0</v>
      </c>
      <c r="AO149" s="5">
        <v>0</v>
      </c>
      <c r="AP149" s="5">
        <v>0</v>
      </c>
      <c r="AQ149" s="5">
        <v>0</v>
      </c>
      <c r="AR149" s="5">
        <v>4</v>
      </c>
      <c r="AS149" s="5">
        <v>5</v>
      </c>
      <c r="AT149" s="5">
        <v>16</v>
      </c>
      <c r="AU149" s="5">
        <v>0</v>
      </c>
      <c r="AV149" s="5">
        <v>0</v>
      </c>
      <c r="AW149" s="5">
        <v>0</v>
      </c>
      <c r="AX149" s="5">
        <v>0</v>
      </c>
      <c r="AY149" s="5">
        <v>0</v>
      </c>
      <c r="AZ149" s="5">
        <v>3</v>
      </c>
      <c r="BA149" s="5">
        <v>0</v>
      </c>
      <c r="BB149" s="5">
        <v>7</v>
      </c>
      <c r="BC149" s="5">
        <v>6</v>
      </c>
      <c r="BD149" s="5">
        <v>0</v>
      </c>
      <c r="BE149" s="5">
        <v>0</v>
      </c>
      <c r="BF149" s="5">
        <v>0</v>
      </c>
      <c r="BG149" s="5">
        <v>4</v>
      </c>
      <c r="BH149" s="5">
        <v>0</v>
      </c>
      <c r="BI149" s="5">
        <v>7</v>
      </c>
      <c r="BJ149" s="5">
        <v>0</v>
      </c>
      <c r="BK149" s="5">
        <v>0</v>
      </c>
      <c r="BL149" s="5">
        <v>0</v>
      </c>
      <c r="BM149" s="5">
        <v>0</v>
      </c>
      <c r="BN149" s="5">
        <v>7</v>
      </c>
      <c r="BO149" s="5">
        <v>0</v>
      </c>
      <c r="BP149" s="5">
        <v>0</v>
      </c>
      <c r="BQ149" s="5">
        <v>0</v>
      </c>
      <c r="BR149" s="5">
        <v>0</v>
      </c>
      <c r="BS149" s="5">
        <v>0</v>
      </c>
      <c r="BT149" s="5">
        <v>0</v>
      </c>
      <c r="BU149" s="5">
        <v>0</v>
      </c>
      <c r="BV149" s="5">
        <v>0</v>
      </c>
      <c r="BW149" s="5">
        <v>4</v>
      </c>
      <c r="BX149" s="5">
        <v>4</v>
      </c>
      <c r="BY149" s="5">
        <v>0</v>
      </c>
      <c r="BZ149" s="5">
        <v>0</v>
      </c>
      <c r="CA149" s="5">
        <v>3</v>
      </c>
      <c r="CB149" s="5">
        <v>3</v>
      </c>
      <c r="CC149" s="5">
        <v>0</v>
      </c>
      <c r="CD149" s="5">
        <v>127</v>
      </c>
      <c r="CG149" s="7">
        <v>146</v>
      </c>
      <c r="CH149" s="5">
        <f>VLOOKUP(Birthplaces!CG149,Birthplaces!$A$4:$CD$233,Infographic!$G$2+2)</f>
        <v>0</v>
      </c>
      <c r="CI149" s="5">
        <f t="shared" si="12"/>
        <v>1.4600000000000001E-3</v>
      </c>
      <c r="CJ149" s="5">
        <f t="shared" si="13"/>
        <v>180</v>
      </c>
      <c r="CK149" s="5" t="str">
        <f t="shared" si="14"/>
        <v>Angola</v>
      </c>
      <c r="CL149" s="5">
        <f t="shared" si="15"/>
        <v>4</v>
      </c>
      <c r="CM149" s="8">
        <f t="shared" si="16"/>
        <v>2.6810190553429357E-3</v>
      </c>
    </row>
    <row r="150" spans="1:91" x14ac:dyDescent="0.3">
      <c r="A150" s="7">
        <v>147</v>
      </c>
      <c r="B150" s="5" t="s">
        <v>96</v>
      </c>
      <c r="C150" s="5">
        <v>166</v>
      </c>
      <c r="D150" s="5">
        <v>187</v>
      </c>
      <c r="E150" s="5">
        <v>969</v>
      </c>
      <c r="F150" s="5">
        <v>1482</v>
      </c>
      <c r="G150" s="5">
        <v>613</v>
      </c>
      <c r="H150" s="5">
        <v>651</v>
      </c>
      <c r="I150" s="5">
        <v>1737</v>
      </c>
      <c r="J150" s="5">
        <v>115</v>
      </c>
      <c r="K150" s="5">
        <v>2413</v>
      </c>
      <c r="L150" s="5">
        <v>2601</v>
      </c>
      <c r="M150" s="5">
        <v>50</v>
      </c>
      <c r="N150" s="5">
        <v>397</v>
      </c>
      <c r="O150" s="5">
        <v>1941</v>
      </c>
      <c r="P150" s="5">
        <v>8006</v>
      </c>
      <c r="Q150" s="5">
        <v>114</v>
      </c>
      <c r="R150" s="5">
        <v>233</v>
      </c>
      <c r="S150" s="5">
        <v>288</v>
      </c>
      <c r="T150" s="5">
        <v>2488</v>
      </c>
      <c r="U150" s="5">
        <v>489</v>
      </c>
      <c r="V150" s="5">
        <v>2994</v>
      </c>
      <c r="W150" s="5">
        <v>55</v>
      </c>
      <c r="X150" s="5">
        <v>2225</v>
      </c>
      <c r="Y150" s="5">
        <v>286</v>
      </c>
      <c r="Z150" s="5">
        <v>231</v>
      </c>
      <c r="AA150" s="5">
        <v>868</v>
      </c>
      <c r="AB150" s="5">
        <v>1988</v>
      </c>
      <c r="AC150" s="5">
        <v>2863</v>
      </c>
      <c r="AD150" s="5">
        <v>700</v>
      </c>
      <c r="AE150" s="5">
        <v>222</v>
      </c>
      <c r="AF150" s="5">
        <v>41</v>
      </c>
      <c r="AG150" s="5">
        <v>1919</v>
      </c>
      <c r="AH150" s="5">
        <v>102</v>
      </c>
      <c r="AI150" s="5">
        <v>3731</v>
      </c>
      <c r="AJ150" s="5">
        <v>167</v>
      </c>
      <c r="AK150" s="5">
        <v>2369</v>
      </c>
      <c r="AL150" s="5">
        <v>1915</v>
      </c>
      <c r="AM150" s="5">
        <v>740</v>
      </c>
      <c r="AN150" s="5">
        <v>74</v>
      </c>
      <c r="AO150" s="5">
        <v>699</v>
      </c>
      <c r="AP150" s="5">
        <v>1129</v>
      </c>
      <c r="AQ150" s="5">
        <v>109</v>
      </c>
      <c r="AR150" s="5">
        <v>1645</v>
      </c>
      <c r="AS150" s="5">
        <v>1268</v>
      </c>
      <c r="AT150" s="5">
        <v>3191</v>
      </c>
      <c r="AU150" s="5">
        <v>3923</v>
      </c>
      <c r="AV150" s="5">
        <v>453</v>
      </c>
      <c r="AW150" s="5">
        <v>680</v>
      </c>
      <c r="AX150" s="5">
        <v>355</v>
      </c>
      <c r="AY150" s="5">
        <v>1962</v>
      </c>
      <c r="AZ150" s="5">
        <v>1495</v>
      </c>
      <c r="BA150" s="5">
        <v>529</v>
      </c>
      <c r="BB150" s="5">
        <v>3055</v>
      </c>
      <c r="BC150" s="5">
        <v>2319</v>
      </c>
      <c r="BD150" s="5">
        <v>301</v>
      </c>
      <c r="BE150" s="5">
        <v>297</v>
      </c>
      <c r="BF150" s="5">
        <v>187</v>
      </c>
      <c r="BG150" s="5">
        <v>694</v>
      </c>
      <c r="BH150" s="5">
        <v>74</v>
      </c>
      <c r="BI150" s="5">
        <v>2684</v>
      </c>
      <c r="BJ150" s="5">
        <v>91</v>
      </c>
      <c r="BK150" s="5">
        <v>44</v>
      </c>
      <c r="BL150" s="5">
        <v>377</v>
      </c>
      <c r="BM150" s="5">
        <v>221</v>
      </c>
      <c r="BN150" s="5">
        <v>2262</v>
      </c>
      <c r="BO150" s="5">
        <v>123</v>
      </c>
      <c r="BP150" s="5">
        <v>490</v>
      </c>
      <c r="BQ150" s="5">
        <v>117</v>
      </c>
      <c r="BR150" s="5">
        <v>52</v>
      </c>
      <c r="BS150" s="5">
        <v>198</v>
      </c>
      <c r="BT150" s="5">
        <v>377</v>
      </c>
      <c r="BU150" s="5">
        <v>574</v>
      </c>
      <c r="BV150" s="5">
        <v>34</v>
      </c>
      <c r="BW150" s="5">
        <v>1764</v>
      </c>
      <c r="BX150" s="5">
        <v>2608</v>
      </c>
      <c r="BY150" s="5">
        <v>409</v>
      </c>
      <c r="BZ150" s="5">
        <v>9449</v>
      </c>
      <c r="CA150" s="5">
        <v>2619</v>
      </c>
      <c r="CB150" s="5">
        <v>1842</v>
      </c>
      <c r="CC150" s="5">
        <v>51</v>
      </c>
      <c r="CD150" s="5">
        <v>99344</v>
      </c>
      <c r="CG150" s="7">
        <v>147</v>
      </c>
      <c r="CH150" s="5">
        <f>VLOOKUP(Birthplaces!CG150,Birthplaces!$A$4:$CD$233,Infographic!$G$2+2)</f>
        <v>1988</v>
      </c>
      <c r="CI150" s="5">
        <f t="shared" si="12"/>
        <v>1988.0014699999999</v>
      </c>
      <c r="CJ150" s="5">
        <f t="shared" si="13"/>
        <v>11</v>
      </c>
      <c r="CK150" s="5" t="str">
        <f t="shared" si="14"/>
        <v>Tajikistan</v>
      </c>
      <c r="CL150" s="5">
        <f t="shared" si="15"/>
        <v>3</v>
      </c>
      <c r="CM150" s="8">
        <f t="shared" si="16"/>
        <v>2.010764291507202E-3</v>
      </c>
    </row>
    <row r="151" spans="1:91" x14ac:dyDescent="0.3">
      <c r="A151" s="7">
        <v>148</v>
      </c>
      <c r="B151" s="5" t="s">
        <v>256</v>
      </c>
      <c r="C151" s="5">
        <v>0</v>
      </c>
      <c r="D151" s="5">
        <v>0</v>
      </c>
      <c r="E151" s="5">
        <v>0</v>
      </c>
      <c r="F151" s="5">
        <v>3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3</v>
      </c>
      <c r="M151" s="5">
        <v>0</v>
      </c>
      <c r="N151" s="5">
        <v>0</v>
      </c>
      <c r="O151" s="5">
        <v>0</v>
      </c>
      <c r="P151" s="5">
        <v>9</v>
      </c>
      <c r="Q151" s="5">
        <v>0</v>
      </c>
      <c r="R151" s="5">
        <v>0</v>
      </c>
      <c r="S151" s="5">
        <v>0</v>
      </c>
      <c r="T151" s="5">
        <v>3</v>
      </c>
      <c r="U151" s="5">
        <v>0</v>
      </c>
      <c r="V151" s="5">
        <v>3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5</v>
      </c>
      <c r="AD151" s="5">
        <v>0</v>
      </c>
      <c r="AE151" s="5">
        <v>0</v>
      </c>
      <c r="AF151" s="5">
        <v>0</v>
      </c>
      <c r="AG151" s="5">
        <v>0</v>
      </c>
      <c r="AH151" s="5">
        <v>0</v>
      </c>
      <c r="AI151" s="5">
        <v>6</v>
      </c>
      <c r="AJ151" s="5">
        <v>0</v>
      </c>
      <c r="AK151" s="5">
        <v>0</v>
      </c>
      <c r="AL151" s="5">
        <v>3</v>
      </c>
      <c r="AM151" s="5">
        <v>0</v>
      </c>
      <c r="AN151" s="5">
        <v>0</v>
      </c>
      <c r="AO151" s="5">
        <v>0</v>
      </c>
      <c r="AP151" s="5">
        <v>0</v>
      </c>
      <c r="AQ151" s="5">
        <v>0</v>
      </c>
      <c r="AR151" s="5">
        <v>0</v>
      </c>
      <c r="AS151" s="5">
        <v>5</v>
      </c>
      <c r="AT151" s="5">
        <v>5</v>
      </c>
      <c r="AU151" s="5">
        <v>0</v>
      </c>
      <c r="AV151" s="5">
        <v>0</v>
      </c>
      <c r="AW151" s="5">
        <v>0</v>
      </c>
      <c r="AX151" s="5">
        <v>0</v>
      </c>
      <c r="AY151" s="5">
        <v>0</v>
      </c>
      <c r="AZ151" s="5">
        <v>0</v>
      </c>
      <c r="BA151" s="5">
        <v>0</v>
      </c>
      <c r="BB151" s="5">
        <v>4</v>
      </c>
      <c r="BC151" s="5">
        <v>5</v>
      </c>
      <c r="BD151" s="5">
        <v>0</v>
      </c>
      <c r="BE151" s="5">
        <v>0</v>
      </c>
      <c r="BF151" s="5">
        <v>0</v>
      </c>
      <c r="BG151" s="5">
        <v>0</v>
      </c>
      <c r="BH151" s="5">
        <v>0</v>
      </c>
      <c r="BI151" s="5">
        <v>3</v>
      </c>
      <c r="BJ151" s="5">
        <v>0</v>
      </c>
      <c r="BK151" s="5">
        <v>0</v>
      </c>
      <c r="BL151" s="5">
        <v>0</v>
      </c>
      <c r="BM151" s="5">
        <v>0</v>
      </c>
      <c r="BN151" s="5">
        <v>0</v>
      </c>
      <c r="BO151" s="5">
        <v>0</v>
      </c>
      <c r="BP151" s="5">
        <v>0</v>
      </c>
      <c r="BQ151" s="5">
        <v>0</v>
      </c>
      <c r="BR151" s="5">
        <v>0</v>
      </c>
      <c r="BS151" s="5">
        <v>0</v>
      </c>
      <c r="BT151" s="5">
        <v>0</v>
      </c>
      <c r="BU151" s="5">
        <v>0</v>
      </c>
      <c r="BV151" s="5">
        <v>0</v>
      </c>
      <c r="BW151" s="5">
        <v>0</v>
      </c>
      <c r="BX151" s="5">
        <v>4</v>
      </c>
      <c r="BY151" s="5">
        <v>0</v>
      </c>
      <c r="BZ151" s="5">
        <v>0</v>
      </c>
      <c r="CA151" s="5">
        <v>3</v>
      </c>
      <c r="CB151" s="5">
        <v>0</v>
      </c>
      <c r="CC151" s="5">
        <v>0</v>
      </c>
      <c r="CD151" s="5">
        <v>80</v>
      </c>
      <c r="CG151" s="7">
        <v>148</v>
      </c>
      <c r="CH151" s="5">
        <f>VLOOKUP(Birthplaces!CG151,Birthplaces!$A$4:$CD$233,Infographic!$G$2+2)</f>
        <v>0</v>
      </c>
      <c r="CI151" s="5">
        <f t="shared" si="12"/>
        <v>1.4800000000000002E-3</v>
      </c>
      <c r="CJ151" s="5">
        <f t="shared" si="13"/>
        <v>179</v>
      </c>
      <c r="CK151" s="5" t="str">
        <f t="shared" si="14"/>
        <v>Paraguay</v>
      </c>
      <c r="CL151" s="5">
        <f t="shared" si="15"/>
        <v>3</v>
      </c>
      <c r="CM151" s="8">
        <f t="shared" si="16"/>
        <v>2.010764291507202E-3</v>
      </c>
    </row>
    <row r="152" spans="1:91" x14ac:dyDescent="0.3">
      <c r="A152" s="7">
        <v>149</v>
      </c>
      <c r="B152" s="5" t="s">
        <v>293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  <c r="AF152" s="5">
        <v>0</v>
      </c>
      <c r="AG152" s="5">
        <v>0</v>
      </c>
      <c r="AH152" s="5">
        <v>0</v>
      </c>
      <c r="AI152" s="5">
        <v>0</v>
      </c>
      <c r="AJ152" s="5">
        <v>0</v>
      </c>
      <c r="AK152" s="5">
        <v>0</v>
      </c>
      <c r="AL152" s="5">
        <v>0</v>
      </c>
      <c r="AM152" s="5">
        <v>0</v>
      </c>
      <c r="AN152" s="5">
        <v>0</v>
      </c>
      <c r="AO152" s="5">
        <v>0</v>
      </c>
      <c r="AP152" s="5">
        <v>0</v>
      </c>
      <c r="AQ152" s="5">
        <v>0</v>
      </c>
      <c r="AR152" s="5">
        <v>0</v>
      </c>
      <c r="AS152" s="5">
        <v>0</v>
      </c>
      <c r="AT152" s="5">
        <v>0</v>
      </c>
      <c r="AU152" s="5">
        <v>0</v>
      </c>
      <c r="AV152" s="5">
        <v>0</v>
      </c>
      <c r="AW152" s="5">
        <v>0</v>
      </c>
      <c r="AX152" s="5">
        <v>0</v>
      </c>
      <c r="AY152" s="5">
        <v>0</v>
      </c>
      <c r="AZ152" s="5">
        <v>0</v>
      </c>
      <c r="BA152" s="5">
        <v>0</v>
      </c>
      <c r="BB152" s="5">
        <v>0</v>
      </c>
      <c r="BC152" s="5">
        <v>0</v>
      </c>
      <c r="BD152" s="5">
        <v>0</v>
      </c>
      <c r="BE152" s="5">
        <v>0</v>
      </c>
      <c r="BF152" s="5">
        <v>0</v>
      </c>
      <c r="BG152" s="5">
        <v>0</v>
      </c>
      <c r="BH152" s="5">
        <v>0</v>
      </c>
      <c r="BI152" s="5">
        <v>0</v>
      </c>
      <c r="BJ152" s="5">
        <v>0</v>
      </c>
      <c r="BK152" s="5">
        <v>0</v>
      </c>
      <c r="BL152" s="5">
        <v>0</v>
      </c>
      <c r="BM152" s="5">
        <v>0</v>
      </c>
      <c r="BN152" s="5">
        <v>0</v>
      </c>
      <c r="BO152" s="5">
        <v>0</v>
      </c>
      <c r="BP152" s="5">
        <v>0</v>
      </c>
      <c r="BQ152" s="5">
        <v>0</v>
      </c>
      <c r="BR152" s="5">
        <v>0</v>
      </c>
      <c r="BS152" s="5">
        <v>0</v>
      </c>
      <c r="BT152" s="5">
        <v>0</v>
      </c>
      <c r="BU152" s="5">
        <v>0</v>
      </c>
      <c r="BV152" s="5">
        <v>0</v>
      </c>
      <c r="BW152" s="5">
        <v>0</v>
      </c>
      <c r="BX152" s="5">
        <v>0</v>
      </c>
      <c r="BY152" s="5">
        <v>0</v>
      </c>
      <c r="BZ152" s="5">
        <v>3</v>
      </c>
      <c r="CA152" s="5">
        <v>0</v>
      </c>
      <c r="CB152" s="5">
        <v>0</v>
      </c>
      <c r="CC152" s="5">
        <v>0</v>
      </c>
      <c r="CD152" s="5">
        <v>11</v>
      </c>
      <c r="CG152" s="7">
        <v>149</v>
      </c>
      <c r="CH152" s="5">
        <f>VLOOKUP(Birthplaces!CG152,Birthplaces!$A$4:$CD$233,Infographic!$G$2+2)</f>
        <v>0</v>
      </c>
      <c r="CI152" s="5">
        <f t="shared" si="12"/>
        <v>1.4900000000000002E-3</v>
      </c>
      <c r="CJ152" s="5">
        <f t="shared" si="13"/>
        <v>178</v>
      </c>
      <c r="CK152" s="5" t="str">
        <f t="shared" si="14"/>
        <v>Maldives</v>
      </c>
      <c r="CL152" s="5">
        <f t="shared" si="15"/>
        <v>3</v>
      </c>
      <c r="CM152" s="8">
        <f t="shared" si="16"/>
        <v>2.010764291507202E-3</v>
      </c>
    </row>
    <row r="153" spans="1:91" x14ac:dyDescent="0.3">
      <c r="A153" s="7">
        <v>150</v>
      </c>
      <c r="B153" s="5" t="s">
        <v>164</v>
      </c>
      <c r="C153" s="5">
        <v>0</v>
      </c>
      <c r="D153" s="5">
        <v>3</v>
      </c>
      <c r="E153" s="5">
        <v>49</v>
      </c>
      <c r="F153" s="5">
        <v>26</v>
      </c>
      <c r="G153" s="5">
        <v>5</v>
      </c>
      <c r="H153" s="5">
        <v>11</v>
      </c>
      <c r="I153" s="5">
        <v>15</v>
      </c>
      <c r="J153" s="5">
        <v>0</v>
      </c>
      <c r="K153" s="5">
        <v>35</v>
      </c>
      <c r="L153" s="5">
        <v>119</v>
      </c>
      <c r="M153" s="5">
        <v>5</v>
      </c>
      <c r="N153" s="5">
        <v>11</v>
      </c>
      <c r="O153" s="5">
        <v>88</v>
      </c>
      <c r="P153" s="5">
        <v>284</v>
      </c>
      <c r="Q153" s="5">
        <v>0</v>
      </c>
      <c r="R153" s="5">
        <v>0</v>
      </c>
      <c r="S153" s="5">
        <v>0</v>
      </c>
      <c r="T153" s="5">
        <v>65</v>
      </c>
      <c r="U153" s="5">
        <v>7</v>
      </c>
      <c r="V153" s="5">
        <v>53</v>
      </c>
      <c r="W153" s="5">
        <v>4</v>
      </c>
      <c r="X153" s="5">
        <v>34</v>
      </c>
      <c r="Y153" s="5">
        <v>4</v>
      </c>
      <c r="Z153" s="5">
        <v>0</v>
      </c>
      <c r="AA153" s="5">
        <v>9</v>
      </c>
      <c r="AB153" s="5">
        <v>91</v>
      </c>
      <c r="AC153" s="5">
        <v>117</v>
      </c>
      <c r="AD153" s="5">
        <v>47</v>
      </c>
      <c r="AE153" s="5">
        <v>0</v>
      </c>
      <c r="AF153" s="5">
        <v>0</v>
      </c>
      <c r="AG153" s="5">
        <v>22</v>
      </c>
      <c r="AH153" s="5">
        <v>8</v>
      </c>
      <c r="AI153" s="5">
        <v>161</v>
      </c>
      <c r="AJ153" s="5">
        <v>0</v>
      </c>
      <c r="AK153" s="5">
        <v>44</v>
      </c>
      <c r="AL153" s="5">
        <v>29</v>
      </c>
      <c r="AM153" s="5">
        <v>48</v>
      </c>
      <c r="AN153" s="5">
        <v>0</v>
      </c>
      <c r="AO153" s="5">
        <v>0</v>
      </c>
      <c r="AP153" s="5">
        <v>31</v>
      </c>
      <c r="AQ153" s="5">
        <v>0</v>
      </c>
      <c r="AR153" s="5">
        <v>40</v>
      </c>
      <c r="AS153" s="5">
        <v>25</v>
      </c>
      <c r="AT153" s="5">
        <v>55</v>
      </c>
      <c r="AU153" s="5">
        <v>236</v>
      </c>
      <c r="AV153" s="5">
        <v>31</v>
      </c>
      <c r="AW153" s="5">
        <v>26</v>
      </c>
      <c r="AX153" s="5">
        <v>3</v>
      </c>
      <c r="AY153" s="5">
        <v>56</v>
      </c>
      <c r="AZ153" s="5">
        <v>26</v>
      </c>
      <c r="BA153" s="5">
        <v>8</v>
      </c>
      <c r="BB153" s="5">
        <v>63</v>
      </c>
      <c r="BC153" s="5">
        <v>12</v>
      </c>
      <c r="BD153" s="5">
        <v>7</v>
      </c>
      <c r="BE153" s="5">
        <v>0</v>
      </c>
      <c r="BF153" s="5">
        <v>0</v>
      </c>
      <c r="BG153" s="5">
        <v>3</v>
      </c>
      <c r="BH153" s="5">
        <v>4</v>
      </c>
      <c r="BI153" s="5">
        <v>24</v>
      </c>
      <c r="BJ153" s="5">
        <v>0</v>
      </c>
      <c r="BK153" s="5">
        <v>0</v>
      </c>
      <c r="BL153" s="5">
        <v>0</v>
      </c>
      <c r="BM153" s="5">
        <v>10</v>
      </c>
      <c r="BN153" s="5">
        <v>27</v>
      </c>
      <c r="BO153" s="5">
        <v>0</v>
      </c>
      <c r="BP153" s="5">
        <v>4</v>
      </c>
      <c r="BQ153" s="5">
        <v>3</v>
      </c>
      <c r="BR153" s="5">
        <v>0</v>
      </c>
      <c r="BS153" s="5">
        <v>3</v>
      </c>
      <c r="BT153" s="5">
        <v>8</v>
      </c>
      <c r="BU153" s="5">
        <v>13</v>
      </c>
      <c r="BV153" s="5">
        <v>0</v>
      </c>
      <c r="BW153" s="5">
        <v>64</v>
      </c>
      <c r="BX153" s="5">
        <v>221</v>
      </c>
      <c r="BY153" s="5">
        <v>25</v>
      </c>
      <c r="BZ153" s="5">
        <v>416</v>
      </c>
      <c r="CA153" s="5">
        <v>22</v>
      </c>
      <c r="CB153" s="5">
        <v>13</v>
      </c>
      <c r="CC153" s="5">
        <v>0</v>
      </c>
      <c r="CD153" s="5">
        <v>2877</v>
      </c>
      <c r="CG153" s="7">
        <v>150</v>
      </c>
      <c r="CH153" s="5">
        <f>VLOOKUP(Birthplaces!CG153,Birthplaces!$A$4:$CD$233,Infographic!$G$2+2)</f>
        <v>91</v>
      </c>
      <c r="CI153" s="5">
        <f t="shared" si="12"/>
        <v>91.001499999999993</v>
      </c>
      <c r="CJ153" s="5">
        <f t="shared" si="13"/>
        <v>69</v>
      </c>
      <c r="CK153" s="5" t="str">
        <f t="shared" si="14"/>
        <v>Jamaica</v>
      </c>
      <c r="CL153" s="5">
        <f t="shared" si="15"/>
        <v>3</v>
      </c>
      <c r="CM153" s="8">
        <f t="shared" si="16"/>
        <v>2.010764291507202E-3</v>
      </c>
    </row>
    <row r="154" spans="1:91" x14ac:dyDescent="0.3">
      <c r="A154" s="7">
        <v>151</v>
      </c>
      <c r="B154" s="5" t="s">
        <v>242</v>
      </c>
      <c r="C154" s="5">
        <v>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8</v>
      </c>
      <c r="M154" s="5">
        <v>0</v>
      </c>
      <c r="N154" s="5">
        <v>0</v>
      </c>
      <c r="O154" s="5">
        <v>0</v>
      </c>
      <c r="P154" s="5">
        <v>11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10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13</v>
      </c>
      <c r="AC154" s="5">
        <v>0</v>
      </c>
      <c r="AD154" s="5">
        <v>0</v>
      </c>
      <c r="AE154" s="5">
        <v>0</v>
      </c>
      <c r="AF154" s="5">
        <v>0</v>
      </c>
      <c r="AG154" s="5">
        <v>3</v>
      </c>
      <c r="AH154" s="5">
        <v>0</v>
      </c>
      <c r="AI154" s="5">
        <v>8</v>
      </c>
      <c r="AJ154" s="5">
        <v>0</v>
      </c>
      <c r="AK154" s="5">
        <v>7</v>
      </c>
      <c r="AL154" s="5">
        <v>0</v>
      </c>
      <c r="AM154" s="5">
        <v>0</v>
      </c>
      <c r="AN154" s="5">
        <v>0</v>
      </c>
      <c r="AO154" s="5">
        <v>0</v>
      </c>
      <c r="AP154" s="5">
        <v>0</v>
      </c>
      <c r="AQ154" s="5">
        <v>0</v>
      </c>
      <c r="AR154" s="5">
        <v>0</v>
      </c>
      <c r="AS154" s="5">
        <v>0</v>
      </c>
      <c r="AT154" s="5">
        <v>0</v>
      </c>
      <c r="AU154" s="5">
        <v>17</v>
      </c>
      <c r="AV154" s="5">
        <v>0</v>
      </c>
      <c r="AW154" s="5">
        <v>0</v>
      </c>
      <c r="AX154" s="5">
        <v>0</v>
      </c>
      <c r="AY154" s="5">
        <v>0</v>
      </c>
      <c r="AZ154" s="5">
        <v>4</v>
      </c>
      <c r="BA154" s="5">
        <v>0</v>
      </c>
      <c r="BB154" s="5">
        <v>0</v>
      </c>
      <c r="BC154" s="5">
        <v>0</v>
      </c>
      <c r="BD154" s="5">
        <v>0</v>
      </c>
      <c r="BE154" s="5">
        <v>0</v>
      </c>
      <c r="BF154" s="5">
        <v>0</v>
      </c>
      <c r="BG154" s="5">
        <v>0</v>
      </c>
      <c r="BH154" s="5">
        <v>0</v>
      </c>
      <c r="BI154" s="5">
        <v>0</v>
      </c>
      <c r="BJ154" s="5">
        <v>0</v>
      </c>
      <c r="BK154" s="5">
        <v>0</v>
      </c>
      <c r="BL154" s="5">
        <v>0</v>
      </c>
      <c r="BM154" s="5">
        <v>0</v>
      </c>
      <c r="BN154" s="5">
        <v>0</v>
      </c>
      <c r="BO154" s="5">
        <v>0</v>
      </c>
      <c r="BP154" s="5">
        <v>0</v>
      </c>
      <c r="BQ154" s="5">
        <v>0</v>
      </c>
      <c r="BR154" s="5">
        <v>0</v>
      </c>
      <c r="BS154" s="5">
        <v>0</v>
      </c>
      <c r="BT154" s="5">
        <v>0</v>
      </c>
      <c r="BU154" s="5">
        <v>0</v>
      </c>
      <c r="BV154" s="5">
        <v>0</v>
      </c>
      <c r="BW154" s="5">
        <v>4</v>
      </c>
      <c r="BX154" s="5">
        <v>0</v>
      </c>
      <c r="BY154" s="5">
        <v>0</v>
      </c>
      <c r="BZ154" s="5">
        <v>35</v>
      </c>
      <c r="CA154" s="5">
        <v>0</v>
      </c>
      <c r="CB154" s="5">
        <v>0</v>
      </c>
      <c r="CC154" s="5">
        <v>0</v>
      </c>
      <c r="CD154" s="5">
        <v>139</v>
      </c>
      <c r="CG154" s="7">
        <v>151</v>
      </c>
      <c r="CH154" s="5">
        <f>VLOOKUP(Birthplaces!CG154,Birthplaces!$A$4:$CD$233,Infographic!$G$2+2)</f>
        <v>13</v>
      </c>
      <c r="CI154" s="5">
        <f t="shared" si="12"/>
        <v>13.00151</v>
      </c>
      <c r="CJ154" s="5">
        <f t="shared" si="13"/>
        <v>116</v>
      </c>
      <c r="CK154" s="5" t="str">
        <f t="shared" si="14"/>
        <v>Iceland</v>
      </c>
      <c r="CL154" s="5">
        <f t="shared" si="15"/>
        <v>3</v>
      </c>
      <c r="CM154" s="8">
        <f t="shared" si="16"/>
        <v>2.010764291507202E-3</v>
      </c>
    </row>
    <row r="155" spans="1:91" x14ac:dyDescent="0.3">
      <c r="A155" s="7">
        <v>152</v>
      </c>
      <c r="B155" s="5" t="s">
        <v>285</v>
      </c>
      <c r="C155" s="5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4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5">
        <v>0</v>
      </c>
      <c r="AO155" s="5">
        <v>0</v>
      </c>
      <c r="AP155" s="5">
        <v>0</v>
      </c>
      <c r="AQ155" s="5">
        <v>0</v>
      </c>
      <c r="AR155" s="5">
        <v>7</v>
      </c>
      <c r="AS155" s="5">
        <v>0</v>
      </c>
      <c r="AT155" s="5">
        <v>0</v>
      </c>
      <c r="AU155" s="5">
        <v>0</v>
      </c>
      <c r="AV155" s="5">
        <v>0</v>
      </c>
      <c r="AW155" s="5">
        <v>0</v>
      </c>
      <c r="AX155" s="5">
        <v>0</v>
      </c>
      <c r="AY155" s="5">
        <v>0</v>
      </c>
      <c r="AZ155" s="5">
        <v>0</v>
      </c>
      <c r="BA155" s="5">
        <v>0</v>
      </c>
      <c r="BB155" s="5">
        <v>0</v>
      </c>
      <c r="BC155" s="5">
        <v>0</v>
      </c>
      <c r="BD155" s="5">
        <v>0</v>
      </c>
      <c r="BE155" s="5">
        <v>0</v>
      </c>
      <c r="BF155" s="5">
        <v>0</v>
      </c>
      <c r="BG155" s="5">
        <v>0</v>
      </c>
      <c r="BH155" s="5">
        <v>0</v>
      </c>
      <c r="BI155" s="5">
        <v>3</v>
      </c>
      <c r="BJ155" s="5">
        <v>0</v>
      </c>
      <c r="BK155" s="5">
        <v>0</v>
      </c>
      <c r="BL155" s="5">
        <v>0</v>
      </c>
      <c r="BM155" s="5">
        <v>0</v>
      </c>
      <c r="BN155" s="5">
        <v>0</v>
      </c>
      <c r="BO155" s="5">
        <v>0</v>
      </c>
      <c r="BP155" s="5">
        <v>0</v>
      </c>
      <c r="BQ155" s="5">
        <v>0</v>
      </c>
      <c r="BR155" s="5">
        <v>0</v>
      </c>
      <c r="BS155" s="5">
        <v>0</v>
      </c>
      <c r="BT155" s="5">
        <v>0</v>
      </c>
      <c r="BU155" s="5">
        <v>0</v>
      </c>
      <c r="BV155" s="5">
        <v>0</v>
      </c>
      <c r="BW155" s="5">
        <v>0</v>
      </c>
      <c r="BX155" s="5">
        <v>0</v>
      </c>
      <c r="BY155" s="5">
        <v>0</v>
      </c>
      <c r="BZ155" s="5">
        <v>0</v>
      </c>
      <c r="CA155" s="5">
        <v>0</v>
      </c>
      <c r="CB155" s="5">
        <v>0</v>
      </c>
      <c r="CC155" s="5">
        <v>0</v>
      </c>
      <c r="CD155" s="5">
        <v>18</v>
      </c>
      <c r="CG155" s="7">
        <v>152</v>
      </c>
      <c r="CH155" s="5">
        <f>VLOOKUP(Birthplaces!CG155,Birthplaces!$A$4:$CD$233,Infographic!$G$2+2)</f>
        <v>0</v>
      </c>
      <c r="CI155" s="5">
        <f t="shared" si="12"/>
        <v>1.5200000000000001E-3</v>
      </c>
      <c r="CJ155" s="5">
        <f t="shared" si="13"/>
        <v>177</v>
      </c>
      <c r="CK155" s="5" t="str">
        <f t="shared" si="14"/>
        <v>French Polynesia</v>
      </c>
      <c r="CL155" s="5">
        <f t="shared" si="15"/>
        <v>3</v>
      </c>
      <c r="CM155" s="8">
        <f t="shared" si="16"/>
        <v>2.010764291507202E-3</v>
      </c>
    </row>
    <row r="156" spans="1:91" x14ac:dyDescent="0.3">
      <c r="A156" s="7">
        <v>153</v>
      </c>
      <c r="B156" s="5" t="s">
        <v>115</v>
      </c>
      <c r="C156" s="5">
        <v>0</v>
      </c>
      <c r="D156" s="5">
        <v>4</v>
      </c>
      <c r="E156" s="5">
        <v>15</v>
      </c>
      <c r="F156" s="5">
        <v>427</v>
      </c>
      <c r="G156" s="5">
        <v>14</v>
      </c>
      <c r="H156" s="5">
        <v>5</v>
      </c>
      <c r="I156" s="5">
        <v>61</v>
      </c>
      <c r="J156" s="5">
        <v>3</v>
      </c>
      <c r="K156" s="5">
        <v>107</v>
      </c>
      <c r="L156" s="5">
        <v>3033</v>
      </c>
      <c r="M156" s="5">
        <v>0</v>
      </c>
      <c r="N156" s="5">
        <v>7</v>
      </c>
      <c r="O156" s="5">
        <v>37</v>
      </c>
      <c r="P156" s="5">
        <v>532</v>
      </c>
      <c r="Q156" s="5">
        <v>4</v>
      </c>
      <c r="R156" s="5">
        <v>8</v>
      </c>
      <c r="S156" s="5">
        <v>0</v>
      </c>
      <c r="T156" s="5">
        <v>1153</v>
      </c>
      <c r="U156" s="5">
        <v>4</v>
      </c>
      <c r="V156" s="5">
        <v>58</v>
      </c>
      <c r="W156" s="5">
        <v>0</v>
      </c>
      <c r="X156" s="5">
        <v>63</v>
      </c>
      <c r="Y156" s="5">
        <v>4</v>
      </c>
      <c r="Z156" s="5">
        <v>11</v>
      </c>
      <c r="AA156" s="5">
        <v>7</v>
      </c>
      <c r="AB156" s="5">
        <v>1023</v>
      </c>
      <c r="AC156" s="5">
        <v>696</v>
      </c>
      <c r="AD156" s="5">
        <v>81</v>
      </c>
      <c r="AE156" s="5">
        <v>14</v>
      </c>
      <c r="AF156" s="5">
        <v>0</v>
      </c>
      <c r="AG156" s="5">
        <v>708</v>
      </c>
      <c r="AH156" s="5">
        <v>0</v>
      </c>
      <c r="AI156" s="5">
        <v>426</v>
      </c>
      <c r="AJ156" s="5">
        <v>4</v>
      </c>
      <c r="AK156" s="5">
        <v>81</v>
      </c>
      <c r="AL156" s="5">
        <v>74</v>
      </c>
      <c r="AM156" s="5">
        <v>16</v>
      </c>
      <c r="AN156" s="5">
        <v>0</v>
      </c>
      <c r="AO156" s="5">
        <v>24</v>
      </c>
      <c r="AP156" s="5">
        <v>265</v>
      </c>
      <c r="AQ156" s="5">
        <v>8</v>
      </c>
      <c r="AR156" s="5">
        <v>513</v>
      </c>
      <c r="AS156" s="5">
        <v>38</v>
      </c>
      <c r="AT156" s="5">
        <v>116</v>
      </c>
      <c r="AU156" s="5">
        <v>1454</v>
      </c>
      <c r="AV156" s="5">
        <v>4</v>
      </c>
      <c r="AW156" s="5">
        <v>79</v>
      </c>
      <c r="AX156" s="5">
        <v>10</v>
      </c>
      <c r="AY156" s="5">
        <v>108</v>
      </c>
      <c r="AZ156" s="5">
        <v>313</v>
      </c>
      <c r="BA156" s="5">
        <v>34</v>
      </c>
      <c r="BB156" s="5">
        <v>181</v>
      </c>
      <c r="BC156" s="5">
        <v>83</v>
      </c>
      <c r="BD156" s="5">
        <v>9</v>
      </c>
      <c r="BE156" s="5">
        <v>0</v>
      </c>
      <c r="BF156" s="5">
        <v>17</v>
      </c>
      <c r="BG156" s="5">
        <v>117</v>
      </c>
      <c r="BH156" s="5">
        <v>0</v>
      </c>
      <c r="BI156" s="5">
        <v>94</v>
      </c>
      <c r="BJ156" s="5">
        <v>0</v>
      </c>
      <c r="BK156" s="5">
        <v>0</v>
      </c>
      <c r="BL156" s="5">
        <v>4</v>
      </c>
      <c r="BM156" s="5">
        <v>0</v>
      </c>
      <c r="BN156" s="5">
        <v>68</v>
      </c>
      <c r="BO156" s="5">
        <v>4</v>
      </c>
      <c r="BP156" s="5">
        <v>18</v>
      </c>
      <c r="BQ156" s="5">
        <v>0</v>
      </c>
      <c r="BR156" s="5">
        <v>0</v>
      </c>
      <c r="BS156" s="5">
        <v>0</v>
      </c>
      <c r="BT156" s="5">
        <v>0</v>
      </c>
      <c r="BU156" s="5">
        <v>5</v>
      </c>
      <c r="BV156" s="5">
        <v>0</v>
      </c>
      <c r="BW156" s="5">
        <v>82</v>
      </c>
      <c r="BX156" s="5">
        <v>5787</v>
      </c>
      <c r="BY156" s="5">
        <v>6</v>
      </c>
      <c r="BZ156" s="5">
        <v>775</v>
      </c>
      <c r="CA156" s="5">
        <v>90</v>
      </c>
      <c r="CB156" s="5">
        <v>53</v>
      </c>
      <c r="CC156" s="5">
        <v>0</v>
      </c>
      <c r="CD156" s="5">
        <v>19025</v>
      </c>
      <c r="CG156" s="7">
        <v>153</v>
      </c>
      <c r="CH156" s="5">
        <f>VLOOKUP(Birthplaces!CG156,Birthplaces!$A$4:$CD$233,Infographic!$G$2+2)</f>
        <v>1023</v>
      </c>
      <c r="CI156" s="5">
        <f t="shared" si="12"/>
        <v>1023.00153</v>
      </c>
      <c r="CJ156" s="5">
        <f t="shared" si="13"/>
        <v>19</v>
      </c>
      <c r="CK156" s="5" t="str">
        <f t="shared" si="14"/>
        <v>Dominican Republic</v>
      </c>
      <c r="CL156" s="5">
        <f t="shared" si="15"/>
        <v>3</v>
      </c>
      <c r="CM156" s="8">
        <f t="shared" si="16"/>
        <v>2.010764291507202E-3</v>
      </c>
    </row>
    <row r="157" spans="1:91" x14ac:dyDescent="0.3">
      <c r="A157" s="7">
        <v>154</v>
      </c>
      <c r="B157" s="5" t="s">
        <v>289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4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5">
        <v>0</v>
      </c>
      <c r="AO157" s="5">
        <v>0</v>
      </c>
      <c r="AP157" s="5">
        <v>0</v>
      </c>
      <c r="AQ157" s="5">
        <v>0</v>
      </c>
      <c r="AR157" s="5">
        <v>0</v>
      </c>
      <c r="AS157" s="5">
        <v>0</v>
      </c>
      <c r="AT157" s="5">
        <v>0</v>
      </c>
      <c r="AU157" s="5">
        <v>0</v>
      </c>
      <c r="AV157" s="5">
        <v>0</v>
      </c>
      <c r="AW157" s="5">
        <v>0</v>
      </c>
      <c r="AX157" s="5">
        <v>0</v>
      </c>
      <c r="AY157" s="5">
        <v>0</v>
      </c>
      <c r="AZ157" s="5">
        <v>0</v>
      </c>
      <c r="BA157" s="5">
        <v>0</v>
      </c>
      <c r="BB157" s="5">
        <v>0</v>
      </c>
      <c r="BC157" s="5">
        <v>0</v>
      </c>
      <c r="BD157" s="5">
        <v>0</v>
      </c>
      <c r="BE157" s="5">
        <v>0</v>
      </c>
      <c r="BF157" s="5">
        <v>0</v>
      </c>
      <c r="BG157" s="5">
        <v>0</v>
      </c>
      <c r="BH157" s="5">
        <v>0</v>
      </c>
      <c r="BI157" s="5">
        <v>3</v>
      </c>
      <c r="BJ157" s="5">
        <v>0</v>
      </c>
      <c r="BK157" s="5">
        <v>0</v>
      </c>
      <c r="BL157" s="5">
        <v>0</v>
      </c>
      <c r="BM157" s="5">
        <v>0</v>
      </c>
      <c r="BN157" s="5">
        <v>0</v>
      </c>
      <c r="BO157" s="5">
        <v>0</v>
      </c>
      <c r="BP157" s="5">
        <v>0</v>
      </c>
      <c r="BQ157" s="5">
        <v>0</v>
      </c>
      <c r="BR157" s="5">
        <v>0</v>
      </c>
      <c r="BS157" s="5">
        <v>0</v>
      </c>
      <c r="BT157" s="5">
        <v>0</v>
      </c>
      <c r="BU157" s="5">
        <v>0</v>
      </c>
      <c r="BV157" s="5">
        <v>0</v>
      </c>
      <c r="BW157" s="5">
        <v>0</v>
      </c>
      <c r="BX157" s="5">
        <v>0</v>
      </c>
      <c r="BY157" s="5">
        <v>0</v>
      </c>
      <c r="BZ157" s="5">
        <v>4</v>
      </c>
      <c r="CA157" s="5">
        <v>0</v>
      </c>
      <c r="CB157" s="5">
        <v>0</v>
      </c>
      <c r="CC157" s="5">
        <v>0</v>
      </c>
      <c r="CD157" s="5">
        <v>14</v>
      </c>
      <c r="CG157" s="7">
        <v>154</v>
      </c>
      <c r="CH157" s="5">
        <f>VLOOKUP(Birthplaces!CG157,Birthplaces!$A$4:$CD$233,Infographic!$G$2+2)</f>
        <v>0</v>
      </c>
      <c r="CI157" s="5">
        <f t="shared" si="12"/>
        <v>1.5400000000000001E-3</v>
      </c>
      <c r="CJ157" s="5">
        <f t="shared" si="13"/>
        <v>176</v>
      </c>
      <c r="CK157" s="5" t="str">
        <f t="shared" si="14"/>
        <v>Cameroon</v>
      </c>
      <c r="CL157" s="5">
        <f t="shared" si="15"/>
        <v>3</v>
      </c>
      <c r="CM157" s="8">
        <f t="shared" si="16"/>
        <v>2.010764291507202E-3</v>
      </c>
    </row>
    <row r="158" spans="1:91" x14ac:dyDescent="0.3">
      <c r="A158" s="7">
        <v>155</v>
      </c>
      <c r="B158" s="5" t="s">
        <v>146</v>
      </c>
      <c r="C158" s="5">
        <v>11</v>
      </c>
      <c r="D158" s="5">
        <v>10</v>
      </c>
      <c r="E158" s="5">
        <v>83</v>
      </c>
      <c r="F158" s="5">
        <v>112</v>
      </c>
      <c r="G158" s="5">
        <v>57</v>
      </c>
      <c r="H158" s="5">
        <v>72</v>
      </c>
      <c r="I158" s="5">
        <v>142</v>
      </c>
      <c r="J158" s="5">
        <v>20</v>
      </c>
      <c r="K158" s="5">
        <v>116</v>
      </c>
      <c r="L158" s="5">
        <v>72</v>
      </c>
      <c r="M158" s="5">
        <v>0</v>
      </c>
      <c r="N158" s="5">
        <v>15</v>
      </c>
      <c r="O158" s="5">
        <v>124</v>
      </c>
      <c r="P158" s="5">
        <v>339</v>
      </c>
      <c r="Q158" s="5">
        <v>13</v>
      </c>
      <c r="R158" s="5">
        <v>7</v>
      </c>
      <c r="S158" s="5">
        <v>4</v>
      </c>
      <c r="T158" s="5">
        <v>76</v>
      </c>
      <c r="U158" s="5">
        <v>40</v>
      </c>
      <c r="V158" s="5">
        <v>237</v>
      </c>
      <c r="W158" s="5">
        <v>0</v>
      </c>
      <c r="X158" s="5">
        <v>158</v>
      </c>
      <c r="Y158" s="5">
        <v>11</v>
      </c>
      <c r="Z158" s="5">
        <v>28</v>
      </c>
      <c r="AA158" s="5">
        <v>61</v>
      </c>
      <c r="AB158" s="5">
        <v>77</v>
      </c>
      <c r="AC158" s="5">
        <v>417</v>
      </c>
      <c r="AD158" s="5">
        <v>43</v>
      </c>
      <c r="AE158" s="5">
        <v>18</v>
      </c>
      <c r="AF158" s="5">
        <v>7</v>
      </c>
      <c r="AG158" s="5">
        <v>94</v>
      </c>
      <c r="AH158" s="5">
        <v>5</v>
      </c>
      <c r="AI158" s="5">
        <v>133</v>
      </c>
      <c r="AJ158" s="5">
        <v>5</v>
      </c>
      <c r="AK158" s="5">
        <v>235</v>
      </c>
      <c r="AL158" s="5">
        <v>173</v>
      </c>
      <c r="AM158" s="5">
        <v>82</v>
      </c>
      <c r="AN158" s="5">
        <v>0</v>
      </c>
      <c r="AO158" s="5">
        <v>69</v>
      </c>
      <c r="AP158" s="5">
        <v>73</v>
      </c>
      <c r="AQ158" s="5">
        <v>9</v>
      </c>
      <c r="AR158" s="5">
        <v>49</v>
      </c>
      <c r="AS158" s="5">
        <v>136</v>
      </c>
      <c r="AT158" s="5">
        <v>97</v>
      </c>
      <c r="AU158" s="5">
        <v>96</v>
      </c>
      <c r="AV158" s="5">
        <v>24</v>
      </c>
      <c r="AW158" s="5">
        <v>28</v>
      </c>
      <c r="AX158" s="5">
        <v>22</v>
      </c>
      <c r="AY158" s="5">
        <v>104</v>
      </c>
      <c r="AZ158" s="5">
        <v>97</v>
      </c>
      <c r="BA158" s="5">
        <v>43</v>
      </c>
      <c r="BB158" s="5">
        <v>90</v>
      </c>
      <c r="BC158" s="5">
        <v>296</v>
      </c>
      <c r="BD158" s="5">
        <v>21</v>
      </c>
      <c r="BE158" s="5">
        <v>9</v>
      </c>
      <c r="BF158" s="5">
        <v>8</v>
      </c>
      <c r="BG158" s="5">
        <v>79</v>
      </c>
      <c r="BH158" s="5">
        <v>7</v>
      </c>
      <c r="BI158" s="5">
        <v>180</v>
      </c>
      <c r="BJ158" s="5">
        <v>4</v>
      </c>
      <c r="BK158" s="5">
        <v>3</v>
      </c>
      <c r="BL158" s="5">
        <v>24</v>
      </c>
      <c r="BM158" s="5">
        <v>8</v>
      </c>
      <c r="BN158" s="5">
        <v>105</v>
      </c>
      <c r="BO158" s="5">
        <v>12</v>
      </c>
      <c r="BP158" s="5">
        <v>43</v>
      </c>
      <c r="BQ158" s="5">
        <v>6</v>
      </c>
      <c r="BR158" s="5">
        <v>0</v>
      </c>
      <c r="BS158" s="5">
        <v>12</v>
      </c>
      <c r="BT158" s="5">
        <v>34</v>
      </c>
      <c r="BU158" s="5">
        <v>42</v>
      </c>
      <c r="BV158" s="5">
        <v>0</v>
      </c>
      <c r="BW158" s="5">
        <v>126</v>
      </c>
      <c r="BX158" s="5">
        <v>119</v>
      </c>
      <c r="BY158" s="5">
        <v>22</v>
      </c>
      <c r="BZ158" s="5">
        <v>202</v>
      </c>
      <c r="CA158" s="5">
        <v>94</v>
      </c>
      <c r="CB158" s="5">
        <v>210</v>
      </c>
      <c r="CC158" s="5">
        <v>0</v>
      </c>
      <c r="CD158" s="5">
        <v>5714</v>
      </c>
      <c r="CG158" s="7">
        <v>155</v>
      </c>
      <c r="CH158" s="5">
        <f>VLOOKUP(Birthplaces!CG158,Birthplaces!$A$4:$CD$233,Infographic!$G$2+2)</f>
        <v>77</v>
      </c>
      <c r="CI158" s="5">
        <f t="shared" si="12"/>
        <v>77.001549999999995</v>
      </c>
      <c r="CJ158" s="5">
        <f t="shared" si="13"/>
        <v>73</v>
      </c>
      <c r="CK158" s="5" t="str">
        <f t="shared" si="14"/>
        <v>Botswana</v>
      </c>
      <c r="CL158" s="5">
        <f t="shared" si="15"/>
        <v>3</v>
      </c>
      <c r="CM158" s="8">
        <f t="shared" si="16"/>
        <v>2.010764291507202E-3</v>
      </c>
    </row>
    <row r="159" spans="1:91" x14ac:dyDescent="0.3">
      <c r="A159" s="7">
        <v>156</v>
      </c>
      <c r="B159" s="5" t="s">
        <v>298</v>
      </c>
      <c r="C159" s="5">
        <v>0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4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5">
        <v>0</v>
      </c>
      <c r="AG159" s="5">
        <v>0</v>
      </c>
      <c r="AH159" s="5">
        <v>0</v>
      </c>
      <c r="AI159" s="5">
        <v>0</v>
      </c>
      <c r="AJ159" s="5">
        <v>0</v>
      </c>
      <c r="AK159" s="5">
        <v>0</v>
      </c>
      <c r="AL159" s="5">
        <v>0</v>
      </c>
      <c r="AM159" s="5">
        <v>0</v>
      </c>
      <c r="AN159" s="5">
        <v>0</v>
      </c>
      <c r="AO159" s="5">
        <v>0</v>
      </c>
      <c r="AP159" s="5">
        <v>0</v>
      </c>
      <c r="AQ159" s="5">
        <v>0</v>
      </c>
      <c r="AR159" s="5">
        <v>0</v>
      </c>
      <c r="AS159" s="5">
        <v>0</v>
      </c>
      <c r="AT159" s="5">
        <v>0</v>
      </c>
      <c r="AU159" s="5">
        <v>0</v>
      </c>
      <c r="AV159" s="5">
        <v>0</v>
      </c>
      <c r="AW159" s="5">
        <v>0</v>
      </c>
      <c r="AX159" s="5">
        <v>0</v>
      </c>
      <c r="AY159" s="5">
        <v>0</v>
      </c>
      <c r="AZ159" s="5">
        <v>0</v>
      </c>
      <c r="BA159" s="5">
        <v>0</v>
      </c>
      <c r="BB159" s="5">
        <v>0</v>
      </c>
      <c r="BC159" s="5">
        <v>0</v>
      </c>
      <c r="BD159" s="5">
        <v>0</v>
      </c>
      <c r="BE159" s="5">
        <v>0</v>
      </c>
      <c r="BF159" s="5">
        <v>0</v>
      </c>
      <c r="BG159" s="5">
        <v>0</v>
      </c>
      <c r="BH159" s="5">
        <v>0</v>
      </c>
      <c r="BI159" s="5">
        <v>0</v>
      </c>
      <c r="BJ159" s="5">
        <v>0</v>
      </c>
      <c r="BK159" s="5">
        <v>0</v>
      </c>
      <c r="BL159" s="5">
        <v>0</v>
      </c>
      <c r="BM159" s="5">
        <v>0</v>
      </c>
      <c r="BN159" s="5">
        <v>0</v>
      </c>
      <c r="BO159" s="5">
        <v>0</v>
      </c>
      <c r="BP159" s="5">
        <v>0</v>
      </c>
      <c r="BQ159" s="5">
        <v>0</v>
      </c>
      <c r="BR159" s="5">
        <v>0</v>
      </c>
      <c r="BS159" s="5">
        <v>0</v>
      </c>
      <c r="BT159" s="5">
        <v>0</v>
      </c>
      <c r="BU159" s="5">
        <v>0</v>
      </c>
      <c r="BV159" s="5">
        <v>0</v>
      </c>
      <c r="BW159" s="5">
        <v>0</v>
      </c>
      <c r="BX159" s="5">
        <v>0</v>
      </c>
      <c r="BY159" s="5">
        <v>0</v>
      </c>
      <c r="BZ159" s="5">
        <v>0</v>
      </c>
      <c r="CA159" s="5">
        <v>0</v>
      </c>
      <c r="CB159" s="5">
        <v>0</v>
      </c>
      <c r="CC159" s="5">
        <v>0</v>
      </c>
      <c r="CD159" s="5">
        <v>9</v>
      </c>
      <c r="CG159" s="7">
        <v>156</v>
      </c>
      <c r="CH159" s="5">
        <f>VLOOKUP(Birthplaces!CG159,Birthplaces!$A$4:$CD$233,Infographic!$G$2+2)</f>
        <v>0</v>
      </c>
      <c r="CI159" s="5">
        <f t="shared" si="12"/>
        <v>1.5600000000000002E-3</v>
      </c>
      <c r="CJ159" s="5">
        <f t="shared" si="13"/>
        <v>175</v>
      </c>
      <c r="CK159" s="5" t="str">
        <f t="shared" si="14"/>
        <v>Wallis and Futuna</v>
      </c>
      <c r="CL159" s="5">
        <f t="shared" si="15"/>
        <v>0</v>
      </c>
      <c r="CM159" s="8">
        <f t="shared" si="16"/>
        <v>0</v>
      </c>
    </row>
    <row r="160" spans="1:91" x14ac:dyDescent="0.3">
      <c r="A160" s="7">
        <v>157</v>
      </c>
      <c r="B160" s="5" t="s">
        <v>200</v>
      </c>
      <c r="C160" s="5">
        <v>0</v>
      </c>
      <c r="D160" s="5">
        <v>5</v>
      </c>
      <c r="E160" s="5">
        <v>3</v>
      </c>
      <c r="F160" s="5">
        <v>22</v>
      </c>
      <c r="G160" s="5">
        <v>4</v>
      </c>
      <c r="H160" s="5">
        <v>3</v>
      </c>
      <c r="I160" s="5">
        <v>24</v>
      </c>
      <c r="J160" s="5">
        <v>0</v>
      </c>
      <c r="K160" s="5">
        <v>15</v>
      </c>
      <c r="L160" s="5">
        <v>16</v>
      </c>
      <c r="M160" s="5">
        <v>0</v>
      </c>
      <c r="N160" s="5">
        <v>5</v>
      </c>
      <c r="O160" s="5">
        <v>5</v>
      </c>
      <c r="P160" s="5">
        <v>28</v>
      </c>
      <c r="Q160" s="5">
        <v>0</v>
      </c>
      <c r="R160" s="5">
        <v>6</v>
      </c>
      <c r="S160" s="5">
        <v>0</v>
      </c>
      <c r="T160" s="5">
        <v>28</v>
      </c>
      <c r="U160" s="5">
        <v>4</v>
      </c>
      <c r="V160" s="5">
        <v>19</v>
      </c>
      <c r="W160" s="5">
        <v>0</v>
      </c>
      <c r="X160" s="5">
        <v>12</v>
      </c>
      <c r="Y160" s="5">
        <v>4</v>
      </c>
      <c r="Z160" s="5">
        <v>0</v>
      </c>
      <c r="AA160" s="5">
        <v>0</v>
      </c>
      <c r="AB160" s="5">
        <v>9</v>
      </c>
      <c r="AC160" s="5">
        <v>36</v>
      </c>
      <c r="AD160" s="5">
        <v>0</v>
      </c>
      <c r="AE160" s="5">
        <v>0</v>
      </c>
      <c r="AF160" s="5">
        <v>0</v>
      </c>
      <c r="AG160" s="5">
        <v>21</v>
      </c>
      <c r="AH160" s="5">
        <v>0</v>
      </c>
      <c r="AI160" s="5">
        <v>8</v>
      </c>
      <c r="AJ160" s="5">
        <v>4</v>
      </c>
      <c r="AK160" s="5">
        <v>25</v>
      </c>
      <c r="AL160" s="5">
        <v>8</v>
      </c>
      <c r="AM160" s="5">
        <v>3</v>
      </c>
      <c r="AN160" s="5">
        <v>0</v>
      </c>
      <c r="AO160" s="5">
        <v>4</v>
      </c>
      <c r="AP160" s="5">
        <v>13</v>
      </c>
      <c r="AQ160" s="5">
        <v>0</v>
      </c>
      <c r="AR160" s="5">
        <v>19</v>
      </c>
      <c r="AS160" s="5">
        <v>20</v>
      </c>
      <c r="AT160" s="5">
        <v>41</v>
      </c>
      <c r="AU160" s="5">
        <v>5</v>
      </c>
      <c r="AV160" s="5">
        <v>0</v>
      </c>
      <c r="AW160" s="5">
        <v>7</v>
      </c>
      <c r="AX160" s="5">
        <v>0</v>
      </c>
      <c r="AY160" s="5">
        <v>19</v>
      </c>
      <c r="AZ160" s="5">
        <v>13</v>
      </c>
      <c r="BA160" s="5">
        <v>0</v>
      </c>
      <c r="BB160" s="5">
        <v>32</v>
      </c>
      <c r="BC160" s="5">
        <v>34</v>
      </c>
      <c r="BD160" s="5">
        <v>5</v>
      </c>
      <c r="BE160" s="5">
        <v>0</v>
      </c>
      <c r="BF160" s="5">
        <v>3</v>
      </c>
      <c r="BG160" s="5">
        <v>4</v>
      </c>
      <c r="BH160" s="5">
        <v>0</v>
      </c>
      <c r="BI160" s="5">
        <v>36</v>
      </c>
      <c r="BJ160" s="5">
        <v>0</v>
      </c>
      <c r="BK160" s="5">
        <v>0</v>
      </c>
      <c r="BL160" s="5">
        <v>0</v>
      </c>
      <c r="BM160" s="5">
        <v>3</v>
      </c>
      <c r="BN160" s="5">
        <v>17</v>
      </c>
      <c r="BO160" s="5">
        <v>0</v>
      </c>
      <c r="BP160" s="5">
        <v>8</v>
      </c>
      <c r="BQ160" s="5">
        <v>5</v>
      </c>
      <c r="BR160" s="5">
        <v>0</v>
      </c>
      <c r="BS160" s="5">
        <v>0</v>
      </c>
      <c r="BT160" s="5">
        <v>0</v>
      </c>
      <c r="BU160" s="5">
        <v>0</v>
      </c>
      <c r="BV160" s="5">
        <v>0</v>
      </c>
      <c r="BW160" s="5">
        <v>15</v>
      </c>
      <c r="BX160" s="5">
        <v>31</v>
      </c>
      <c r="BY160" s="5">
        <v>9</v>
      </c>
      <c r="BZ160" s="5">
        <v>12</v>
      </c>
      <c r="CA160" s="5">
        <v>30</v>
      </c>
      <c r="CB160" s="5">
        <v>21</v>
      </c>
      <c r="CC160" s="5">
        <v>0</v>
      </c>
      <c r="CD160" s="5">
        <v>754</v>
      </c>
      <c r="CG160" s="7">
        <v>157</v>
      </c>
      <c r="CH160" s="5">
        <f>VLOOKUP(Birthplaces!CG160,Birthplaces!$A$4:$CD$233,Infographic!$G$2+2)</f>
        <v>9</v>
      </c>
      <c r="CI160" s="5">
        <f t="shared" si="12"/>
        <v>9.0015699999999992</v>
      </c>
      <c r="CJ160" s="5">
        <f t="shared" si="13"/>
        <v>127</v>
      </c>
      <c r="CK160" s="5" t="str">
        <f t="shared" si="14"/>
        <v>Vanuatu</v>
      </c>
      <c r="CL160" s="5">
        <f t="shared" si="15"/>
        <v>0</v>
      </c>
      <c r="CM160" s="8">
        <f t="shared" si="16"/>
        <v>0</v>
      </c>
    </row>
    <row r="161" spans="1:91" x14ac:dyDescent="0.3">
      <c r="A161" s="7">
        <v>158</v>
      </c>
      <c r="B161" s="5" t="s">
        <v>207</v>
      </c>
      <c r="C161" s="5">
        <v>0</v>
      </c>
      <c r="D161" s="5">
        <v>0</v>
      </c>
      <c r="E161" s="5">
        <v>0</v>
      </c>
      <c r="F161" s="5">
        <v>5</v>
      </c>
      <c r="G161" s="5">
        <v>0</v>
      </c>
      <c r="H161" s="5">
        <v>0</v>
      </c>
      <c r="I161" s="5">
        <v>4</v>
      </c>
      <c r="J161" s="5">
        <v>0</v>
      </c>
      <c r="K161" s="5">
        <v>10</v>
      </c>
      <c r="L161" s="5">
        <v>6</v>
      </c>
      <c r="M161" s="5">
        <v>0</v>
      </c>
      <c r="N161" s="5">
        <v>5</v>
      </c>
      <c r="O161" s="5">
        <v>18</v>
      </c>
      <c r="P161" s="5">
        <v>67</v>
      </c>
      <c r="Q161" s="5">
        <v>0</v>
      </c>
      <c r="R161" s="5">
        <v>0</v>
      </c>
      <c r="S161" s="5">
        <v>0</v>
      </c>
      <c r="T161" s="5">
        <v>14</v>
      </c>
      <c r="U161" s="5">
        <v>0</v>
      </c>
      <c r="V161" s="5">
        <v>5</v>
      </c>
      <c r="W161" s="5">
        <v>0</v>
      </c>
      <c r="X161" s="5">
        <v>17</v>
      </c>
      <c r="Y161" s="5">
        <v>0</v>
      </c>
      <c r="Z161" s="5">
        <v>0</v>
      </c>
      <c r="AA161" s="5">
        <v>6</v>
      </c>
      <c r="AB161" s="5">
        <v>17</v>
      </c>
      <c r="AC161" s="5">
        <v>10</v>
      </c>
      <c r="AD161" s="5">
        <v>0</v>
      </c>
      <c r="AE161" s="5">
        <v>0</v>
      </c>
      <c r="AF161" s="5">
        <v>0</v>
      </c>
      <c r="AG161" s="5">
        <v>3</v>
      </c>
      <c r="AH161" s="5">
        <v>0</v>
      </c>
      <c r="AI161" s="5">
        <v>23</v>
      </c>
      <c r="AJ161" s="5">
        <v>0</v>
      </c>
      <c r="AK161" s="5">
        <v>20</v>
      </c>
      <c r="AL161" s="5">
        <v>23</v>
      </c>
      <c r="AM161" s="5">
        <v>4</v>
      </c>
      <c r="AN161" s="5">
        <v>0</v>
      </c>
      <c r="AO161" s="5">
        <v>0</v>
      </c>
      <c r="AP161" s="5">
        <v>9</v>
      </c>
      <c r="AQ161" s="5">
        <v>0</v>
      </c>
      <c r="AR161" s="5">
        <v>8</v>
      </c>
      <c r="AS161" s="5">
        <v>4</v>
      </c>
      <c r="AT161" s="5">
        <v>36</v>
      </c>
      <c r="AU161" s="5">
        <v>24</v>
      </c>
      <c r="AV161" s="5">
        <v>0</v>
      </c>
      <c r="AW161" s="5">
        <v>0</v>
      </c>
      <c r="AX161" s="5">
        <v>0</v>
      </c>
      <c r="AY161" s="5">
        <v>59</v>
      </c>
      <c r="AZ161" s="5">
        <v>4</v>
      </c>
      <c r="BA161" s="5">
        <v>0</v>
      </c>
      <c r="BB161" s="5">
        <v>25</v>
      </c>
      <c r="BC161" s="5">
        <v>0</v>
      </c>
      <c r="BD161" s="5">
        <v>0</v>
      </c>
      <c r="BE161" s="5">
        <v>0</v>
      </c>
      <c r="BF161" s="5">
        <v>0</v>
      </c>
      <c r="BG161" s="5">
        <v>0</v>
      </c>
      <c r="BH161" s="5">
        <v>0</v>
      </c>
      <c r="BI161" s="5">
        <v>12</v>
      </c>
      <c r="BJ161" s="5">
        <v>0</v>
      </c>
      <c r="BK161" s="5">
        <v>0</v>
      </c>
      <c r="BL161" s="5">
        <v>0</v>
      </c>
      <c r="BM161" s="5">
        <v>0</v>
      </c>
      <c r="BN161" s="5">
        <v>10</v>
      </c>
      <c r="BO161" s="5">
        <v>0</v>
      </c>
      <c r="BP161" s="5">
        <v>0</v>
      </c>
      <c r="BQ161" s="5">
        <v>0</v>
      </c>
      <c r="BR161" s="5">
        <v>0</v>
      </c>
      <c r="BS161" s="5">
        <v>0</v>
      </c>
      <c r="BT161" s="5">
        <v>0</v>
      </c>
      <c r="BU161" s="5">
        <v>0</v>
      </c>
      <c r="BV161" s="5">
        <v>0</v>
      </c>
      <c r="BW161" s="5">
        <v>3</v>
      </c>
      <c r="BX161" s="5">
        <v>41</v>
      </c>
      <c r="BY161" s="5">
        <v>0</v>
      </c>
      <c r="BZ161" s="5">
        <v>51</v>
      </c>
      <c r="CA161" s="5">
        <v>3</v>
      </c>
      <c r="CB161" s="5">
        <v>5</v>
      </c>
      <c r="CC161" s="5">
        <v>0</v>
      </c>
      <c r="CD161" s="5">
        <v>555</v>
      </c>
      <c r="CG161" s="7">
        <v>158</v>
      </c>
      <c r="CH161" s="5">
        <f>VLOOKUP(Birthplaces!CG161,Birthplaces!$A$4:$CD$233,Infographic!$G$2+2)</f>
        <v>17</v>
      </c>
      <c r="CI161" s="5">
        <f t="shared" si="12"/>
        <v>17.001580000000001</v>
      </c>
      <c r="CJ161" s="5">
        <f t="shared" si="13"/>
        <v>108</v>
      </c>
      <c r="CK161" s="5" t="str">
        <f t="shared" si="14"/>
        <v>Tuvalu</v>
      </c>
      <c r="CL161" s="5">
        <f t="shared" si="15"/>
        <v>0</v>
      </c>
      <c r="CM161" s="8">
        <f t="shared" si="16"/>
        <v>0</v>
      </c>
    </row>
    <row r="162" spans="1:91" x14ac:dyDescent="0.3">
      <c r="A162" s="7">
        <v>159</v>
      </c>
      <c r="B162" s="5" t="s">
        <v>104</v>
      </c>
      <c r="C162" s="5">
        <v>0</v>
      </c>
      <c r="D162" s="5">
        <v>35</v>
      </c>
      <c r="E162" s="5">
        <v>184</v>
      </c>
      <c r="F162" s="5">
        <v>176</v>
      </c>
      <c r="G162" s="5">
        <v>10</v>
      </c>
      <c r="H162" s="5">
        <v>31</v>
      </c>
      <c r="I162" s="5">
        <v>45</v>
      </c>
      <c r="J162" s="5">
        <v>15</v>
      </c>
      <c r="K162" s="5">
        <v>294</v>
      </c>
      <c r="L162" s="5">
        <v>1910</v>
      </c>
      <c r="M162" s="5">
        <v>0</v>
      </c>
      <c r="N162" s="5">
        <v>10</v>
      </c>
      <c r="O162" s="5">
        <v>700</v>
      </c>
      <c r="P162" s="5">
        <v>4373</v>
      </c>
      <c r="Q162" s="5">
        <v>5</v>
      </c>
      <c r="R162" s="5">
        <v>8</v>
      </c>
      <c r="S162" s="5">
        <v>0</v>
      </c>
      <c r="T162" s="5">
        <v>405</v>
      </c>
      <c r="U162" s="5">
        <v>28</v>
      </c>
      <c r="V162" s="5">
        <v>94</v>
      </c>
      <c r="W162" s="5">
        <v>4</v>
      </c>
      <c r="X162" s="5">
        <v>148</v>
      </c>
      <c r="Y162" s="5">
        <v>0</v>
      </c>
      <c r="Z162" s="5">
        <v>0</v>
      </c>
      <c r="AA162" s="5">
        <v>116</v>
      </c>
      <c r="AB162" s="5">
        <v>2388</v>
      </c>
      <c r="AC162" s="5">
        <v>803</v>
      </c>
      <c r="AD162" s="5">
        <v>285</v>
      </c>
      <c r="AE162" s="5">
        <v>0</v>
      </c>
      <c r="AF162" s="5">
        <v>5</v>
      </c>
      <c r="AG162" s="5">
        <v>204</v>
      </c>
      <c r="AH162" s="5">
        <v>10</v>
      </c>
      <c r="AI162" s="5">
        <v>3886</v>
      </c>
      <c r="AJ162" s="5">
        <v>0</v>
      </c>
      <c r="AK162" s="5">
        <v>209</v>
      </c>
      <c r="AL162" s="5">
        <v>334</v>
      </c>
      <c r="AM162" s="5">
        <v>63</v>
      </c>
      <c r="AN162" s="5">
        <v>0</v>
      </c>
      <c r="AO162" s="5">
        <v>12</v>
      </c>
      <c r="AP162" s="5">
        <v>598</v>
      </c>
      <c r="AQ162" s="5">
        <v>9</v>
      </c>
      <c r="AR162" s="5">
        <v>263</v>
      </c>
      <c r="AS162" s="5">
        <v>171</v>
      </c>
      <c r="AT162" s="5">
        <v>396</v>
      </c>
      <c r="AU162" s="5">
        <v>1673</v>
      </c>
      <c r="AV162" s="5">
        <v>51</v>
      </c>
      <c r="AW162" s="5">
        <v>96</v>
      </c>
      <c r="AX162" s="5">
        <v>15</v>
      </c>
      <c r="AY162" s="5">
        <v>866</v>
      </c>
      <c r="AZ162" s="5">
        <v>250</v>
      </c>
      <c r="BA162" s="5">
        <v>40</v>
      </c>
      <c r="BB162" s="5">
        <v>2529</v>
      </c>
      <c r="BC162" s="5">
        <v>28</v>
      </c>
      <c r="BD162" s="5">
        <v>0</v>
      </c>
      <c r="BE162" s="5">
        <v>0</v>
      </c>
      <c r="BF162" s="5">
        <v>0</v>
      </c>
      <c r="BG162" s="5">
        <v>29</v>
      </c>
      <c r="BH162" s="5">
        <v>5</v>
      </c>
      <c r="BI162" s="5">
        <v>110</v>
      </c>
      <c r="BJ162" s="5">
        <v>0</v>
      </c>
      <c r="BK162" s="5">
        <v>0</v>
      </c>
      <c r="BL162" s="5">
        <v>7</v>
      </c>
      <c r="BM162" s="5">
        <v>3</v>
      </c>
      <c r="BN162" s="5">
        <v>111</v>
      </c>
      <c r="BO162" s="5">
        <v>9</v>
      </c>
      <c r="BP162" s="5">
        <v>0</v>
      </c>
      <c r="BQ162" s="5">
        <v>40</v>
      </c>
      <c r="BR162" s="5">
        <v>0</v>
      </c>
      <c r="BS162" s="5">
        <v>19</v>
      </c>
      <c r="BT162" s="5">
        <v>13</v>
      </c>
      <c r="BU162" s="5">
        <v>28</v>
      </c>
      <c r="BV162" s="5">
        <v>3</v>
      </c>
      <c r="BW162" s="5">
        <v>609</v>
      </c>
      <c r="BX162" s="5">
        <v>1564</v>
      </c>
      <c r="BY162" s="5">
        <v>21</v>
      </c>
      <c r="BZ162" s="5">
        <v>4465</v>
      </c>
      <c r="CA162" s="5">
        <v>65</v>
      </c>
      <c r="CB162" s="5">
        <v>53</v>
      </c>
      <c r="CC162" s="5">
        <v>0</v>
      </c>
      <c r="CD162" s="5">
        <v>30945</v>
      </c>
      <c r="CG162" s="7">
        <v>159</v>
      </c>
      <c r="CH162" s="5">
        <f>VLOOKUP(Birthplaces!CG162,Birthplaces!$A$4:$CD$233,Infographic!$G$2+2)</f>
        <v>2388</v>
      </c>
      <c r="CI162" s="5">
        <f t="shared" si="12"/>
        <v>2388.0015899999999</v>
      </c>
      <c r="CJ162" s="5">
        <f t="shared" si="13"/>
        <v>10</v>
      </c>
      <c r="CK162" s="5" t="str">
        <f t="shared" si="14"/>
        <v>Turks and Caicos Islands</v>
      </c>
      <c r="CL162" s="5">
        <f t="shared" si="15"/>
        <v>0</v>
      </c>
      <c r="CM162" s="8">
        <f t="shared" si="16"/>
        <v>0</v>
      </c>
    </row>
    <row r="163" spans="1:91" x14ac:dyDescent="0.3">
      <c r="A163" s="7">
        <v>160</v>
      </c>
      <c r="B163" s="5" t="s">
        <v>311</v>
      </c>
      <c r="C163" s="5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  <c r="AF163" s="5">
        <v>0</v>
      </c>
      <c r="AG163" s="5">
        <v>0</v>
      </c>
      <c r="AH163" s="5">
        <v>0</v>
      </c>
      <c r="AI163" s="5">
        <v>0</v>
      </c>
      <c r="AJ163" s="5">
        <v>0</v>
      </c>
      <c r="AK163" s="5">
        <v>0</v>
      </c>
      <c r="AL163" s="5">
        <v>0</v>
      </c>
      <c r="AM163" s="5">
        <v>0</v>
      </c>
      <c r="AN163" s="5">
        <v>0</v>
      </c>
      <c r="AO163" s="5">
        <v>0</v>
      </c>
      <c r="AP163" s="5">
        <v>0</v>
      </c>
      <c r="AQ163" s="5">
        <v>0</v>
      </c>
      <c r="AR163" s="5">
        <v>0</v>
      </c>
      <c r="AS163" s="5">
        <v>0</v>
      </c>
      <c r="AT163" s="5">
        <v>0</v>
      </c>
      <c r="AU163" s="5">
        <v>0</v>
      </c>
      <c r="AV163" s="5">
        <v>0</v>
      </c>
      <c r="AW163" s="5">
        <v>0</v>
      </c>
      <c r="AX163" s="5">
        <v>0</v>
      </c>
      <c r="AY163" s="5">
        <v>0</v>
      </c>
      <c r="AZ163" s="5">
        <v>0</v>
      </c>
      <c r="BA163" s="5">
        <v>0</v>
      </c>
      <c r="BB163" s="5">
        <v>0</v>
      </c>
      <c r="BC163" s="5">
        <v>0</v>
      </c>
      <c r="BD163" s="5">
        <v>0</v>
      </c>
      <c r="BE163" s="5">
        <v>0</v>
      </c>
      <c r="BF163" s="5">
        <v>0</v>
      </c>
      <c r="BG163" s="5">
        <v>0</v>
      </c>
      <c r="BH163" s="5">
        <v>0</v>
      </c>
      <c r="BI163" s="5">
        <v>0</v>
      </c>
      <c r="BJ163" s="5">
        <v>0</v>
      </c>
      <c r="BK163" s="5">
        <v>0</v>
      </c>
      <c r="BL163" s="5">
        <v>0</v>
      </c>
      <c r="BM163" s="5">
        <v>0</v>
      </c>
      <c r="BN163" s="5">
        <v>0</v>
      </c>
      <c r="BO163" s="5">
        <v>0</v>
      </c>
      <c r="BP163" s="5">
        <v>0</v>
      </c>
      <c r="BQ163" s="5">
        <v>0</v>
      </c>
      <c r="BR163" s="5">
        <v>0</v>
      </c>
      <c r="BS163" s="5">
        <v>0</v>
      </c>
      <c r="BT163" s="5">
        <v>0</v>
      </c>
      <c r="BU163" s="5">
        <v>0</v>
      </c>
      <c r="BV163" s="5">
        <v>0</v>
      </c>
      <c r="BW163" s="5">
        <v>0</v>
      </c>
      <c r="BX163" s="5">
        <v>0</v>
      </c>
      <c r="BY163" s="5">
        <v>0</v>
      </c>
      <c r="BZ163" s="5">
        <v>0</v>
      </c>
      <c r="CA163" s="5">
        <v>0</v>
      </c>
      <c r="CB163" s="5">
        <v>0</v>
      </c>
      <c r="CC163" s="5">
        <v>0</v>
      </c>
      <c r="CD163" s="5">
        <v>4</v>
      </c>
      <c r="CG163" s="7">
        <v>160</v>
      </c>
      <c r="CH163" s="5">
        <f>VLOOKUP(Birthplaces!CG163,Birthplaces!$A$4:$CD$233,Infographic!$G$2+2)</f>
        <v>0</v>
      </c>
      <c r="CI163" s="5">
        <f t="shared" si="12"/>
        <v>1.6000000000000001E-3</v>
      </c>
      <c r="CJ163" s="5">
        <f t="shared" si="13"/>
        <v>174</v>
      </c>
      <c r="CK163" s="5" t="str">
        <f t="shared" si="14"/>
        <v>Turkmenistan</v>
      </c>
      <c r="CL163" s="5">
        <f t="shared" si="15"/>
        <v>0</v>
      </c>
      <c r="CM163" s="8">
        <f t="shared" si="16"/>
        <v>0</v>
      </c>
    </row>
    <row r="164" spans="1:91" x14ac:dyDescent="0.3">
      <c r="A164" s="7">
        <v>161</v>
      </c>
      <c r="B164" s="5" t="s">
        <v>266</v>
      </c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4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5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5">
        <v>0</v>
      </c>
      <c r="AG164" s="5">
        <v>3</v>
      </c>
      <c r="AH164" s="5">
        <v>0</v>
      </c>
      <c r="AI164" s="5">
        <v>0</v>
      </c>
      <c r="AJ164" s="5">
        <v>0</v>
      </c>
      <c r="AK164" s="5">
        <v>0</v>
      </c>
      <c r="AL164" s="5">
        <v>4</v>
      </c>
      <c r="AM164" s="5">
        <v>0</v>
      </c>
      <c r="AN164" s="5">
        <v>0</v>
      </c>
      <c r="AO164" s="5">
        <v>0</v>
      </c>
      <c r="AP164" s="5">
        <v>0</v>
      </c>
      <c r="AQ164" s="5">
        <v>0</v>
      </c>
      <c r="AR164" s="5">
        <v>0</v>
      </c>
      <c r="AS164" s="5">
        <v>0</v>
      </c>
      <c r="AT164" s="5">
        <v>0</v>
      </c>
      <c r="AU164" s="5">
        <v>0</v>
      </c>
      <c r="AV164" s="5">
        <v>0</v>
      </c>
      <c r="AW164" s="5">
        <v>0</v>
      </c>
      <c r="AX164" s="5">
        <v>0</v>
      </c>
      <c r="AY164" s="5">
        <v>5</v>
      </c>
      <c r="AZ164" s="5">
        <v>0</v>
      </c>
      <c r="BA164" s="5">
        <v>0</v>
      </c>
      <c r="BB164" s="5">
        <v>3</v>
      </c>
      <c r="BC164" s="5">
        <v>5</v>
      </c>
      <c r="BD164" s="5">
        <v>0</v>
      </c>
      <c r="BE164" s="5">
        <v>0</v>
      </c>
      <c r="BF164" s="5">
        <v>0</v>
      </c>
      <c r="BG164" s="5">
        <v>0</v>
      </c>
      <c r="BH164" s="5">
        <v>0</v>
      </c>
      <c r="BI164" s="5">
        <v>9</v>
      </c>
      <c r="BJ164" s="5">
        <v>0</v>
      </c>
      <c r="BK164" s="5">
        <v>0</v>
      </c>
      <c r="BL164" s="5">
        <v>0</v>
      </c>
      <c r="BM164" s="5">
        <v>0</v>
      </c>
      <c r="BN164" s="5">
        <v>0</v>
      </c>
      <c r="BO164" s="5">
        <v>0</v>
      </c>
      <c r="BP164" s="5">
        <v>0</v>
      </c>
      <c r="BQ164" s="5">
        <v>0</v>
      </c>
      <c r="BR164" s="5">
        <v>0</v>
      </c>
      <c r="BS164" s="5">
        <v>0</v>
      </c>
      <c r="BT164" s="5">
        <v>0</v>
      </c>
      <c r="BU164" s="5">
        <v>0</v>
      </c>
      <c r="BV164" s="5">
        <v>0</v>
      </c>
      <c r="BW164" s="5">
        <v>0</v>
      </c>
      <c r="BX164" s="5">
        <v>0</v>
      </c>
      <c r="BY164" s="5">
        <v>0</v>
      </c>
      <c r="BZ164" s="5">
        <v>0</v>
      </c>
      <c r="CA164" s="5">
        <v>0</v>
      </c>
      <c r="CB164" s="5">
        <v>0</v>
      </c>
      <c r="CC164" s="5">
        <v>0</v>
      </c>
      <c r="CD164" s="5">
        <v>46</v>
      </c>
      <c r="CG164" s="7">
        <v>161</v>
      </c>
      <c r="CH164" s="5">
        <f>VLOOKUP(Birthplaces!CG164,Birthplaces!$A$4:$CD$233,Infographic!$G$2+2)</f>
        <v>0</v>
      </c>
      <c r="CI164" s="5">
        <f t="shared" si="12"/>
        <v>1.6100000000000001E-3</v>
      </c>
      <c r="CJ164" s="5">
        <f t="shared" si="13"/>
        <v>173</v>
      </c>
      <c r="CK164" s="5" t="str">
        <f t="shared" si="14"/>
        <v>Tokelau</v>
      </c>
      <c r="CL164" s="5">
        <f t="shared" si="15"/>
        <v>0</v>
      </c>
      <c r="CM164" s="8">
        <f t="shared" si="16"/>
        <v>0</v>
      </c>
    </row>
    <row r="165" spans="1:91" x14ac:dyDescent="0.3">
      <c r="A165" s="7">
        <v>162</v>
      </c>
      <c r="B165" s="5" t="s">
        <v>165</v>
      </c>
      <c r="C165" s="5">
        <v>8</v>
      </c>
      <c r="D165" s="5">
        <v>4</v>
      </c>
      <c r="E165" s="5">
        <v>39</v>
      </c>
      <c r="F165" s="5">
        <v>64</v>
      </c>
      <c r="G165" s="5">
        <v>21</v>
      </c>
      <c r="H165" s="5">
        <v>34</v>
      </c>
      <c r="I165" s="5">
        <v>47</v>
      </c>
      <c r="J165" s="5">
        <v>7</v>
      </c>
      <c r="K165" s="5">
        <v>92</v>
      </c>
      <c r="L165" s="5">
        <v>55</v>
      </c>
      <c r="M165" s="5">
        <v>0</v>
      </c>
      <c r="N165" s="5">
        <v>11</v>
      </c>
      <c r="O165" s="5">
        <v>42</v>
      </c>
      <c r="P165" s="5">
        <v>69</v>
      </c>
      <c r="Q165" s="5">
        <v>6</v>
      </c>
      <c r="R165" s="5">
        <v>8</v>
      </c>
      <c r="S165" s="5">
        <v>0</v>
      </c>
      <c r="T165" s="5">
        <v>74</v>
      </c>
      <c r="U165" s="5">
        <v>30</v>
      </c>
      <c r="V165" s="5">
        <v>87</v>
      </c>
      <c r="W165" s="5">
        <v>0</v>
      </c>
      <c r="X165" s="5">
        <v>39</v>
      </c>
      <c r="Y165" s="5">
        <v>8</v>
      </c>
      <c r="Z165" s="5">
        <v>10</v>
      </c>
      <c r="AA165" s="5">
        <v>62</v>
      </c>
      <c r="AB165" s="5">
        <v>28</v>
      </c>
      <c r="AC165" s="5">
        <v>126</v>
      </c>
      <c r="AD165" s="5">
        <v>31</v>
      </c>
      <c r="AE165" s="5">
        <v>0</v>
      </c>
      <c r="AF165" s="5">
        <v>0</v>
      </c>
      <c r="AG165" s="5">
        <v>37</v>
      </c>
      <c r="AH165" s="5">
        <v>12</v>
      </c>
      <c r="AI165" s="5">
        <v>86</v>
      </c>
      <c r="AJ165" s="5">
        <v>7</v>
      </c>
      <c r="AK165" s="5">
        <v>85</v>
      </c>
      <c r="AL165" s="5">
        <v>70</v>
      </c>
      <c r="AM165" s="5">
        <v>19</v>
      </c>
      <c r="AN165" s="5">
        <v>5</v>
      </c>
      <c r="AO165" s="5">
        <v>35</v>
      </c>
      <c r="AP165" s="5">
        <v>57</v>
      </c>
      <c r="AQ165" s="5">
        <v>8</v>
      </c>
      <c r="AR165" s="5">
        <v>63</v>
      </c>
      <c r="AS165" s="5">
        <v>70</v>
      </c>
      <c r="AT165" s="5">
        <v>67</v>
      </c>
      <c r="AU165" s="5">
        <v>29</v>
      </c>
      <c r="AV165" s="5">
        <v>10</v>
      </c>
      <c r="AW165" s="5">
        <v>27</v>
      </c>
      <c r="AX165" s="5">
        <v>7</v>
      </c>
      <c r="AY165" s="5">
        <v>52</v>
      </c>
      <c r="AZ165" s="5">
        <v>40</v>
      </c>
      <c r="BA165" s="5">
        <v>12</v>
      </c>
      <c r="BB165" s="5">
        <v>77</v>
      </c>
      <c r="BC165" s="5">
        <v>100</v>
      </c>
      <c r="BD165" s="5">
        <v>24</v>
      </c>
      <c r="BE165" s="5">
        <v>3</v>
      </c>
      <c r="BF165" s="5">
        <v>3</v>
      </c>
      <c r="BG165" s="5">
        <v>39</v>
      </c>
      <c r="BH165" s="5">
        <v>0</v>
      </c>
      <c r="BI165" s="5">
        <v>83</v>
      </c>
      <c r="BJ165" s="5">
        <v>0</v>
      </c>
      <c r="BK165" s="5">
        <v>0</v>
      </c>
      <c r="BL165" s="5">
        <v>12</v>
      </c>
      <c r="BM165" s="5">
        <v>10</v>
      </c>
      <c r="BN165" s="5">
        <v>45</v>
      </c>
      <c r="BO165" s="5">
        <v>9</v>
      </c>
      <c r="BP165" s="5">
        <v>19</v>
      </c>
      <c r="BQ165" s="5">
        <v>7</v>
      </c>
      <c r="BR165" s="5">
        <v>3</v>
      </c>
      <c r="BS165" s="5">
        <v>17</v>
      </c>
      <c r="BT165" s="5">
        <v>5</v>
      </c>
      <c r="BU165" s="5">
        <v>14</v>
      </c>
      <c r="BV165" s="5">
        <v>0</v>
      </c>
      <c r="BW165" s="5">
        <v>82</v>
      </c>
      <c r="BX165" s="5">
        <v>42</v>
      </c>
      <c r="BY165" s="5">
        <v>26</v>
      </c>
      <c r="BZ165" s="5">
        <v>127</v>
      </c>
      <c r="CA165" s="5">
        <v>49</v>
      </c>
      <c r="CB165" s="5">
        <v>94</v>
      </c>
      <c r="CC165" s="5">
        <v>10</v>
      </c>
      <c r="CD165" s="5">
        <v>2712</v>
      </c>
      <c r="CG165" s="7">
        <v>162</v>
      </c>
      <c r="CH165" s="5">
        <f>VLOOKUP(Birthplaces!CG165,Birthplaces!$A$4:$CD$233,Infographic!$G$2+2)</f>
        <v>28</v>
      </c>
      <c r="CI165" s="5">
        <f t="shared" si="12"/>
        <v>28.001619999999999</v>
      </c>
      <c r="CJ165" s="5">
        <f t="shared" si="13"/>
        <v>93</v>
      </c>
      <c r="CK165" s="5" t="str">
        <f t="shared" si="14"/>
        <v>Togo</v>
      </c>
      <c r="CL165" s="5">
        <f t="shared" si="15"/>
        <v>0</v>
      </c>
      <c r="CM165" s="8">
        <f t="shared" si="16"/>
        <v>0</v>
      </c>
    </row>
    <row r="166" spans="1:91" x14ac:dyDescent="0.3">
      <c r="A166" s="7">
        <v>163</v>
      </c>
      <c r="B166" s="5" t="s">
        <v>249</v>
      </c>
      <c r="C166" s="5">
        <v>0</v>
      </c>
      <c r="D166" s="5">
        <v>0</v>
      </c>
      <c r="E166" s="5">
        <v>0</v>
      </c>
      <c r="F166" s="5">
        <v>7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22</v>
      </c>
      <c r="M166" s="5">
        <v>0</v>
      </c>
      <c r="N166" s="5">
        <v>0</v>
      </c>
      <c r="O166" s="5">
        <v>0</v>
      </c>
      <c r="P166" s="5">
        <v>8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4</v>
      </c>
      <c r="Y166" s="5">
        <v>0</v>
      </c>
      <c r="Z166" s="5">
        <v>0</v>
      </c>
      <c r="AA166" s="5">
        <v>0</v>
      </c>
      <c r="AB166" s="5">
        <v>3</v>
      </c>
      <c r="AC166" s="5">
        <v>0</v>
      </c>
      <c r="AD166" s="5">
        <v>0</v>
      </c>
      <c r="AE166" s="5">
        <v>0</v>
      </c>
      <c r="AF166" s="5">
        <v>0</v>
      </c>
      <c r="AG166" s="5">
        <v>0</v>
      </c>
      <c r="AH166" s="5">
        <v>0</v>
      </c>
      <c r="AI166" s="5">
        <v>4</v>
      </c>
      <c r="AJ166" s="5">
        <v>0</v>
      </c>
      <c r="AK166" s="5">
        <v>0</v>
      </c>
      <c r="AL166" s="5">
        <v>0</v>
      </c>
      <c r="AM166" s="5">
        <v>0</v>
      </c>
      <c r="AN166" s="5">
        <v>0</v>
      </c>
      <c r="AO166" s="5">
        <v>0</v>
      </c>
      <c r="AP166" s="5">
        <v>0</v>
      </c>
      <c r="AQ166" s="5">
        <v>0</v>
      </c>
      <c r="AR166" s="5">
        <v>4</v>
      </c>
      <c r="AS166" s="5">
        <v>0</v>
      </c>
      <c r="AT166" s="5">
        <v>13</v>
      </c>
      <c r="AU166" s="5">
        <v>3</v>
      </c>
      <c r="AV166" s="5">
        <v>0</v>
      </c>
      <c r="AW166" s="5">
        <v>0</v>
      </c>
      <c r="AX166" s="5">
        <v>0</v>
      </c>
      <c r="AY166" s="5">
        <v>4</v>
      </c>
      <c r="AZ166" s="5">
        <v>0</v>
      </c>
      <c r="BA166" s="5">
        <v>0</v>
      </c>
      <c r="BB166" s="5">
        <v>0</v>
      </c>
      <c r="BC166" s="5">
        <v>0</v>
      </c>
      <c r="BD166" s="5">
        <v>0</v>
      </c>
      <c r="BE166" s="5">
        <v>0</v>
      </c>
      <c r="BF166" s="5">
        <v>0</v>
      </c>
      <c r="BG166" s="5">
        <v>0</v>
      </c>
      <c r="BH166" s="5">
        <v>0</v>
      </c>
      <c r="BI166" s="5">
        <v>5</v>
      </c>
      <c r="BJ166" s="5">
        <v>0</v>
      </c>
      <c r="BK166" s="5">
        <v>0</v>
      </c>
      <c r="BL166" s="5">
        <v>0</v>
      </c>
      <c r="BM166" s="5">
        <v>0</v>
      </c>
      <c r="BN166" s="5">
        <v>6</v>
      </c>
      <c r="BO166" s="5">
        <v>0</v>
      </c>
      <c r="BP166" s="5">
        <v>0</v>
      </c>
      <c r="BQ166" s="5">
        <v>0</v>
      </c>
      <c r="BR166" s="5">
        <v>0</v>
      </c>
      <c r="BS166" s="5">
        <v>0</v>
      </c>
      <c r="BT166" s="5">
        <v>0</v>
      </c>
      <c r="BU166" s="5">
        <v>0</v>
      </c>
      <c r="BV166" s="5">
        <v>0</v>
      </c>
      <c r="BW166" s="5">
        <v>6</v>
      </c>
      <c r="BX166" s="5">
        <v>0</v>
      </c>
      <c r="BY166" s="5">
        <v>0</v>
      </c>
      <c r="BZ166" s="5">
        <v>9</v>
      </c>
      <c r="CA166" s="5">
        <v>0</v>
      </c>
      <c r="CB166" s="5">
        <v>0</v>
      </c>
      <c r="CC166" s="5">
        <v>0</v>
      </c>
      <c r="CD166" s="5">
        <v>108</v>
      </c>
      <c r="CG166" s="7">
        <v>163</v>
      </c>
      <c r="CH166" s="5">
        <f>VLOOKUP(Birthplaces!CG166,Birthplaces!$A$4:$CD$233,Infographic!$G$2+2)</f>
        <v>3</v>
      </c>
      <c r="CI166" s="5">
        <f t="shared" si="12"/>
        <v>3.00163</v>
      </c>
      <c r="CJ166" s="5">
        <f t="shared" si="13"/>
        <v>148</v>
      </c>
      <c r="CK166" s="5" t="str">
        <f t="shared" si="14"/>
        <v>Suriname</v>
      </c>
      <c r="CL166" s="5">
        <f t="shared" si="15"/>
        <v>0</v>
      </c>
      <c r="CM166" s="8">
        <f t="shared" si="16"/>
        <v>0</v>
      </c>
    </row>
    <row r="167" spans="1:91" x14ac:dyDescent="0.3">
      <c r="A167" s="7">
        <v>164</v>
      </c>
      <c r="B167" s="5" t="s">
        <v>176</v>
      </c>
      <c r="C167" s="5">
        <v>5</v>
      </c>
      <c r="D167" s="5">
        <v>4</v>
      </c>
      <c r="E167" s="5">
        <v>11</v>
      </c>
      <c r="F167" s="5">
        <v>30</v>
      </c>
      <c r="G167" s="5">
        <v>6</v>
      </c>
      <c r="H167" s="5">
        <v>3</v>
      </c>
      <c r="I167" s="5">
        <v>23</v>
      </c>
      <c r="J167" s="5">
        <v>5</v>
      </c>
      <c r="K167" s="5">
        <v>48</v>
      </c>
      <c r="L167" s="5">
        <v>52</v>
      </c>
      <c r="M167" s="5">
        <v>0</v>
      </c>
      <c r="N167" s="5">
        <v>0</v>
      </c>
      <c r="O167" s="5">
        <v>27</v>
      </c>
      <c r="P167" s="5">
        <v>112</v>
      </c>
      <c r="Q167" s="5">
        <v>0</v>
      </c>
      <c r="R167" s="5">
        <v>0</v>
      </c>
      <c r="S167" s="5">
        <v>5</v>
      </c>
      <c r="T167" s="5">
        <v>63</v>
      </c>
      <c r="U167" s="5">
        <v>5</v>
      </c>
      <c r="V167" s="5">
        <v>54</v>
      </c>
      <c r="W167" s="5">
        <v>0</v>
      </c>
      <c r="X167" s="5">
        <v>65</v>
      </c>
      <c r="Y167" s="5">
        <v>4</v>
      </c>
      <c r="Z167" s="5">
        <v>0</v>
      </c>
      <c r="AA167" s="5">
        <v>10</v>
      </c>
      <c r="AB167" s="5">
        <v>61</v>
      </c>
      <c r="AC167" s="5">
        <v>41</v>
      </c>
      <c r="AD167" s="5">
        <v>0</v>
      </c>
      <c r="AE167" s="5">
        <v>0</v>
      </c>
      <c r="AF167" s="5">
        <v>0</v>
      </c>
      <c r="AG167" s="5">
        <v>34</v>
      </c>
      <c r="AH167" s="5">
        <v>0</v>
      </c>
      <c r="AI167" s="5">
        <v>60</v>
      </c>
      <c r="AJ167" s="5">
        <v>3</v>
      </c>
      <c r="AK167" s="5">
        <v>73</v>
      </c>
      <c r="AL167" s="5">
        <v>48</v>
      </c>
      <c r="AM167" s="5">
        <v>5</v>
      </c>
      <c r="AN167" s="5">
        <v>0</v>
      </c>
      <c r="AO167" s="5">
        <v>4</v>
      </c>
      <c r="AP167" s="5">
        <v>36</v>
      </c>
      <c r="AQ167" s="5">
        <v>0</v>
      </c>
      <c r="AR167" s="5">
        <v>48</v>
      </c>
      <c r="AS167" s="5">
        <v>15</v>
      </c>
      <c r="AT167" s="5">
        <v>135</v>
      </c>
      <c r="AU167" s="5">
        <v>62</v>
      </c>
      <c r="AV167" s="5">
        <v>8</v>
      </c>
      <c r="AW167" s="5">
        <v>3</v>
      </c>
      <c r="AX167" s="5">
        <v>0</v>
      </c>
      <c r="AY167" s="5">
        <v>59</v>
      </c>
      <c r="AZ167" s="5">
        <v>40</v>
      </c>
      <c r="BA167" s="5">
        <v>0</v>
      </c>
      <c r="BB167" s="5">
        <v>83</v>
      </c>
      <c r="BC167" s="5">
        <v>31</v>
      </c>
      <c r="BD167" s="5">
        <v>4</v>
      </c>
      <c r="BE167" s="5">
        <v>4</v>
      </c>
      <c r="BF167" s="5">
        <v>0</v>
      </c>
      <c r="BG167" s="5">
        <v>9</v>
      </c>
      <c r="BH167" s="5">
        <v>3</v>
      </c>
      <c r="BI167" s="5">
        <v>67</v>
      </c>
      <c r="BJ167" s="5">
        <v>0</v>
      </c>
      <c r="BK167" s="5">
        <v>0</v>
      </c>
      <c r="BL167" s="5">
        <v>0</v>
      </c>
      <c r="BM167" s="5">
        <v>0</v>
      </c>
      <c r="BN167" s="5">
        <v>50</v>
      </c>
      <c r="BO167" s="5">
        <v>0</v>
      </c>
      <c r="BP167" s="5">
        <v>3</v>
      </c>
      <c r="BQ167" s="5">
        <v>3</v>
      </c>
      <c r="BR167" s="5">
        <v>0</v>
      </c>
      <c r="BS167" s="5">
        <v>0</v>
      </c>
      <c r="BT167" s="5">
        <v>0</v>
      </c>
      <c r="BU167" s="5">
        <v>0</v>
      </c>
      <c r="BV167" s="5">
        <v>0</v>
      </c>
      <c r="BW167" s="5">
        <v>61</v>
      </c>
      <c r="BX167" s="5">
        <v>49</v>
      </c>
      <c r="BY167" s="5">
        <v>0</v>
      </c>
      <c r="BZ167" s="5">
        <v>93</v>
      </c>
      <c r="CA167" s="5">
        <v>35</v>
      </c>
      <c r="CB167" s="5">
        <v>18</v>
      </c>
      <c r="CC167" s="5">
        <v>0</v>
      </c>
      <c r="CD167" s="5">
        <v>1782</v>
      </c>
      <c r="CG167" s="7">
        <v>164</v>
      </c>
      <c r="CH167" s="5">
        <f>VLOOKUP(Birthplaces!CG167,Birthplaces!$A$4:$CD$233,Infographic!$G$2+2)</f>
        <v>61</v>
      </c>
      <c r="CI167" s="5">
        <f t="shared" si="12"/>
        <v>61.001640000000002</v>
      </c>
      <c r="CJ167" s="5">
        <f t="shared" si="13"/>
        <v>78</v>
      </c>
      <c r="CK167" s="5" t="str">
        <f t="shared" si="14"/>
        <v>St Vincent and the Grenadines</v>
      </c>
      <c r="CL167" s="5">
        <f t="shared" si="15"/>
        <v>0</v>
      </c>
      <c r="CM167" s="8">
        <f t="shared" si="16"/>
        <v>0</v>
      </c>
    </row>
    <row r="168" spans="1:91" x14ac:dyDescent="0.3">
      <c r="A168" s="7">
        <v>165</v>
      </c>
      <c r="B168" s="5" t="s">
        <v>98</v>
      </c>
      <c r="C168" s="5">
        <v>85</v>
      </c>
      <c r="D168" s="5">
        <v>84</v>
      </c>
      <c r="E168" s="5">
        <v>631</v>
      </c>
      <c r="F168" s="5">
        <v>696</v>
      </c>
      <c r="G168" s="5">
        <v>153</v>
      </c>
      <c r="H168" s="5">
        <v>206</v>
      </c>
      <c r="I168" s="5">
        <v>268</v>
      </c>
      <c r="J168" s="5">
        <v>50</v>
      </c>
      <c r="K168" s="5">
        <v>556</v>
      </c>
      <c r="L168" s="5">
        <v>5759</v>
      </c>
      <c r="M168" s="5">
        <v>45</v>
      </c>
      <c r="N168" s="5">
        <v>328</v>
      </c>
      <c r="O168" s="5">
        <v>1125</v>
      </c>
      <c r="P168" s="5">
        <v>6990</v>
      </c>
      <c r="Q168" s="5">
        <v>84</v>
      </c>
      <c r="R168" s="5">
        <v>102</v>
      </c>
      <c r="S168" s="5">
        <v>84</v>
      </c>
      <c r="T168" s="5">
        <v>1075</v>
      </c>
      <c r="U168" s="5">
        <v>310</v>
      </c>
      <c r="V168" s="5">
        <v>1298</v>
      </c>
      <c r="W168" s="5">
        <v>71</v>
      </c>
      <c r="X168" s="5">
        <v>899</v>
      </c>
      <c r="Y168" s="5">
        <v>126</v>
      </c>
      <c r="Z168" s="5">
        <v>35</v>
      </c>
      <c r="AA168" s="5">
        <v>684</v>
      </c>
      <c r="AB168" s="5">
        <v>2662</v>
      </c>
      <c r="AC168" s="5">
        <v>2017</v>
      </c>
      <c r="AD168" s="5">
        <v>683</v>
      </c>
      <c r="AE168" s="5">
        <v>40</v>
      </c>
      <c r="AF168" s="5">
        <v>49</v>
      </c>
      <c r="AG168" s="5">
        <v>1123</v>
      </c>
      <c r="AH168" s="5">
        <v>144</v>
      </c>
      <c r="AI168" s="5">
        <v>3424</v>
      </c>
      <c r="AJ168" s="5">
        <v>40</v>
      </c>
      <c r="AK168" s="5">
        <v>1456</v>
      </c>
      <c r="AL168" s="5">
        <v>1534</v>
      </c>
      <c r="AM168" s="5">
        <v>627</v>
      </c>
      <c r="AN168" s="5">
        <v>107</v>
      </c>
      <c r="AO168" s="5">
        <v>124</v>
      </c>
      <c r="AP168" s="5">
        <v>582</v>
      </c>
      <c r="AQ168" s="5">
        <v>18</v>
      </c>
      <c r="AR168" s="5">
        <v>1269</v>
      </c>
      <c r="AS168" s="5">
        <v>671</v>
      </c>
      <c r="AT168" s="5">
        <v>2315</v>
      </c>
      <c r="AU168" s="5">
        <v>5829</v>
      </c>
      <c r="AV168" s="5">
        <v>361</v>
      </c>
      <c r="AW168" s="5">
        <v>282</v>
      </c>
      <c r="AX168" s="5">
        <v>198</v>
      </c>
      <c r="AY168" s="5">
        <v>1638</v>
      </c>
      <c r="AZ168" s="5">
        <v>846</v>
      </c>
      <c r="BA168" s="5">
        <v>150</v>
      </c>
      <c r="BB168" s="5">
        <v>1377</v>
      </c>
      <c r="BC168" s="5">
        <v>551</v>
      </c>
      <c r="BD168" s="5">
        <v>32</v>
      </c>
      <c r="BE168" s="5">
        <v>107</v>
      </c>
      <c r="BF168" s="5">
        <v>38</v>
      </c>
      <c r="BG168" s="5">
        <v>140</v>
      </c>
      <c r="BH168" s="5">
        <v>134</v>
      </c>
      <c r="BI168" s="5">
        <v>643</v>
      </c>
      <c r="BJ168" s="5">
        <v>33</v>
      </c>
      <c r="BK168" s="5">
        <v>0</v>
      </c>
      <c r="BL168" s="5">
        <v>124</v>
      </c>
      <c r="BM168" s="5">
        <v>48</v>
      </c>
      <c r="BN168" s="5">
        <v>651</v>
      </c>
      <c r="BO168" s="5">
        <v>64</v>
      </c>
      <c r="BP168" s="5">
        <v>62</v>
      </c>
      <c r="BQ168" s="5">
        <v>185</v>
      </c>
      <c r="BR168" s="5">
        <v>33</v>
      </c>
      <c r="BS168" s="5">
        <v>175</v>
      </c>
      <c r="BT168" s="5">
        <v>221</v>
      </c>
      <c r="BU168" s="5">
        <v>290</v>
      </c>
      <c r="BV168" s="5">
        <v>23</v>
      </c>
      <c r="BW168" s="5">
        <v>1396</v>
      </c>
      <c r="BX168" s="5">
        <v>3126</v>
      </c>
      <c r="BY168" s="5">
        <v>288</v>
      </c>
      <c r="BZ168" s="5">
        <v>7645</v>
      </c>
      <c r="CA168" s="5">
        <v>487</v>
      </c>
      <c r="CB168" s="5">
        <v>578</v>
      </c>
      <c r="CC168" s="5">
        <v>30</v>
      </c>
      <c r="CD168" s="5">
        <v>68463</v>
      </c>
      <c r="CG168" s="7">
        <v>165</v>
      </c>
      <c r="CH168" s="5">
        <f>VLOOKUP(Birthplaces!CG168,Birthplaces!$A$4:$CD$233,Infographic!$G$2+2)</f>
        <v>2662</v>
      </c>
      <c r="CI168" s="5">
        <f t="shared" si="12"/>
        <v>2662.0016500000002</v>
      </c>
      <c r="CJ168" s="5">
        <f t="shared" si="13"/>
        <v>9</v>
      </c>
      <c r="CK168" s="5" t="str">
        <f t="shared" si="14"/>
        <v>St Lucia</v>
      </c>
      <c r="CL168" s="5">
        <f t="shared" si="15"/>
        <v>0</v>
      </c>
      <c r="CM168" s="8">
        <f t="shared" si="16"/>
        <v>0</v>
      </c>
    </row>
    <row r="169" spans="1:91" x14ac:dyDescent="0.3">
      <c r="A169" s="7">
        <v>166</v>
      </c>
      <c r="B169" s="5" t="s">
        <v>126</v>
      </c>
      <c r="C169" s="5">
        <v>13</v>
      </c>
      <c r="D169" s="5">
        <v>6</v>
      </c>
      <c r="E169" s="5">
        <v>56</v>
      </c>
      <c r="F169" s="5">
        <v>251</v>
      </c>
      <c r="G169" s="5">
        <v>40</v>
      </c>
      <c r="H169" s="5">
        <v>60</v>
      </c>
      <c r="I169" s="5">
        <v>495</v>
      </c>
      <c r="J169" s="5">
        <v>5</v>
      </c>
      <c r="K169" s="5">
        <v>319</v>
      </c>
      <c r="L169" s="5">
        <v>895</v>
      </c>
      <c r="M169" s="5">
        <v>3</v>
      </c>
      <c r="N169" s="5">
        <v>8</v>
      </c>
      <c r="O169" s="5">
        <v>157</v>
      </c>
      <c r="P169" s="5">
        <v>1313</v>
      </c>
      <c r="Q169" s="5">
        <v>8</v>
      </c>
      <c r="R169" s="5">
        <v>9</v>
      </c>
      <c r="S169" s="5">
        <v>3</v>
      </c>
      <c r="T169" s="5">
        <v>203</v>
      </c>
      <c r="U169" s="5">
        <v>32</v>
      </c>
      <c r="V169" s="5">
        <v>366</v>
      </c>
      <c r="W169" s="5">
        <v>0</v>
      </c>
      <c r="X169" s="5">
        <v>1151</v>
      </c>
      <c r="Y169" s="5">
        <v>8</v>
      </c>
      <c r="Z169" s="5">
        <v>19</v>
      </c>
      <c r="AA169" s="5">
        <v>31</v>
      </c>
      <c r="AB169" s="5">
        <v>592</v>
      </c>
      <c r="AC169" s="5">
        <v>406</v>
      </c>
      <c r="AD169" s="5">
        <v>17</v>
      </c>
      <c r="AE169" s="5">
        <v>19</v>
      </c>
      <c r="AF169" s="5">
        <v>0</v>
      </c>
      <c r="AG169" s="5">
        <v>298</v>
      </c>
      <c r="AH169" s="5">
        <v>10</v>
      </c>
      <c r="AI169" s="5">
        <v>327</v>
      </c>
      <c r="AJ169" s="5">
        <v>3</v>
      </c>
      <c r="AK169" s="5">
        <v>638</v>
      </c>
      <c r="AL169" s="5">
        <v>494</v>
      </c>
      <c r="AM169" s="5">
        <v>87</v>
      </c>
      <c r="AN169" s="5">
        <v>6</v>
      </c>
      <c r="AO169" s="5">
        <v>52</v>
      </c>
      <c r="AP169" s="5">
        <v>211</v>
      </c>
      <c r="AQ169" s="5">
        <v>9</v>
      </c>
      <c r="AR169" s="5">
        <v>240</v>
      </c>
      <c r="AS169" s="5">
        <v>213</v>
      </c>
      <c r="AT169" s="5">
        <v>268</v>
      </c>
      <c r="AU169" s="5">
        <v>403</v>
      </c>
      <c r="AV169" s="5">
        <v>8</v>
      </c>
      <c r="AW169" s="5">
        <v>40</v>
      </c>
      <c r="AX169" s="5">
        <v>11</v>
      </c>
      <c r="AY169" s="5">
        <v>635</v>
      </c>
      <c r="AZ169" s="5">
        <v>308</v>
      </c>
      <c r="BA169" s="5">
        <v>41</v>
      </c>
      <c r="BB169" s="5">
        <v>383</v>
      </c>
      <c r="BC169" s="5">
        <v>246</v>
      </c>
      <c r="BD169" s="5">
        <v>12</v>
      </c>
      <c r="BE169" s="5">
        <v>3</v>
      </c>
      <c r="BF169" s="5">
        <v>7</v>
      </c>
      <c r="BG169" s="5">
        <v>82</v>
      </c>
      <c r="BH169" s="5">
        <v>9</v>
      </c>
      <c r="BI169" s="5">
        <v>514</v>
      </c>
      <c r="BJ169" s="5">
        <v>4</v>
      </c>
      <c r="BK169" s="5">
        <v>0</v>
      </c>
      <c r="BL169" s="5">
        <v>25</v>
      </c>
      <c r="BM169" s="5">
        <v>9</v>
      </c>
      <c r="BN169" s="5">
        <v>399</v>
      </c>
      <c r="BO169" s="5">
        <v>8</v>
      </c>
      <c r="BP169" s="5">
        <v>34</v>
      </c>
      <c r="BQ169" s="5">
        <v>0</v>
      </c>
      <c r="BR169" s="5">
        <v>3</v>
      </c>
      <c r="BS169" s="5">
        <v>8</v>
      </c>
      <c r="BT169" s="5">
        <v>11</v>
      </c>
      <c r="BU169" s="5">
        <v>36</v>
      </c>
      <c r="BV169" s="5">
        <v>0</v>
      </c>
      <c r="BW169" s="5">
        <v>354</v>
      </c>
      <c r="BX169" s="5">
        <v>259</v>
      </c>
      <c r="BY169" s="5">
        <v>27</v>
      </c>
      <c r="BZ169" s="5">
        <v>533</v>
      </c>
      <c r="CA169" s="5">
        <v>149</v>
      </c>
      <c r="CB169" s="5">
        <v>276</v>
      </c>
      <c r="CC169" s="5">
        <v>6</v>
      </c>
      <c r="CD169" s="5">
        <v>14202</v>
      </c>
      <c r="CG169" s="7">
        <v>166</v>
      </c>
      <c r="CH169" s="5">
        <f>VLOOKUP(Birthplaces!CG169,Birthplaces!$A$4:$CD$233,Infographic!$G$2+2)</f>
        <v>592</v>
      </c>
      <c r="CI169" s="5">
        <f t="shared" si="12"/>
        <v>592.00166000000002</v>
      </c>
      <c r="CJ169" s="5">
        <f t="shared" si="13"/>
        <v>26</v>
      </c>
      <c r="CK169" s="5" t="str">
        <f t="shared" si="14"/>
        <v>St Kitts and Nevis</v>
      </c>
      <c r="CL169" s="5">
        <f t="shared" si="15"/>
        <v>0</v>
      </c>
      <c r="CM169" s="8">
        <f t="shared" si="16"/>
        <v>0</v>
      </c>
    </row>
    <row r="170" spans="1:91" x14ac:dyDescent="0.3">
      <c r="A170" s="7">
        <v>167</v>
      </c>
      <c r="B170" s="5" t="s">
        <v>163</v>
      </c>
      <c r="C170" s="5">
        <v>0</v>
      </c>
      <c r="D170" s="5">
        <v>0</v>
      </c>
      <c r="E170" s="5">
        <v>8</v>
      </c>
      <c r="F170" s="5">
        <v>72</v>
      </c>
      <c r="G170" s="5">
        <v>8</v>
      </c>
      <c r="H170" s="5">
        <v>9</v>
      </c>
      <c r="I170" s="5">
        <v>41</v>
      </c>
      <c r="J170" s="5">
        <v>0</v>
      </c>
      <c r="K170" s="5">
        <v>29</v>
      </c>
      <c r="L170" s="5">
        <v>235</v>
      </c>
      <c r="M170" s="5">
        <v>0</v>
      </c>
      <c r="N170" s="5">
        <v>8</v>
      </c>
      <c r="O170" s="5">
        <v>39</v>
      </c>
      <c r="P170" s="5">
        <v>230</v>
      </c>
      <c r="Q170" s="5">
        <v>0</v>
      </c>
      <c r="R170" s="5">
        <v>0</v>
      </c>
      <c r="S170" s="5">
        <v>0</v>
      </c>
      <c r="T170" s="5">
        <v>134</v>
      </c>
      <c r="U170" s="5">
        <v>13</v>
      </c>
      <c r="V170" s="5">
        <v>39</v>
      </c>
      <c r="W170" s="5">
        <v>0</v>
      </c>
      <c r="X170" s="5">
        <v>58</v>
      </c>
      <c r="Y170" s="5">
        <v>0</v>
      </c>
      <c r="Z170" s="5">
        <v>6</v>
      </c>
      <c r="AA170" s="5">
        <v>3</v>
      </c>
      <c r="AB170" s="5">
        <v>106</v>
      </c>
      <c r="AC170" s="5">
        <v>117</v>
      </c>
      <c r="AD170" s="5">
        <v>7</v>
      </c>
      <c r="AE170" s="5">
        <v>5</v>
      </c>
      <c r="AF170" s="5">
        <v>0</v>
      </c>
      <c r="AG170" s="5">
        <v>78</v>
      </c>
      <c r="AH170" s="5">
        <v>0</v>
      </c>
      <c r="AI170" s="5">
        <v>204</v>
      </c>
      <c r="AJ170" s="5">
        <v>0</v>
      </c>
      <c r="AK170" s="5">
        <v>89</v>
      </c>
      <c r="AL170" s="5">
        <v>51</v>
      </c>
      <c r="AM170" s="5">
        <v>11</v>
      </c>
      <c r="AN170" s="5">
        <v>0</v>
      </c>
      <c r="AO170" s="5">
        <v>6</v>
      </c>
      <c r="AP170" s="5">
        <v>55</v>
      </c>
      <c r="AQ170" s="5">
        <v>0</v>
      </c>
      <c r="AR170" s="5">
        <v>77</v>
      </c>
      <c r="AS170" s="5">
        <v>20</v>
      </c>
      <c r="AT170" s="5">
        <v>46</v>
      </c>
      <c r="AU170" s="5">
        <v>230</v>
      </c>
      <c r="AV170" s="5">
        <v>5</v>
      </c>
      <c r="AW170" s="5">
        <v>16</v>
      </c>
      <c r="AX170" s="5">
        <v>0</v>
      </c>
      <c r="AY170" s="5">
        <v>59</v>
      </c>
      <c r="AZ170" s="5">
        <v>72</v>
      </c>
      <c r="BA170" s="5">
        <v>20</v>
      </c>
      <c r="BB170" s="5">
        <v>120</v>
      </c>
      <c r="BC170" s="5">
        <v>30</v>
      </c>
      <c r="BD170" s="5">
        <v>0</v>
      </c>
      <c r="BE170" s="5">
        <v>0</v>
      </c>
      <c r="BF170" s="5">
        <v>0</v>
      </c>
      <c r="BG170" s="5">
        <v>11</v>
      </c>
      <c r="BH170" s="5">
        <v>0</v>
      </c>
      <c r="BI170" s="5">
        <v>45</v>
      </c>
      <c r="BJ170" s="5">
        <v>0</v>
      </c>
      <c r="BK170" s="5">
        <v>0</v>
      </c>
      <c r="BL170" s="5">
        <v>3</v>
      </c>
      <c r="BM170" s="5">
        <v>0</v>
      </c>
      <c r="BN170" s="5">
        <v>46</v>
      </c>
      <c r="BO170" s="5">
        <v>0</v>
      </c>
      <c r="BP170" s="5">
        <v>12</v>
      </c>
      <c r="BQ170" s="5">
        <v>0</v>
      </c>
      <c r="BR170" s="5">
        <v>0</v>
      </c>
      <c r="BS170" s="5">
        <v>5</v>
      </c>
      <c r="BT170" s="5">
        <v>0</v>
      </c>
      <c r="BU170" s="5">
        <v>7</v>
      </c>
      <c r="BV170" s="5">
        <v>0</v>
      </c>
      <c r="BW170" s="5">
        <v>22</v>
      </c>
      <c r="BX170" s="5">
        <v>279</v>
      </c>
      <c r="BY170" s="5">
        <v>17</v>
      </c>
      <c r="BZ170" s="5">
        <v>206</v>
      </c>
      <c r="CA170" s="5">
        <v>41</v>
      </c>
      <c r="CB170" s="5">
        <v>33</v>
      </c>
      <c r="CC170" s="5">
        <v>0</v>
      </c>
      <c r="CD170" s="5">
        <v>3070</v>
      </c>
      <c r="CG170" s="7">
        <v>167</v>
      </c>
      <c r="CH170" s="5">
        <f>VLOOKUP(Birthplaces!CG170,Birthplaces!$A$4:$CD$233,Infographic!$G$2+2)</f>
        <v>106</v>
      </c>
      <c r="CI170" s="5">
        <f t="shared" si="12"/>
        <v>106.00167</v>
      </c>
      <c r="CJ170" s="5">
        <f t="shared" si="13"/>
        <v>65</v>
      </c>
      <c r="CK170" s="5" t="str">
        <f t="shared" si="14"/>
        <v>St Helena</v>
      </c>
      <c r="CL170" s="5">
        <f t="shared" si="15"/>
        <v>0</v>
      </c>
      <c r="CM170" s="8">
        <f t="shared" si="16"/>
        <v>0</v>
      </c>
    </row>
    <row r="171" spans="1:91" x14ac:dyDescent="0.3">
      <c r="A171" s="7">
        <v>168</v>
      </c>
      <c r="B171" s="5" t="s">
        <v>274</v>
      </c>
      <c r="C171" s="5">
        <v>0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6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5">
        <v>0</v>
      </c>
      <c r="AO171" s="5">
        <v>0</v>
      </c>
      <c r="AP171" s="5">
        <v>0</v>
      </c>
      <c r="AQ171" s="5">
        <v>0</v>
      </c>
      <c r="AR171" s="5">
        <v>0</v>
      </c>
      <c r="AS171" s="5">
        <v>0</v>
      </c>
      <c r="AT171" s="5">
        <v>0</v>
      </c>
      <c r="AU171" s="5">
        <v>0</v>
      </c>
      <c r="AV171" s="5">
        <v>0</v>
      </c>
      <c r="AW171" s="5">
        <v>0</v>
      </c>
      <c r="AX171" s="5">
        <v>0</v>
      </c>
      <c r="AY171" s="5">
        <v>0</v>
      </c>
      <c r="AZ171" s="5">
        <v>0</v>
      </c>
      <c r="BA171" s="5">
        <v>0</v>
      </c>
      <c r="BB171" s="5">
        <v>0</v>
      </c>
      <c r="BC171" s="5">
        <v>0</v>
      </c>
      <c r="BD171" s="5">
        <v>0</v>
      </c>
      <c r="BE171" s="5">
        <v>0</v>
      </c>
      <c r="BF171" s="5">
        <v>0</v>
      </c>
      <c r="BG171" s="5">
        <v>0</v>
      </c>
      <c r="BH171" s="5">
        <v>0</v>
      </c>
      <c r="BI171" s="5">
        <v>0</v>
      </c>
      <c r="BJ171" s="5">
        <v>0</v>
      </c>
      <c r="BK171" s="5">
        <v>0</v>
      </c>
      <c r="BL171" s="5">
        <v>0</v>
      </c>
      <c r="BM171" s="5">
        <v>0</v>
      </c>
      <c r="BN171" s="5">
        <v>3</v>
      </c>
      <c r="BO171" s="5">
        <v>0</v>
      </c>
      <c r="BP171" s="5">
        <v>0</v>
      </c>
      <c r="BQ171" s="5">
        <v>0</v>
      </c>
      <c r="BR171" s="5">
        <v>0</v>
      </c>
      <c r="BS171" s="5">
        <v>0</v>
      </c>
      <c r="BT171" s="5">
        <v>0</v>
      </c>
      <c r="BU171" s="5">
        <v>0</v>
      </c>
      <c r="BV171" s="5">
        <v>0</v>
      </c>
      <c r="BW171" s="5">
        <v>0</v>
      </c>
      <c r="BX171" s="5">
        <v>0</v>
      </c>
      <c r="BY171" s="5">
        <v>0</v>
      </c>
      <c r="BZ171" s="5">
        <v>3</v>
      </c>
      <c r="CA171" s="5">
        <v>0</v>
      </c>
      <c r="CB171" s="5">
        <v>0</v>
      </c>
      <c r="CC171" s="5">
        <v>0</v>
      </c>
      <c r="CD171" s="5">
        <v>32</v>
      </c>
      <c r="CG171" s="7">
        <v>168</v>
      </c>
      <c r="CH171" s="5">
        <f>VLOOKUP(Birthplaces!CG171,Birthplaces!$A$4:$CD$233,Infographic!$G$2+2)</f>
        <v>0</v>
      </c>
      <c r="CI171" s="5">
        <f t="shared" si="12"/>
        <v>1.6800000000000001E-3</v>
      </c>
      <c r="CJ171" s="5">
        <f t="shared" si="13"/>
        <v>172</v>
      </c>
      <c r="CK171" s="5" t="str">
        <f t="shared" si="14"/>
        <v>Sint Maarten (Dutch part)</v>
      </c>
      <c r="CL171" s="5">
        <f t="shared" si="15"/>
        <v>0</v>
      </c>
      <c r="CM171" s="8">
        <f t="shared" si="16"/>
        <v>0</v>
      </c>
    </row>
    <row r="172" spans="1:91" x14ac:dyDescent="0.3">
      <c r="A172" s="7">
        <v>169</v>
      </c>
      <c r="B172" s="5" t="s">
        <v>208</v>
      </c>
      <c r="C172" s="5">
        <v>0</v>
      </c>
      <c r="D172" s="5">
        <v>0</v>
      </c>
      <c r="E172" s="5">
        <v>8</v>
      </c>
      <c r="F172" s="5">
        <v>9</v>
      </c>
      <c r="G172" s="5">
        <v>0</v>
      </c>
      <c r="H172" s="5">
        <v>0</v>
      </c>
      <c r="I172" s="5">
        <v>7</v>
      </c>
      <c r="J172" s="5">
        <v>0</v>
      </c>
      <c r="K172" s="5">
        <v>15</v>
      </c>
      <c r="L172" s="5">
        <v>8</v>
      </c>
      <c r="M172" s="5">
        <v>0</v>
      </c>
      <c r="N172" s="5">
        <v>0</v>
      </c>
      <c r="O172" s="5">
        <v>12</v>
      </c>
      <c r="P172" s="5">
        <v>48</v>
      </c>
      <c r="Q172" s="5">
        <v>0</v>
      </c>
      <c r="R172" s="5">
        <v>0</v>
      </c>
      <c r="S172" s="5">
        <v>0</v>
      </c>
      <c r="T172" s="5">
        <v>17</v>
      </c>
      <c r="U172" s="5">
        <v>0</v>
      </c>
      <c r="V172" s="5">
        <v>5</v>
      </c>
      <c r="W172" s="5">
        <v>0</v>
      </c>
      <c r="X172" s="5">
        <v>12</v>
      </c>
      <c r="Y172" s="5">
        <v>0</v>
      </c>
      <c r="Z172" s="5">
        <v>0</v>
      </c>
      <c r="AA172" s="5">
        <v>4</v>
      </c>
      <c r="AB172" s="5">
        <v>16</v>
      </c>
      <c r="AC172" s="5">
        <v>6</v>
      </c>
      <c r="AD172" s="5">
        <v>4</v>
      </c>
      <c r="AE172" s="5">
        <v>0</v>
      </c>
      <c r="AF172" s="5">
        <v>0</v>
      </c>
      <c r="AG172" s="5">
        <v>6</v>
      </c>
      <c r="AH172" s="5">
        <v>0</v>
      </c>
      <c r="AI172" s="5">
        <v>37</v>
      </c>
      <c r="AJ172" s="5">
        <v>0</v>
      </c>
      <c r="AK172" s="5">
        <v>7</v>
      </c>
      <c r="AL172" s="5">
        <v>10</v>
      </c>
      <c r="AM172" s="5">
        <v>0</v>
      </c>
      <c r="AN172" s="5">
        <v>0</v>
      </c>
      <c r="AO172" s="5">
        <v>0</v>
      </c>
      <c r="AP172" s="5">
        <v>16</v>
      </c>
      <c r="AQ172" s="5">
        <v>0</v>
      </c>
      <c r="AR172" s="5">
        <v>6</v>
      </c>
      <c r="AS172" s="5">
        <v>9</v>
      </c>
      <c r="AT172" s="5">
        <v>19</v>
      </c>
      <c r="AU172" s="5">
        <v>37</v>
      </c>
      <c r="AV172" s="5">
        <v>5</v>
      </c>
      <c r="AW172" s="5">
        <v>0</v>
      </c>
      <c r="AX172" s="5">
        <v>0</v>
      </c>
      <c r="AY172" s="5">
        <v>35</v>
      </c>
      <c r="AZ172" s="5">
        <v>3</v>
      </c>
      <c r="BA172" s="5">
        <v>0</v>
      </c>
      <c r="BB172" s="5">
        <v>20</v>
      </c>
      <c r="BC172" s="5">
        <v>11</v>
      </c>
      <c r="BD172" s="5">
        <v>0</v>
      </c>
      <c r="BE172" s="5">
        <v>0</v>
      </c>
      <c r="BF172" s="5">
        <v>0</v>
      </c>
      <c r="BG172" s="5">
        <v>0</v>
      </c>
      <c r="BH172" s="5">
        <v>0</v>
      </c>
      <c r="BI172" s="5">
        <v>8</v>
      </c>
      <c r="BJ172" s="5">
        <v>0</v>
      </c>
      <c r="BK172" s="5">
        <v>0</v>
      </c>
      <c r="BL172" s="5">
        <v>0</v>
      </c>
      <c r="BM172" s="5">
        <v>0</v>
      </c>
      <c r="BN172" s="5">
        <v>7</v>
      </c>
      <c r="BO172" s="5">
        <v>0</v>
      </c>
      <c r="BP172" s="5">
        <v>0</v>
      </c>
      <c r="BQ172" s="5">
        <v>0</v>
      </c>
      <c r="BR172" s="5">
        <v>0</v>
      </c>
      <c r="BS172" s="5">
        <v>0</v>
      </c>
      <c r="BT172" s="5">
        <v>0</v>
      </c>
      <c r="BU172" s="5">
        <v>10</v>
      </c>
      <c r="BV172" s="5">
        <v>0</v>
      </c>
      <c r="BW172" s="5">
        <v>13</v>
      </c>
      <c r="BX172" s="5">
        <v>43</v>
      </c>
      <c r="BY172" s="5">
        <v>0</v>
      </c>
      <c r="BZ172" s="5">
        <v>61</v>
      </c>
      <c r="CA172" s="5">
        <v>4</v>
      </c>
      <c r="CB172" s="5">
        <v>0</v>
      </c>
      <c r="CC172" s="5">
        <v>0</v>
      </c>
      <c r="CD172" s="5">
        <v>549</v>
      </c>
      <c r="CG172" s="7">
        <v>169</v>
      </c>
      <c r="CH172" s="5">
        <f>VLOOKUP(Birthplaces!CG172,Birthplaces!$A$4:$CD$233,Infographic!$G$2+2)</f>
        <v>16</v>
      </c>
      <c r="CI172" s="5">
        <f t="shared" si="12"/>
        <v>16.00169</v>
      </c>
      <c r="CJ172" s="5">
        <f t="shared" si="13"/>
        <v>112</v>
      </c>
      <c r="CK172" s="5" t="str">
        <f t="shared" si="14"/>
        <v>Sao Tome and Principe</v>
      </c>
      <c r="CL172" s="5">
        <f t="shared" si="15"/>
        <v>0</v>
      </c>
      <c r="CM172" s="8">
        <f t="shared" si="16"/>
        <v>0</v>
      </c>
    </row>
    <row r="173" spans="1:91" x14ac:dyDescent="0.3">
      <c r="A173" s="7">
        <v>170</v>
      </c>
      <c r="B173" s="5" t="s">
        <v>277</v>
      </c>
      <c r="C173" s="5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3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3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5</v>
      </c>
      <c r="AM173" s="5">
        <v>0</v>
      </c>
      <c r="AN173" s="5">
        <v>0</v>
      </c>
      <c r="AO173" s="5">
        <v>0</v>
      </c>
      <c r="AP173" s="5">
        <v>0</v>
      </c>
      <c r="AQ173" s="5">
        <v>0</v>
      </c>
      <c r="AR173" s="5">
        <v>0</v>
      </c>
      <c r="AS173" s="5">
        <v>0</v>
      </c>
      <c r="AT173" s="5">
        <v>0</v>
      </c>
      <c r="AU173" s="5">
        <v>0</v>
      </c>
      <c r="AV173" s="5">
        <v>0</v>
      </c>
      <c r="AW173" s="5">
        <v>0</v>
      </c>
      <c r="AX173" s="5">
        <v>0</v>
      </c>
      <c r="AY173" s="5">
        <v>0</v>
      </c>
      <c r="AZ173" s="5">
        <v>0</v>
      </c>
      <c r="BA173" s="5">
        <v>0</v>
      </c>
      <c r="BB173" s="5">
        <v>0</v>
      </c>
      <c r="BC173" s="5">
        <v>0</v>
      </c>
      <c r="BD173" s="5">
        <v>0</v>
      </c>
      <c r="BE173" s="5">
        <v>0</v>
      </c>
      <c r="BF173" s="5">
        <v>0</v>
      </c>
      <c r="BG173" s="5">
        <v>0</v>
      </c>
      <c r="BH173" s="5">
        <v>0</v>
      </c>
      <c r="BI173" s="5">
        <v>0</v>
      </c>
      <c r="BJ173" s="5">
        <v>0</v>
      </c>
      <c r="BK173" s="5">
        <v>0</v>
      </c>
      <c r="BL173" s="5">
        <v>0</v>
      </c>
      <c r="BM173" s="5">
        <v>0</v>
      </c>
      <c r="BN173" s="5">
        <v>0</v>
      </c>
      <c r="BO173" s="5">
        <v>0</v>
      </c>
      <c r="BP173" s="5">
        <v>0</v>
      </c>
      <c r="BQ173" s="5">
        <v>0</v>
      </c>
      <c r="BR173" s="5">
        <v>0</v>
      </c>
      <c r="BS173" s="5">
        <v>0</v>
      </c>
      <c r="BT173" s="5">
        <v>0</v>
      </c>
      <c r="BU173" s="5">
        <v>0</v>
      </c>
      <c r="BV173" s="5">
        <v>0</v>
      </c>
      <c r="BW173" s="5">
        <v>0</v>
      </c>
      <c r="BX173" s="5">
        <v>0</v>
      </c>
      <c r="BY173" s="5">
        <v>0</v>
      </c>
      <c r="BZ173" s="5">
        <v>0</v>
      </c>
      <c r="CA173" s="5">
        <v>0</v>
      </c>
      <c r="CB173" s="5">
        <v>0</v>
      </c>
      <c r="CC173" s="5">
        <v>0</v>
      </c>
      <c r="CD173" s="5">
        <v>28</v>
      </c>
      <c r="CG173" s="7">
        <v>170</v>
      </c>
      <c r="CH173" s="5">
        <f>VLOOKUP(Birthplaces!CG173,Birthplaces!$A$4:$CD$233,Infographic!$G$2+2)</f>
        <v>0</v>
      </c>
      <c r="CI173" s="5">
        <f t="shared" si="12"/>
        <v>1.7000000000000001E-3</v>
      </c>
      <c r="CJ173" s="5">
        <f t="shared" si="13"/>
        <v>171</v>
      </c>
      <c r="CK173" s="5" t="str">
        <f t="shared" si="14"/>
        <v>Rwanda</v>
      </c>
      <c r="CL173" s="5">
        <f t="shared" si="15"/>
        <v>0</v>
      </c>
      <c r="CM173" s="8">
        <f t="shared" si="16"/>
        <v>0</v>
      </c>
    </row>
    <row r="174" spans="1:91" x14ac:dyDescent="0.3">
      <c r="A174" s="7">
        <v>171</v>
      </c>
      <c r="B174" s="5" t="s">
        <v>147</v>
      </c>
      <c r="C174" s="5">
        <v>0</v>
      </c>
      <c r="D174" s="5">
        <v>10</v>
      </c>
      <c r="E174" s="5">
        <v>20</v>
      </c>
      <c r="F174" s="5">
        <v>67</v>
      </c>
      <c r="G174" s="5">
        <v>17</v>
      </c>
      <c r="H174" s="5">
        <v>22</v>
      </c>
      <c r="I174" s="5">
        <v>114</v>
      </c>
      <c r="J174" s="5">
        <v>0</v>
      </c>
      <c r="K174" s="5">
        <v>86</v>
      </c>
      <c r="L174" s="5">
        <v>222</v>
      </c>
      <c r="M174" s="5">
        <v>4</v>
      </c>
      <c r="N174" s="5">
        <v>0</v>
      </c>
      <c r="O174" s="5">
        <v>233</v>
      </c>
      <c r="P174" s="5">
        <v>1397</v>
      </c>
      <c r="Q174" s="5">
        <v>4</v>
      </c>
      <c r="R174" s="5">
        <v>7</v>
      </c>
      <c r="S174" s="5">
        <v>0</v>
      </c>
      <c r="T174" s="5">
        <v>73</v>
      </c>
      <c r="U174" s="5">
        <v>12</v>
      </c>
      <c r="V174" s="5">
        <v>134</v>
      </c>
      <c r="W174" s="5">
        <v>0</v>
      </c>
      <c r="X174" s="5">
        <v>249</v>
      </c>
      <c r="Y174" s="5">
        <v>9</v>
      </c>
      <c r="Z174" s="5">
        <v>13</v>
      </c>
      <c r="AA174" s="5">
        <v>10</v>
      </c>
      <c r="AB174" s="5">
        <v>348</v>
      </c>
      <c r="AC174" s="5">
        <v>49</v>
      </c>
      <c r="AD174" s="5">
        <v>17</v>
      </c>
      <c r="AE174" s="5">
        <v>3</v>
      </c>
      <c r="AF174" s="5">
        <v>0</v>
      </c>
      <c r="AG174" s="5">
        <v>90</v>
      </c>
      <c r="AH174" s="5">
        <v>7</v>
      </c>
      <c r="AI174" s="5">
        <v>70</v>
      </c>
      <c r="AJ174" s="5">
        <v>0</v>
      </c>
      <c r="AK174" s="5">
        <v>138</v>
      </c>
      <c r="AL174" s="5">
        <v>174</v>
      </c>
      <c r="AM174" s="5">
        <v>36</v>
      </c>
      <c r="AN174" s="5">
        <v>0</v>
      </c>
      <c r="AO174" s="5">
        <v>17</v>
      </c>
      <c r="AP174" s="5">
        <v>108</v>
      </c>
      <c r="AQ174" s="5">
        <v>0</v>
      </c>
      <c r="AR174" s="5">
        <v>42</v>
      </c>
      <c r="AS174" s="5">
        <v>76</v>
      </c>
      <c r="AT174" s="5">
        <v>98</v>
      </c>
      <c r="AU174" s="5">
        <v>216</v>
      </c>
      <c r="AV174" s="5">
        <v>23</v>
      </c>
      <c r="AW174" s="5">
        <v>21</v>
      </c>
      <c r="AX174" s="5">
        <v>5</v>
      </c>
      <c r="AY174" s="5">
        <v>191</v>
      </c>
      <c r="AZ174" s="5">
        <v>53</v>
      </c>
      <c r="BA174" s="5">
        <v>21</v>
      </c>
      <c r="BB174" s="5">
        <v>77</v>
      </c>
      <c r="BC174" s="5">
        <v>42</v>
      </c>
      <c r="BD174" s="5">
        <v>7</v>
      </c>
      <c r="BE174" s="5">
        <v>3</v>
      </c>
      <c r="BF174" s="5">
        <v>11</v>
      </c>
      <c r="BG174" s="5">
        <v>46</v>
      </c>
      <c r="BH174" s="5">
        <v>0</v>
      </c>
      <c r="BI174" s="5">
        <v>123</v>
      </c>
      <c r="BJ174" s="5">
        <v>0</v>
      </c>
      <c r="BK174" s="5">
        <v>0</v>
      </c>
      <c r="BL174" s="5">
        <v>10</v>
      </c>
      <c r="BM174" s="5">
        <v>0</v>
      </c>
      <c r="BN174" s="5">
        <v>115</v>
      </c>
      <c r="BO174" s="5">
        <v>4</v>
      </c>
      <c r="BP174" s="5">
        <v>6</v>
      </c>
      <c r="BQ174" s="5">
        <v>0</v>
      </c>
      <c r="BR174" s="5">
        <v>0</v>
      </c>
      <c r="BS174" s="5">
        <v>9</v>
      </c>
      <c r="BT174" s="5">
        <v>11</v>
      </c>
      <c r="BU174" s="5">
        <v>14</v>
      </c>
      <c r="BV174" s="5">
        <v>0</v>
      </c>
      <c r="BW174" s="5">
        <v>101</v>
      </c>
      <c r="BX174" s="5">
        <v>77</v>
      </c>
      <c r="BY174" s="5">
        <v>0</v>
      </c>
      <c r="BZ174" s="5">
        <v>279</v>
      </c>
      <c r="CA174" s="5">
        <v>55</v>
      </c>
      <c r="CB174" s="5">
        <v>93</v>
      </c>
      <c r="CC174" s="5">
        <v>0</v>
      </c>
      <c r="CD174" s="5">
        <v>5597</v>
      </c>
      <c r="CG174" s="7">
        <v>171</v>
      </c>
      <c r="CH174" s="5">
        <f>VLOOKUP(Birthplaces!CG174,Birthplaces!$A$4:$CD$233,Infographic!$G$2+2)</f>
        <v>348</v>
      </c>
      <c r="CI174" s="5">
        <f t="shared" si="12"/>
        <v>348.00171</v>
      </c>
      <c r="CJ174" s="5">
        <f t="shared" si="13"/>
        <v>37</v>
      </c>
      <c r="CK174" s="5" t="str">
        <f t="shared" si="14"/>
        <v>Reunion</v>
      </c>
      <c r="CL174" s="5">
        <f t="shared" si="15"/>
        <v>0</v>
      </c>
      <c r="CM174" s="8">
        <f t="shared" si="16"/>
        <v>0</v>
      </c>
    </row>
    <row r="175" spans="1:91" x14ac:dyDescent="0.3">
      <c r="A175" s="7">
        <v>172</v>
      </c>
      <c r="B175" s="5" t="s">
        <v>143</v>
      </c>
      <c r="C175" s="5">
        <v>4</v>
      </c>
      <c r="D175" s="5">
        <v>0</v>
      </c>
      <c r="E175" s="5">
        <v>34</v>
      </c>
      <c r="F175" s="5">
        <v>129</v>
      </c>
      <c r="G175" s="5">
        <v>12</v>
      </c>
      <c r="H175" s="5">
        <v>9</v>
      </c>
      <c r="I175" s="5">
        <v>386</v>
      </c>
      <c r="J175" s="5">
        <v>6</v>
      </c>
      <c r="K175" s="5">
        <v>151</v>
      </c>
      <c r="L175" s="5">
        <v>107</v>
      </c>
      <c r="M175" s="5">
        <v>3</v>
      </c>
      <c r="N175" s="5">
        <v>3</v>
      </c>
      <c r="O175" s="5">
        <v>53</v>
      </c>
      <c r="P175" s="5">
        <v>263</v>
      </c>
      <c r="Q175" s="5">
        <v>0</v>
      </c>
      <c r="R175" s="5">
        <v>6</v>
      </c>
      <c r="S175" s="5">
        <v>9</v>
      </c>
      <c r="T175" s="5">
        <v>68</v>
      </c>
      <c r="U175" s="5">
        <v>3</v>
      </c>
      <c r="V175" s="5">
        <v>272</v>
      </c>
      <c r="W175" s="5">
        <v>0</v>
      </c>
      <c r="X175" s="5">
        <v>1269</v>
      </c>
      <c r="Y175" s="5">
        <v>3</v>
      </c>
      <c r="Z175" s="5">
        <v>6</v>
      </c>
      <c r="AA175" s="5">
        <v>28</v>
      </c>
      <c r="AB175" s="5">
        <v>149</v>
      </c>
      <c r="AC175" s="5">
        <v>98</v>
      </c>
      <c r="AD175" s="5">
        <v>5</v>
      </c>
      <c r="AE175" s="5">
        <v>5</v>
      </c>
      <c r="AF175" s="5">
        <v>0</v>
      </c>
      <c r="AG175" s="5">
        <v>87</v>
      </c>
      <c r="AH175" s="5">
        <v>5</v>
      </c>
      <c r="AI175" s="5">
        <v>69</v>
      </c>
      <c r="AJ175" s="5">
        <v>0</v>
      </c>
      <c r="AK175" s="5">
        <v>713</v>
      </c>
      <c r="AL175" s="5">
        <v>146</v>
      </c>
      <c r="AM175" s="5">
        <v>10</v>
      </c>
      <c r="AN175" s="5">
        <v>0</v>
      </c>
      <c r="AO175" s="5">
        <v>3</v>
      </c>
      <c r="AP175" s="5">
        <v>97</v>
      </c>
      <c r="AQ175" s="5">
        <v>10</v>
      </c>
      <c r="AR175" s="5">
        <v>55</v>
      </c>
      <c r="AS175" s="5">
        <v>73</v>
      </c>
      <c r="AT175" s="5">
        <v>332</v>
      </c>
      <c r="AU175" s="5">
        <v>83</v>
      </c>
      <c r="AV175" s="5">
        <v>7</v>
      </c>
      <c r="AW175" s="5">
        <v>8</v>
      </c>
      <c r="AX175" s="5">
        <v>5</v>
      </c>
      <c r="AY175" s="5">
        <v>353</v>
      </c>
      <c r="AZ175" s="5">
        <v>93</v>
      </c>
      <c r="BA175" s="5">
        <v>11</v>
      </c>
      <c r="BB175" s="5">
        <v>128</v>
      </c>
      <c r="BC175" s="5">
        <v>85</v>
      </c>
      <c r="BD175" s="5">
        <v>4</v>
      </c>
      <c r="BE175" s="5">
        <v>0</v>
      </c>
      <c r="BF175" s="5">
        <v>0</v>
      </c>
      <c r="BG175" s="5">
        <v>41</v>
      </c>
      <c r="BH175" s="5">
        <v>0</v>
      </c>
      <c r="BI175" s="5">
        <v>396</v>
      </c>
      <c r="BJ175" s="5">
        <v>0</v>
      </c>
      <c r="BK175" s="5">
        <v>0</v>
      </c>
      <c r="BL175" s="5">
        <v>5</v>
      </c>
      <c r="BM175" s="5">
        <v>0</v>
      </c>
      <c r="BN175" s="5">
        <v>292</v>
      </c>
      <c r="BO175" s="5">
        <v>5</v>
      </c>
      <c r="BP175" s="5">
        <v>14</v>
      </c>
      <c r="BQ175" s="5">
        <v>7</v>
      </c>
      <c r="BR175" s="5">
        <v>0</v>
      </c>
      <c r="BS175" s="5">
        <v>5</v>
      </c>
      <c r="BT175" s="5">
        <v>7</v>
      </c>
      <c r="BU175" s="5">
        <v>19</v>
      </c>
      <c r="BV175" s="5">
        <v>0</v>
      </c>
      <c r="BW175" s="5">
        <v>133</v>
      </c>
      <c r="BX175" s="5">
        <v>114</v>
      </c>
      <c r="BY175" s="5">
        <v>4</v>
      </c>
      <c r="BZ175" s="5">
        <v>258</v>
      </c>
      <c r="CA175" s="5">
        <v>92</v>
      </c>
      <c r="CB175" s="5">
        <v>66</v>
      </c>
      <c r="CC175" s="5">
        <v>0</v>
      </c>
      <c r="CD175" s="5">
        <v>6955</v>
      </c>
      <c r="CG175" s="7">
        <v>172</v>
      </c>
      <c r="CH175" s="5">
        <f>VLOOKUP(Birthplaces!CG175,Birthplaces!$A$4:$CD$233,Infographic!$G$2+2)</f>
        <v>149</v>
      </c>
      <c r="CI175" s="5">
        <f t="shared" si="12"/>
        <v>149.00172000000001</v>
      </c>
      <c r="CJ175" s="5">
        <f t="shared" si="13"/>
        <v>58</v>
      </c>
      <c r="CK175" s="5" t="str">
        <f t="shared" si="14"/>
        <v>Puerto Rico</v>
      </c>
      <c r="CL175" s="5">
        <f t="shared" si="15"/>
        <v>0</v>
      </c>
      <c r="CM175" s="8">
        <f t="shared" si="16"/>
        <v>0</v>
      </c>
    </row>
    <row r="176" spans="1:91" x14ac:dyDescent="0.3">
      <c r="A176" s="7">
        <v>173</v>
      </c>
      <c r="B176" s="5" t="s">
        <v>238</v>
      </c>
      <c r="C176" s="5">
        <v>0</v>
      </c>
      <c r="D176" s="5">
        <v>0</v>
      </c>
      <c r="E176" s="5">
        <v>7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4</v>
      </c>
      <c r="L176" s="5">
        <v>13</v>
      </c>
      <c r="M176" s="5">
        <v>0</v>
      </c>
      <c r="N176" s="5">
        <v>0</v>
      </c>
      <c r="O176" s="5">
        <v>0</v>
      </c>
      <c r="P176" s="5">
        <v>14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3</v>
      </c>
      <c r="AD176" s="5">
        <v>3</v>
      </c>
      <c r="AE176" s="5">
        <v>0</v>
      </c>
      <c r="AF176" s="5">
        <v>0</v>
      </c>
      <c r="AG176" s="5">
        <v>0</v>
      </c>
      <c r="AH176" s="5">
        <v>0</v>
      </c>
      <c r="AI176" s="5">
        <v>0</v>
      </c>
      <c r="AJ176" s="5">
        <v>0</v>
      </c>
      <c r="AK176" s="5">
        <v>0</v>
      </c>
      <c r="AL176" s="5">
        <v>0</v>
      </c>
      <c r="AM176" s="5">
        <v>0</v>
      </c>
      <c r="AN176" s="5">
        <v>0</v>
      </c>
      <c r="AO176" s="5">
        <v>0</v>
      </c>
      <c r="AP176" s="5">
        <v>3</v>
      </c>
      <c r="AQ176" s="5">
        <v>0</v>
      </c>
      <c r="AR176" s="5">
        <v>4</v>
      </c>
      <c r="AS176" s="5">
        <v>3</v>
      </c>
      <c r="AT176" s="5">
        <v>3</v>
      </c>
      <c r="AU176" s="5">
        <v>12</v>
      </c>
      <c r="AV176" s="5">
        <v>4</v>
      </c>
      <c r="AW176" s="5">
        <v>0</v>
      </c>
      <c r="AX176" s="5">
        <v>0</v>
      </c>
      <c r="AY176" s="5">
        <v>0</v>
      </c>
      <c r="AZ176" s="5">
        <v>6</v>
      </c>
      <c r="BA176" s="5">
        <v>0</v>
      </c>
      <c r="BB176" s="5">
        <v>3</v>
      </c>
      <c r="BC176" s="5">
        <v>0</v>
      </c>
      <c r="BD176" s="5">
        <v>0</v>
      </c>
      <c r="BE176" s="5">
        <v>0</v>
      </c>
      <c r="BF176" s="5">
        <v>0</v>
      </c>
      <c r="BG176" s="5">
        <v>0</v>
      </c>
      <c r="BH176" s="5">
        <v>0</v>
      </c>
      <c r="BI176" s="5">
        <v>0</v>
      </c>
      <c r="BJ176" s="5">
        <v>0</v>
      </c>
      <c r="BK176" s="5">
        <v>0</v>
      </c>
      <c r="BL176" s="5">
        <v>0</v>
      </c>
      <c r="BM176" s="5">
        <v>0</v>
      </c>
      <c r="BN176" s="5">
        <v>0</v>
      </c>
      <c r="BO176" s="5">
        <v>0</v>
      </c>
      <c r="BP176" s="5">
        <v>0</v>
      </c>
      <c r="BQ176" s="5">
        <v>0</v>
      </c>
      <c r="BR176" s="5">
        <v>0</v>
      </c>
      <c r="BS176" s="5">
        <v>0</v>
      </c>
      <c r="BT176" s="5">
        <v>0</v>
      </c>
      <c r="BU176" s="5">
        <v>0</v>
      </c>
      <c r="BV176" s="5">
        <v>0</v>
      </c>
      <c r="BW176" s="5">
        <v>4</v>
      </c>
      <c r="BX176" s="5">
        <v>15</v>
      </c>
      <c r="BY176" s="5">
        <v>4</v>
      </c>
      <c r="BZ176" s="5">
        <v>27</v>
      </c>
      <c r="CA176" s="5">
        <v>0</v>
      </c>
      <c r="CB176" s="5">
        <v>0</v>
      </c>
      <c r="CC176" s="5">
        <v>0</v>
      </c>
      <c r="CD176" s="5">
        <v>149</v>
      </c>
      <c r="CG176" s="7">
        <v>173</v>
      </c>
      <c r="CH176" s="5">
        <f>VLOOKUP(Birthplaces!CG176,Birthplaces!$A$4:$CD$233,Infographic!$G$2+2)</f>
        <v>0</v>
      </c>
      <c r="CI176" s="5">
        <f t="shared" si="12"/>
        <v>1.7300000000000002E-3</v>
      </c>
      <c r="CJ176" s="5">
        <f t="shared" si="13"/>
        <v>170</v>
      </c>
      <c r="CK176" s="5" t="str">
        <f t="shared" si="14"/>
        <v>Panama</v>
      </c>
      <c r="CL176" s="5">
        <f t="shared" si="15"/>
        <v>0</v>
      </c>
      <c r="CM176" s="8">
        <f t="shared" si="16"/>
        <v>0</v>
      </c>
    </row>
    <row r="177" spans="1:91" x14ac:dyDescent="0.3">
      <c r="A177" s="7">
        <v>174</v>
      </c>
      <c r="B177" s="5" t="s">
        <v>141</v>
      </c>
      <c r="C177" s="5">
        <v>0</v>
      </c>
      <c r="D177" s="5">
        <v>38</v>
      </c>
      <c r="E177" s="5">
        <v>18</v>
      </c>
      <c r="F177" s="5">
        <v>23</v>
      </c>
      <c r="G177" s="5">
        <v>0</v>
      </c>
      <c r="H177" s="5">
        <v>22</v>
      </c>
      <c r="I177" s="5">
        <v>13</v>
      </c>
      <c r="J177" s="5">
        <v>0</v>
      </c>
      <c r="K177" s="5">
        <v>9</v>
      </c>
      <c r="L177" s="5">
        <v>785</v>
      </c>
      <c r="M177" s="5">
        <v>0</v>
      </c>
      <c r="N177" s="5">
        <v>0</v>
      </c>
      <c r="O177" s="5">
        <v>119</v>
      </c>
      <c r="P177" s="5">
        <v>1745</v>
      </c>
      <c r="Q177" s="5">
        <v>0</v>
      </c>
      <c r="R177" s="5">
        <v>30</v>
      </c>
      <c r="S177" s="5">
        <v>0</v>
      </c>
      <c r="T177" s="5">
        <v>63</v>
      </c>
      <c r="U177" s="5">
        <v>0</v>
      </c>
      <c r="V177" s="5">
        <v>91</v>
      </c>
      <c r="W177" s="5">
        <v>0</v>
      </c>
      <c r="X177" s="5">
        <v>9</v>
      </c>
      <c r="Y177" s="5">
        <v>0</v>
      </c>
      <c r="Z177" s="5">
        <v>4</v>
      </c>
      <c r="AA177" s="5">
        <v>12</v>
      </c>
      <c r="AB177" s="5">
        <v>302</v>
      </c>
      <c r="AC177" s="5">
        <v>51</v>
      </c>
      <c r="AD177" s="5">
        <v>139</v>
      </c>
      <c r="AE177" s="5">
        <v>0</v>
      </c>
      <c r="AF177" s="5">
        <v>9</v>
      </c>
      <c r="AG177" s="5">
        <v>36</v>
      </c>
      <c r="AH177" s="5">
        <v>0</v>
      </c>
      <c r="AI177" s="5">
        <v>1177</v>
      </c>
      <c r="AJ177" s="5">
        <v>0</v>
      </c>
      <c r="AK177" s="5">
        <v>40</v>
      </c>
      <c r="AL177" s="5">
        <v>59</v>
      </c>
      <c r="AM177" s="5">
        <v>21</v>
      </c>
      <c r="AN177" s="5">
        <v>0</v>
      </c>
      <c r="AO177" s="5">
        <v>6</v>
      </c>
      <c r="AP177" s="5">
        <v>3</v>
      </c>
      <c r="AQ177" s="5">
        <v>0</v>
      </c>
      <c r="AR177" s="5">
        <v>30</v>
      </c>
      <c r="AS177" s="5">
        <v>12</v>
      </c>
      <c r="AT177" s="5">
        <v>26</v>
      </c>
      <c r="AU177" s="5">
        <v>864</v>
      </c>
      <c r="AV177" s="5">
        <v>104</v>
      </c>
      <c r="AW177" s="5">
        <v>59</v>
      </c>
      <c r="AX177" s="5">
        <v>0</v>
      </c>
      <c r="AY177" s="5">
        <v>33</v>
      </c>
      <c r="AZ177" s="5">
        <v>30</v>
      </c>
      <c r="BA177" s="5">
        <v>21</v>
      </c>
      <c r="BB177" s="5">
        <v>50</v>
      </c>
      <c r="BC177" s="5">
        <v>18</v>
      </c>
      <c r="BD177" s="5">
        <v>4</v>
      </c>
      <c r="BE177" s="5">
        <v>0</v>
      </c>
      <c r="BF177" s="5">
        <v>0</v>
      </c>
      <c r="BG177" s="5">
        <v>0</v>
      </c>
      <c r="BH177" s="5">
        <v>12</v>
      </c>
      <c r="BI177" s="5">
        <v>8</v>
      </c>
      <c r="BJ177" s="5">
        <v>0</v>
      </c>
      <c r="BK177" s="5">
        <v>0</v>
      </c>
      <c r="BL177" s="5">
        <v>0</v>
      </c>
      <c r="BM177" s="5">
        <v>0</v>
      </c>
      <c r="BN177" s="5">
        <v>11</v>
      </c>
      <c r="BO177" s="5">
        <v>0</v>
      </c>
      <c r="BP177" s="5">
        <v>0</v>
      </c>
      <c r="BQ177" s="5">
        <v>22</v>
      </c>
      <c r="BR177" s="5">
        <v>6</v>
      </c>
      <c r="BS177" s="5">
        <v>8</v>
      </c>
      <c r="BT177" s="5">
        <v>5</v>
      </c>
      <c r="BU177" s="5">
        <v>0</v>
      </c>
      <c r="BV177" s="5">
        <v>0</v>
      </c>
      <c r="BW177" s="5">
        <v>18</v>
      </c>
      <c r="BX177" s="5">
        <v>474</v>
      </c>
      <c r="BY177" s="5">
        <v>0</v>
      </c>
      <c r="BZ177" s="5">
        <v>1047</v>
      </c>
      <c r="CA177" s="5">
        <v>8</v>
      </c>
      <c r="CB177" s="5">
        <v>18</v>
      </c>
      <c r="CC177" s="5">
        <v>0</v>
      </c>
      <c r="CD177" s="5">
        <v>7716</v>
      </c>
      <c r="CG177" s="7">
        <v>174</v>
      </c>
      <c r="CH177" s="5">
        <f>VLOOKUP(Birthplaces!CG177,Birthplaces!$A$4:$CD$233,Infographic!$G$2+2)</f>
        <v>302</v>
      </c>
      <c r="CI177" s="5">
        <f t="shared" si="12"/>
        <v>302.00173999999998</v>
      </c>
      <c r="CJ177" s="5">
        <f t="shared" si="13"/>
        <v>43</v>
      </c>
      <c r="CK177" s="5" t="str">
        <f t="shared" si="14"/>
        <v>Palau</v>
      </c>
      <c r="CL177" s="5">
        <f t="shared" si="15"/>
        <v>0</v>
      </c>
      <c r="CM177" s="8">
        <f t="shared" si="16"/>
        <v>0</v>
      </c>
    </row>
    <row r="178" spans="1:91" x14ac:dyDescent="0.3">
      <c r="A178" s="7">
        <v>175</v>
      </c>
      <c r="B178" s="5" t="s">
        <v>246</v>
      </c>
      <c r="C178" s="5">
        <v>0</v>
      </c>
      <c r="D178" s="5">
        <v>0</v>
      </c>
      <c r="E178" s="5">
        <v>3</v>
      </c>
      <c r="F178" s="5">
        <v>0</v>
      </c>
      <c r="G178" s="5">
        <v>0</v>
      </c>
      <c r="H178" s="5">
        <v>3</v>
      </c>
      <c r="I178" s="5">
        <v>0</v>
      </c>
      <c r="J178" s="5">
        <v>0</v>
      </c>
      <c r="K178" s="5">
        <v>0</v>
      </c>
      <c r="L178" s="5">
        <v>18</v>
      </c>
      <c r="M178" s="5">
        <v>0</v>
      </c>
      <c r="N178" s="5">
        <v>0</v>
      </c>
      <c r="O178" s="5">
        <v>0</v>
      </c>
      <c r="P178" s="5">
        <v>13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  <c r="AB178" s="5">
        <v>4</v>
      </c>
      <c r="AC178" s="5">
        <v>0</v>
      </c>
      <c r="AD178" s="5">
        <v>0</v>
      </c>
      <c r="AE178" s="5">
        <v>0</v>
      </c>
      <c r="AF178" s="5">
        <v>0</v>
      </c>
      <c r="AG178" s="5">
        <v>0</v>
      </c>
      <c r="AH178" s="5">
        <v>0</v>
      </c>
      <c r="AI178" s="5">
        <v>26</v>
      </c>
      <c r="AJ178" s="5">
        <v>0</v>
      </c>
      <c r="AK178" s="5">
        <v>0</v>
      </c>
      <c r="AL178" s="5">
        <v>0</v>
      </c>
      <c r="AM178" s="5">
        <v>0</v>
      </c>
      <c r="AN178" s="5">
        <v>0</v>
      </c>
      <c r="AO178" s="5">
        <v>0</v>
      </c>
      <c r="AP178" s="5">
        <v>0</v>
      </c>
      <c r="AQ178" s="5">
        <v>0</v>
      </c>
      <c r="AR178" s="5">
        <v>0</v>
      </c>
      <c r="AS178" s="5">
        <v>0</v>
      </c>
      <c r="AT178" s="5">
        <v>0</v>
      </c>
      <c r="AU178" s="5">
        <v>18</v>
      </c>
      <c r="AV178" s="5">
        <v>4</v>
      </c>
      <c r="AW178" s="5">
        <v>3</v>
      </c>
      <c r="AX178" s="5">
        <v>0</v>
      </c>
      <c r="AY178" s="5">
        <v>0</v>
      </c>
      <c r="AZ178" s="5">
        <v>0</v>
      </c>
      <c r="BA178" s="5">
        <v>0</v>
      </c>
      <c r="BB178" s="5">
        <v>0</v>
      </c>
      <c r="BC178" s="5">
        <v>0</v>
      </c>
      <c r="BD178" s="5">
        <v>0</v>
      </c>
      <c r="BE178" s="5">
        <v>0</v>
      </c>
      <c r="BF178" s="5">
        <v>0</v>
      </c>
      <c r="BG178" s="5">
        <v>0</v>
      </c>
      <c r="BH178" s="5">
        <v>0</v>
      </c>
      <c r="BI178" s="5">
        <v>0</v>
      </c>
      <c r="BJ178" s="5">
        <v>0</v>
      </c>
      <c r="BK178" s="5">
        <v>0</v>
      </c>
      <c r="BL178" s="5">
        <v>0</v>
      </c>
      <c r="BM178" s="5">
        <v>0</v>
      </c>
      <c r="BN178" s="5">
        <v>0</v>
      </c>
      <c r="BO178" s="5">
        <v>0</v>
      </c>
      <c r="BP178" s="5">
        <v>0</v>
      </c>
      <c r="BQ178" s="5">
        <v>0</v>
      </c>
      <c r="BR178" s="5">
        <v>0</v>
      </c>
      <c r="BS178" s="5">
        <v>0</v>
      </c>
      <c r="BT178" s="5">
        <v>0</v>
      </c>
      <c r="BU178" s="5">
        <v>0</v>
      </c>
      <c r="BV178" s="5">
        <v>0</v>
      </c>
      <c r="BW178" s="5">
        <v>0</v>
      </c>
      <c r="BX178" s="5">
        <v>4</v>
      </c>
      <c r="BY178" s="5">
        <v>0</v>
      </c>
      <c r="BZ178" s="5">
        <v>18</v>
      </c>
      <c r="CA178" s="5">
        <v>0</v>
      </c>
      <c r="CB178" s="5">
        <v>0</v>
      </c>
      <c r="CC178" s="5">
        <v>0</v>
      </c>
      <c r="CD178" s="5">
        <v>121</v>
      </c>
      <c r="CG178" s="7">
        <v>175</v>
      </c>
      <c r="CH178" s="5">
        <f>VLOOKUP(Birthplaces!CG178,Birthplaces!$A$4:$CD$233,Infographic!$G$2+2)</f>
        <v>4</v>
      </c>
      <c r="CI178" s="5">
        <f t="shared" si="12"/>
        <v>4.0017500000000004</v>
      </c>
      <c r="CJ178" s="5">
        <f t="shared" si="13"/>
        <v>137</v>
      </c>
      <c r="CK178" s="5" t="str">
        <f t="shared" si="14"/>
        <v>Northern Mariana Islands</v>
      </c>
      <c r="CL178" s="5">
        <f t="shared" si="15"/>
        <v>0</v>
      </c>
      <c r="CM178" s="8">
        <f t="shared" si="16"/>
        <v>0</v>
      </c>
    </row>
    <row r="179" spans="1:91" x14ac:dyDescent="0.3">
      <c r="A179" s="7">
        <v>176</v>
      </c>
      <c r="B179" s="5" t="s">
        <v>317</v>
      </c>
      <c r="C179" s="5">
        <v>0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3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0</v>
      </c>
      <c r="AP179" s="5">
        <v>0</v>
      </c>
      <c r="AQ179" s="5">
        <v>0</v>
      </c>
      <c r="AR179" s="5">
        <v>0</v>
      </c>
      <c r="AS179" s="5">
        <v>0</v>
      </c>
      <c r="AT179" s="5">
        <v>0</v>
      </c>
      <c r="AU179" s="5">
        <v>0</v>
      </c>
      <c r="AV179" s="5">
        <v>0</v>
      </c>
      <c r="AW179" s="5">
        <v>0</v>
      </c>
      <c r="AX179" s="5">
        <v>0</v>
      </c>
      <c r="AY179" s="5">
        <v>0</v>
      </c>
      <c r="AZ179" s="5">
        <v>0</v>
      </c>
      <c r="BA179" s="5">
        <v>0</v>
      </c>
      <c r="BB179" s="5">
        <v>0</v>
      </c>
      <c r="BC179" s="5">
        <v>0</v>
      </c>
      <c r="BD179" s="5">
        <v>0</v>
      </c>
      <c r="BE179" s="5">
        <v>0</v>
      </c>
      <c r="BF179" s="5">
        <v>0</v>
      </c>
      <c r="BG179" s="5">
        <v>0</v>
      </c>
      <c r="BH179" s="5">
        <v>0</v>
      </c>
      <c r="BI179" s="5">
        <v>0</v>
      </c>
      <c r="BJ179" s="5">
        <v>0</v>
      </c>
      <c r="BK179" s="5">
        <v>0</v>
      </c>
      <c r="BL179" s="5">
        <v>0</v>
      </c>
      <c r="BM179" s="5">
        <v>0</v>
      </c>
      <c r="BN179" s="5">
        <v>0</v>
      </c>
      <c r="BO179" s="5">
        <v>0</v>
      </c>
      <c r="BP179" s="5">
        <v>0</v>
      </c>
      <c r="BQ179" s="5">
        <v>0</v>
      </c>
      <c r="BR179" s="5">
        <v>0</v>
      </c>
      <c r="BS179" s="5">
        <v>0</v>
      </c>
      <c r="BT179" s="5">
        <v>0</v>
      </c>
      <c r="BU179" s="5">
        <v>0</v>
      </c>
      <c r="BV179" s="5">
        <v>0</v>
      </c>
      <c r="BW179" s="5">
        <v>0</v>
      </c>
      <c r="BX179" s="5">
        <v>0</v>
      </c>
      <c r="BY179" s="5">
        <v>0</v>
      </c>
      <c r="BZ179" s="5">
        <v>0</v>
      </c>
      <c r="CA179" s="5">
        <v>0</v>
      </c>
      <c r="CB179" s="5">
        <v>0</v>
      </c>
      <c r="CC179" s="5">
        <v>0</v>
      </c>
      <c r="CD179" s="5">
        <v>4</v>
      </c>
      <c r="CG179" s="7">
        <v>176</v>
      </c>
      <c r="CH179" s="5">
        <f>VLOOKUP(Birthplaces!CG179,Birthplaces!$A$4:$CD$233,Infographic!$G$2+2)</f>
        <v>0</v>
      </c>
      <c r="CI179" s="5">
        <f t="shared" si="12"/>
        <v>1.7600000000000001E-3</v>
      </c>
      <c r="CJ179" s="5">
        <f t="shared" si="13"/>
        <v>169</v>
      </c>
      <c r="CK179" s="5" t="str">
        <f t="shared" si="14"/>
        <v>Northern America, nfd</v>
      </c>
      <c r="CL179" s="5">
        <f t="shared" si="15"/>
        <v>0</v>
      </c>
      <c r="CM179" s="8">
        <f t="shared" si="16"/>
        <v>0</v>
      </c>
    </row>
    <row r="180" spans="1:91" x14ac:dyDescent="0.3">
      <c r="A180" s="7">
        <v>177</v>
      </c>
      <c r="B180" s="5" t="s">
        <v>158</v>
      </c>
      <c r="C180" s="5">
        <v>0</v>
      </c>
      <c r="D180" s="5">
        <v>0</v>
      </c>
      <c r="E180" s="5">
        <v>15</v>
      </c>
      <c r="F180" s="5">
        <v>106</v>
      </c>
      <c r="G180" s="5">
        <v>0</v>
      </c>
      <c r="H180" s="5">
        <v>4</v>
      </c>
      <c r="I180" s="5">
        <v>4</v>
      </c>
      <c r="J180" s="5">
        <v>0</v>
      </c>
      <c r="K180" s="5">
        <v>85</v>
      </c>
      <c r="L180" s="5">
        <v>75</v>
      </c>
      <c r="M180" s="5">
        <v>0</v>
      </c>
      <c r="N180" s="5">
        <v>0</v>
      </c>
      <c r="O180" s="5">
        <v>34</v>
      </c>
      <c r="P180" s="5">
        <v>200</v>
      </c>
      <c r="Q180" s="5">
        <v>0</v>
      </c>
      <c r="R180" s="5">
        <v>3</v>
      </c>
      <c r="S180" s="5">
        <v>0</v>
      </c>
      <c r="T180" s="5">
        <v>391</v>
      </c>
      <c r="U180" s="5">
        <v>0</v>
      </c>
      <c r="V180" s="5">
        <v>38</v>
      </c>
      <c r="W180" s="5">
        <v>0</v>
      </c>
      <c r="X180" s="5">
        <v>31</v>
      </c>
      <c r="Y180" s="5">
        <v>0</v>
      </c>
      <c r="Z180" s="5">
        <v>0</v>
      </c>
      <c r="AA180" s="5">
        <v>15</v>
      </c>
      <c r="AB180" s="5">
        <v>124</v>
      </c>
      <c r="AC180" s="5">
        <v>61</v>
      </c>
      <c r="AD180" s="5">
        <v>37</v>
      </c>
      <c r="AE180" s="5">
        <v>0</v>
      </c>
      <c r="AF180" s="5">
        <v>0</v>
      </c>
      <c r="AG180" s="5">
        <v>20</v>
      </c>
      <c r="AH180" s="5">
        <v>0</v>
      </c>
      <c r="AI180" s="5">
        <v>356</v>
      </c>
      <c r="AJ180" s="5">
        <v>0</v>
      </c>
      <c r="AK180" s="5">
        <v>139</v>
      </c>
      <c r="AL180" s="5">
        <v>42</v>
      </c>
      <c r="AM180" s="5">
        <v>9</v>
      </c>
      <c r="AN180" s="5">
        <v>0</v>
      </c>
      <c r="AO180" s="5">
        <v>5</v>
      </c>
      <c r="AP180" s="5">
        <v>79</v>
      </c>
      <c r="AQ180" s="5">
        <v>0</v>
      </c>
      <c r="AR180" s="5">
        <v>74</v>
      </c>
      <c r="AS180" s="5">
        <v>30</v>
      </c>
      <c r="AT180" s="5">
        <v>567</v>
      </c>
      <c r="AU180" s="5">
        <v>108</v>
      </c>
      <c r="AV180" s="5">
        <v>8</v>
      </c>
      <c r="AW180" s="5">
        <v>6</v>
      </c>
      <c r="AX180" s="5">
        <v>0</v>
      </c>
      <c r="AY180" s="5">
        <v>145</v>
      </c>
      <c r="AZ180" s="5">
        <v>85</v>
      </c>
      <c r="BA180" s="5">
        <v>0</v>
      </c>
      <c r="BB180" s="5">
        <v>224</v>
      </c>
      <c r="BC180" s="5">
        <v>0</v>
      </c>
      <c r="BD180" s="5">
        <v>0</v>
      </c>
      <c r="BE180" s="5">
        <v>0</v>
      </c>
      <c r="BF180" s="5">
        <v>0</v>
      </c>
      <c r="BG180" s="5">
        <v>6</v>
      </c>
      <c r="BH180" s="5">
        <v>0</v>
      </c>
      <c r="BI180" s="5">
        <v>41</v>
      </c>
      <c r="BJ180" s="5">
        <v>0</v>
      </c>
      <c r="BK180" s="5">
        <v>0</v>
      </c>
      <c r="BL180" s="5">
        <v>3</v>
      </c>
      <c r="BM180" s="5">
        <v>0</v>
      </c>
      <c r="BN180" s="5">
        <v>40</v>
      </c>
      <c r="BO180" s="5">
        <v>0</v>
      </c>
      <c r="BP180" s="5">
        <v>0</v>
      </c>
      <c r="BQ180" s="5">
        <v>0</v>
      </c>
      <c r="BR180" s="5">
        <v>0</v>
      </c>
      <c r="BS180" s="5">
        <v>4</v>
      </c>
      <c r="BT180" s="5">
        <v>0</v>
      </c>
      <c r="BU180" s="5">
        <v>3</v>
      </c>
      <c r="BV180" s="5">
        <v>0</v>
      </c>
      <c r="BW180" s="5">
        <v>96</v>
      </c>
      <c r="BX180" s="5">
        <v>260</v>
      </c>
      <c r="BY180" s="5">
        <v>3</v>
      </c>
      <c r="BZ180" s="5">
        <v>355</v>
      </c>
      <c r="CA180" s="5">
        <v>46</v>
      </c>
      <c r="CB180" s="5">
        <v>4</v>
      </c>
      <c r="CC180" s="5">
        <v>0</v>
      </c>
      <c r="CD180" s="5">
        <v>4000</v>
      </c>
      <c r="CG180" s="7">
        <v>177</v>
      </c>
      <c r="CH180" s="5">
        <f>VLOOKUP(Birthplaces!CG180,Birthplaces!$A$4:$CD$233,Infographic!$G$2+2)</f>
        <v>124</v>
      </c>
      <c r="CI180" s="5">
        <f t="shared" si="12"/>
        <v>124.00176999999999</v>
      </c>
      <c r="CJ180" s="5">
        <f t="shared" si="13"/>
        <v>63</v>
      </c>
      <c r="CK180" s="5" t="str">
        <f t="shared" si="14"/>
        <v>Norfolk Island</v>
      </c>
      <c r="CL180" s="5">
        <f t="shared" si="15"/>
        <v>0</v>
      </c>
      <c r="CM180" s="8">
        <f t="shared" si="16"/>
        <v>0</v>
      </c>
    </row>
    <row r="181" spans="1:91" x14ac:dyDescent="0.3">
      <c r="A181" s="7">
        <v>178</v>
      </c>
      <c r="B181" s="5" t="s">
        <v>106</v>
      </c>
      <c r="C181" s="5">
        <v>59</v>
      </c>
      <c r="D181" s="5">
        <v>36</v>
      </c>
      <c r="E181" s="5">
        <v>372</v>
      </c>
      <c r="F181" s="5">
        <v>554</v>
      </c>
      <c r="G181" s="5">
        <v>238</v>
      </c>
      <c r="H181" s="5">
        <v>282</v>
      </c>
      <c r="I181" s="5">
        <v>796</v>
      </c>
      <c r="J181" s="5">
        <v>46</v>
      </c>
      <c r="K181" s="5">
        <v>569</v>
      </c>
      <c r="L181" s="5">
        <v>305</v>
      </c>
      <c r="M181" s="5">
        <v>9</v>
      </c>
      <c r="N181" s="5">
        <v>99</v>
      </c>
      <c r="O181" s="5">
        <v>616</v>
      </c>
      <c r="P181" s="5">
        <v>1490</v>
      </c>
      <c r="Q181" s="5">
        <v>50</v>
      </c>
      <c r="R181" s="5">
        <v>80</v>
      </c>
      <c r="S181" s="5">
        <v>45</v>
      </c>
      <c r="T181" s="5">
        <v>461</v>
      </c>
      <c r="U181" s="5">
        <v>244</v>
      </c>
      <c r="V181" s="5">
        <v>1197</v>
      </c>
      <c r="W181" s="5">
        <v>16</v>
      </c>
      <c r="X181" s="5">
        <v>545</v>
      </c>
      <c r="Y181" s="5">
        <v>66</v>
      </c>
      <c r="Z181" s="5">
        <v>108</v>
      </c>
      <c r="AA181" s="5">
        <v>314</v>
      </c>
      <c r="AB181" s="5">
        <v>299</v>
      </c>
      <c r="AC181" s="5">
        <v>1443</v>
      </c>
      <c r="AD181" s="5">
        <v>131</v>
      </c>
      <c r="AE181" s="5">
        <v>78</v>
      </c>
      <c r="AF181" s="5">
        <v>7</v>
      </c>
      <c r="AG181" s="5">
        <v>554</v>
      </c>
      <c r="AH181" s="5">
        <v>40</v>
      </c>
      <c r="AI181" s="5">
        <v>534</v>
      </c>
      <c r="AJ181" s="5">
        <v>54</v>
      </c>
      <c r="AK181" s="5">
        <v>1045</v>
      </c>
      <c r="AL181" s="5">
        <v>646</v>
      </c>
      <c r="AM181" s="5">
        <v>481</v>
      </c>
      <c r="AN181" s="5">
        <v>22</v>
      </c>
      <c r="AO181" s="5">
        <v>279</v>
      </c>
      <c r="AP181" s="5">
        <v>289</v>
      </c>
      <c r="AQ181" s="5">
        <v>42</v>
      </c>
      <c r="AR181" s="5">
        <v>262</v>
      </c>
      <c r="AS181" s="5">
        <v>586</v>
      </c>
      <c r="AT181" s="5">
        <v>409</v>
      </c>
      <c r="AU181" s="5">
        <v>479</v>
      </c>
      <c r="AV181" s="5">
        <v>114</v>
      </c>
      <c r="AW181" s="5">
        <v>161</v>
      </c>
      <c r="AX181" s="5">
        <v>121</v>
      </c>
      <c r="AY181" s="5">
        <v>483</v>
      </c>
      <c r="AZ181" s="5">
        <v>361</v>
      </c>
      <c r="BA181" s="5">
        <v>238</v>
      </c>
      <c r="BB181" s="5">
        <v>514</v>
      </c>
      <c r="BC181" s="5">
        <v>1560</v>
      </c>
      <c r="BD181" s="5">
        <v>90</v>
      </c>
      <c r="BE181" s="5">
        <v>38</v>
      </c>
      <c r="BF181" s="5">
        <v>63</v>
      </c>
      <c r="BG181" s="5">
        <v>311</v>
      </c>
      <c r="BH181" s="5">
        <v>37</v>
      </c>
      <c r="BI181" s="5">
        <v>676</v>
      </c>
      <c r="BJ181" s="5">
        <v>32</v>
      </c>
      <c r="BK181" s="5">
        <v>23</v>
      </c>
      <c r="BL181" s="5">
        <v>160</v>
      </c>
      <c r="BM181" s="5">
        <v>44</v>
      </c>
      <c r="BN181" s="5">
        <v>461</v>
      </c>
      <c r="BO181" s="5">
        <v>49</v>
      </c>
      <c r="BP181" s="5">
        <v>188</v>
      </c>
      <c r="BQ181" s="5">
        <v>19</v>
      </c>
      <c r="BR181" s="5">
        <v>24</v>
      </c>
      <c r="BS181" s="5">
        <v>102</v>
      </c>
      <c r="BT181" s="5">
        <v>126</v>
      </c>
      <c r="BU181" s="5">
        <v>159</v>
      </c>
      <c r="BV181" s="5">
        <v>6</v>
      </c>
      <c r="BW181" s="5">
        <v>533</v>
      </c>
      <c r="BX181" s="5">
        <v>376</v>
      </c>
      <c r="BY181" s="5">
        <v>143</v>
      </c>
      <c r="BZ181" s="5">
        <v>894</v>
      </c>
      <c r="CA181" s="5">
        <v>489</v>
      </c>
      <c r="CB181" s="5">
        <v>842</v>
      </c>
      <c r="CC181" s="5">
        <v>14</v>
      </c>
      <c r="CD181" s="5">
        <v>25771</v>
      </c>
      <c r="CG181" s="7">
        <v>178</v>
      </c>
      <c r="CH181" s="5">
        <f>VLOOKUP(Birthplaces!CG181,Birthplaces!$A$4:$CD$233,Infographic!$G$2+2)</f>
        <v>299</v>
      </c>
      <c r="CI181" s="5">
        <f t="shared" si="12"/>
        <v>299.00178</v>
      </c>
      <c r="CJ181" s="5">
        <f t="shared" si="13"/>
        <v>44</v>
      </c>
      <c r="CK181" s="5" t="str">
        <f t="shared" si="14"/>
        <v>Niger</v>
      </c>
      <c r="CL181" s="5">
        <f t="shared" si="15"/>
        <v>0</v>
      </c>
      <c r="CM181" s="8">
        <f t="shared" si="16"/>
        <v>0</v>
      </c>
    </row>
    <row r="182" spans="1:91" x14ac:dyDescent="0.3">
      <c r="A182" s="7">
        <v>179</v>
      </c>
      <c r="B182" s="5" t="s">
        <v>257</v>
      </c>
      <c r="C182" s="5">
        <v>0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3</v>
      </c>
      <c r="M182" s="5">
        <v>0</v>
      </c>
      <c r="N182" s="5">
        <v>0</v>
      </c>
      <c r="O182" s="5">
        <v>5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4</v>
      </c>
      <c r="Y182" s="5">
        <v>0</v>
      </c>
      <c r="Z182" s="5">
        <v>0</v>
      </c>
      <c r="AA182" s="5">
        <v>0</v>
      </c>
      <c r="AB182" s="5">
        <v>4</v>
      </c>
      <c r="AC182" s="5">
        <v>0</v>
      </c>
      <c r="AD182" s="5">
        <v>0</v>
      </c>
      <c r="AE182" s="5">
        <v>0</v>
      </c>
      <c r="AF182" s="5">
        <v>0</v>
      </c>
      <c r="AG182" s="5">
        <v>0</v>
      </c>
      <c r="AH182" s="5">
        <v>0</v>
      </c>
      <c r="AI182" s="5">
        <v>5</v>
      </c>
      <c r="AJ182" s="5">
        <v>0</v>
      </c>
      <c r="AK182" s="5">
        <v>5</v>
      </c>
      <c r="AL182" s="5">
        <v>0</v>
      </c>
      <c r="AM182" s="5">
        <v>4</v>
      </c>
      <c r="AN182" s="5">
        <v>0</v>
      </c>
      <c r="AO182" s="5">
        <v>0</v>
      </c>
      <c r="AP182" s="5">
        <v>0</v>
      </c>
      <c r="AQ182" s="5">
        <v>0</v>
      </c>
      <c r="AR182" s="5">
        <v>0</v>
      </c>
      <c r="AS182" s="5">
        <v>0</v>
      </c>
      <c r="AT182" s="5">
        <v>6</v>
      </c>
      <c r="AU182" s="5">
        <v>0</v>
      </c>
      <c r="AV182" s="5">
        <v>0</v>
      </c>
      <c r="AW182" s="5">
        <v>0</v>
      </c>
      <c r="AX182" s="5">
        <v>0</v>
      </c>
      <c r="AY182" s="5">
        <v>0</v>
      </c>
      <c r="AZ182" s="5">
        <v>3</v>
      </c>
      <c r="BA182" s="5">
        <v>0</v>
      </c>
      <c r="BB182" s="5">
        <v>0</v>
      </c>
      <c r="BC182" s="5">
        <v>0</v>
      </c>
      <c r="BD182" s="5">
        <v>0</v>
      </c>
      <c r="BE182" s="5">
        <v>0</v>
      </c>
      <c r="BF182" s="5">
        <v>0</v>
      </c>
      <c r="BG182" s="5">
        <v>0</v>
      </c>
      <c r="BH182" s="5">
        <v>0</v>
      </c>
      <c r="BI182" s="5">
        <v>0</v>
      </c>
      <c r="BJ182" s="5">
        <v>0</v>
      </c>
      <c r="BK182" s="5">
        <v>0</v>
      </c>
      <c r="BL182" s="5">
        <v>0</v>
      </c>
      <c r="BM182" s="5">
        <v>0</v>
      </c>
      <c r="BN182" s="5">
        <v>4</v>
      </c>
      <c r="BO182" s="5">
        <v>0</v>
      </c>
      <c r="BP182" s="5">
        <v>0</v>
      </c>
      <c r="BQ182" s="5">
        <v>0</v>
      </c>
      <c r="BR182" s="5">
        <v>0</v>
      </c>
      <c r="BS182" s="5">
        <v>0</v>
      </c>
      <c r="BT182" s="5">
        <v>0</v>
      </c>
      <c r="BU182" s="5">
        <v>0</v>
      </c>
      <c r="BV182" s="5">
        <v>0</v>
      </c>
      <c r="BW182" s="5">
        <v>0</v>
      </c>
      <c r="BX182" s="5">
        <v>3</v>
      </c>
      <c r="BY182" s="5">
        <v>0</v>
      </c>
      <c r="BZ182" s="5">
        <v>11</v>
      </c>
      <c r="CA182" s="5">
        <v>0</v>
      </c>
      <c r="CB182" s="5">
        <v>0</v>
      </c>
      <c r="CC182" s="5">
        <v>0</v>
      </c>
      <c r="CD182" s="5">
        <v>80</v>
      </c>
      <c r="CG182" s="7">
        <v>179</v>
      </c>
      <c r="CH182" s="5">
        <f>VLOOKUP(Birthplaces!CG182,Birthplaces!$A$4:$CD$233,Infographic!$G$2+2)</f>
        <v>4</v>
      </c>
      <c r="CI182" s="5">
        <f t="shared" si="12"/>
        <v>4.0017899999999997</v>
      </c>
      <c r="CJ182" s="5">
        <f t="shared" si="13"/>
        <v>136</v>
      </c>
      <c r="CK182" s="5" t="str">
        <f t="shared" si="14"/>
        <v>Nicaragua</v>
      </c>
      <c r="CL182" s="5">
        <f t="shared" si="15"/>
        <v>0</v>
      </c>
      <c r="CM182" s="8">
        <f t="shared" si="16"/>
        <v>0</v>
      </c>
    </row>
    <row r="183" spans="1:91" x14ac:dyDescent="0.3">
      <c r="A183" s="7">
        <v>180</v>
      </c>
      <c r="B183" s="5" t="s">
        <v>136</v>
      </c>
      <c r="C183" s="5">
        <v>8</v>
      </c>
      <c r="D183" s="5">
        <v>3</v>
      </c>
      <c r="E183" s="5">
        <v>33</v>
      </c>
      <c r="F183" s="5">
        <v>140</v>
      </c>
      <c r="G183" s="5">
        <v>23</v>
      </c>
      <c r="H183" s="5">
        <v>35</v>
      </c>
      <c r="I183" s="5">
        <v>106</v>
      </c>
      <c r="J183" s="5">
        <v>6</v>
      </c>
      <c r="K183" s="5">
        <v>99</v>
      </c>
      <c r="L183" s="5">
        <v>753</v>
      </c>
      <c r="M183" s="5">
        <v>3</v>
      </c>
      <c r="N183" s="5">
        <v>11</v>
      </c>
      <c r="O183" s="5">
        <v>121</v>
      </c>
      <c r="P183" s="5">
        <v>1111</v>
      </c>
      <c r="Q183" s="5">
        <v>6</v>
      </c>
      <c r="R183" s="5">
        <v>3</v>
      </c>
      <c r="S183" s="5">
        <v>0</v>
      </c>
      <c r="T183" s="5">
        <v>188</v>
      </c>
      <c r="U183" s="5">
        <v>11</v>
      </c>
      <c r="V183" s="5">
        <v>164</v>
      </c>
      <c r="W183" s="5">
        <v>0</v>
      </c>
      <c r="X183" s="5">
        <v>236</v>
      </c>
      <c r="Y183" s="5">
        <v>8</v>
      </c>
      <c r="Z183" s="5">
        <v>13</v>
      </c>
      <c r="AA183" s="5">
        <v>15</v>
      </c>
      <c r="AB183" s="5">
        <v>770</v>
      </c>
      <c r="AC183" s="5">
        <v>437</v>
      </c>
      <c r="AD183" s="5">
        <v>12</v>
      </c>
      <c r="AE183" s="5">
        <v>19</v>
      </c>
      <c r="AF183" s="5">
        <v>0</v>
      </c>
      <c r="AG183" s="5">
        <v>320</v>
      </c>
      <c r="AH183" s="5">
        <v>4</v>
      </c>
      <c r="AI183" s="5">
        <v>290</v>
      </c>
      <c r="AJ183" s="5">
        <v>7</v>
      </c>
      <c r="AK183" s="5">
        <v>248</v>
      </c>
      <c r="AL183" s="5">
        <v>185</v>
      </c>
      <c r="AM183" s="5">
        <v>36</v>
      </c>
      <c r="AN183" s="5">
        <v>0</v>
      </c>
      <c r="AO183" s="5">
        <v>22</v>
      </c>
      <c r="AP183" s="5">
        <v>92</v>
      </c>
      <c r="AQ183" s="5">
        <v>0</v>
      </c>
      <c r="AR183" s="5">
        <v>202</v>
      </c>
      <c r="AS183" s="5">
        <v>59</v>
      </c>
      <c r="AT183" s="5">
        <v>155</v>
      </c>
      <c r="AU183" s="5">
        <v>552</v>
      </c>
      <c r="AV183" s="5">
        <v>15</v>
      </c>
      <c r="AW183" s="5">
        <v>10</v>
      </c>
      <c r="AX183" s="5">
        <v>8</v>
      </c>
      <c r="AY183" s="5">
        <v>238</v>
      </c>
      <c r="AZ183" s="5">
        <v>178</v>
      </c>
      <c r="BA183" s="5">
        <v>54</v>
      </c>
      <c r="BB183" s="5">
        <v>180</v>
      </c>
      <c r="BC183" s="5">
        <v>80</v>
      </c>
      <c r="BD183" s="5">
        <v>4</v>
      </c>
      <c r="BE183" s="5">
        <v>0</v>
      </c>
      <c r="BF183" s="5">
        <v>3</v>
      </c>
      <c r="BG183" s="5">
        <v>45</v>
      </c>
      <c r="BH183" s="5">
        <v>4</v>
      </c>
      <c r="BI183" s="5">
        <v>150</v>
      </c>
      <c r="BJ183" s="5">
        <v>0</v>
      </c>
      <c r="BK183" s="5">
        <v>0</v>
      </c>
      <c r="BL183" s="5">
        <v>4</v>
      </c>
      <c r="BM183" s="5">
        <v>0</v>
      </c>
      <c r="BN183" s="5">
        <v>100</v>
      </c>
      <c r="BO183" s="5">
        <v>3</v>
      </c>
      <c r="BP183" s="5">
        <v>6</v>
      </c>
      <c r="BQ183" s="5">
        <v>3</v>
      </c>
      <c r="BR183" s="5">
        <v>3</v>
      </c>
      <c r="BS183" s="5">
        <v>5</v>
      </c>
      <c r="BT183" s="5">
        <v>3</v>
      </c>
      <c r="BU183" s="5">
        <v>16</v>
      </c>
      <c r="BV183" s="5">
        <v>0</v>
      </c>
      <c r="BW183" s="5">
        <v>143</v>
      </c>
      <c r="BX183" s="5">
        <v>336</v>
      </c>
      <c r="BY183" s="5">
        <v>29</v>
      </c>
      <c r="BZ183" s="5">
        <v>519</v>
      </c>
      <c r="CA183" s="5">
        <v>118</v>
      </c>
      <c r="CB183" s="5">
        <v>53</v>
      </c>
      <c r="CC183" s="5">
        <v>0</v>
      </c>
      <c r="CD183" s="5">
        <v>8804</v>
      </c>
      <c r="CG183" s="7">
        <v>180</v>
      </c>
      <c r="CH183" s="5">
        <f>VLOOKUP(Birthplaces!CG183,Birthplaces!$A$4:$CD$233,Infographic!$G$2+2)</f>
        <v>770</v>
      </c>
      <c r="CI183" s="5">
        <f t="shared" si="12"/>
        <v>770.0018</v>
      </c>
      <c r="CJ183" s="5">
        <f t="shared" si="13"/>
        <v>22</v>
      </c>
      <c r="CK183" s="5" t="str">
        <f t="shared" si="14"/>
        <v>New Caledonia</v>
      </c>
      <c r="CL183" s="5">
        <f t="shared" si="15"/>
        <v>0</v>
      </c>
      <c r="CM183" s="8">
        <f t="shared" si="16"/>
        <v>0</v>
      </c>
    </row>
    <row r="184" spans="1:91" x14ac:dyDescent="0.3">
      <c r="A184" s="7">
        <v>181</v>
      </c>
      <c r="B184" s="5" t="s">
        <v>191</v>
      </c>
      <c r="C184" s="5">
        <v>0</v>
      </c>
      <c r="D184" s="5">
        <v>0</v>
      </c>
      <c r="E184" s="5">
        <v>3</v>
      </c>
      <c r="F184" s="5">
        <v>14</v>
      </c>
      <c r="G184" s="5">
        <v>6</v>
      </c>
      <c r="H184" s="5">
        <v>10</v>
      </c>
      <c r="I184" s="5">
        <v>17</v>
      </c>
      <c r="J184" s="5">
        <v>0</v>
      </c>
      <c r="K184" s="5">
        <v>10</v>
      </c>
      <c r="L184" s="5">
        <v>16</v>
      </c>
      <c r="M184" s="5">
        <v>0</v>
      </c>
      <c r="N184" s="5">
        <v>0</v>
      </c>
      <c r="O184" s="5">
        <v>47</v>
      </c>
      <c r="P184" s="5">
        <v>186</v>
      </c>
      <c r="Q184" s="5">
        <v>0</v>
      </c>
      <c r="R184" s="5">
        <v>0</v>
      </c>
      <c r="S184" s="5">
        <v>0</v>
      </c>
      <c r="T184" s="5">
        <v>13</v>
      </c>
      <c r="U184" s="5">
        <v>0</v>
      </c>
      <c r="V184" s="5">
        <v>24</v>
      </c>
      <c r="W184" s="5">
        <v>0</v>
      </c>
      <c r="X184" s="5">
        <v>23</v>
      </c>
      <c r="Y184" s="5">
        <v>0</v>
      </c>
      <c r="Z184" s="5">
        <v>0</v>
      </c>
      <c r="AA184" s="5">
        <v>4</v>
      </c>
      <c r="AB184" s="5">
        <v>105</v>
      </c>
      <c r="AC184" s="5">
        <v>8</v>
      </c>
      <c r="AD184" s="5">
        <v>0</v>
      </c>
      <c r="AE184" s="5">
        <v>0</v>
      </c>
      <c r="AF184" s="5">
        <v>0</v>
      </c>
      <c r="AG184" s="5">
        <v>9</v>
      </c>
      <c r="AH184" s="5">
        <v>0</v>
      </c>
      <c r="AI184" s="5">
        <v>34</v>
      </c>
      <c r="AJ184" s="5">
        <v>0</v>
      </c>
      <c r="AK184" s="5">
        <v>83</v>
      </c>
      <c r="AL184" s="5">
        <v>41</v>
      </c>
      <c r="AM184" s="5">
        <v>3</v>
      </c>
      <c r="AN184" s="5">
        <v>0</v>
      </c>
      <c r="AO184" s="5">
        <v>3</v>
      </c>
      <c r="AP184" s="5">
        <v>9</v>
      </c>
      <c r="AQ184" s="5">
        <v>0</v>
      </c>
      <c r="AR184" s="5">
        <v>5</v>
      </c>
      <c r="AS184" s="5">
        <v>7</v>
      </c>
      <c r="AT184" s="5">
        <v>7</v>
      </c>
      <c r="AU184" s="5">
        <v>10</v>
      </c>
      <c r="AV184" s="5">
        <v>0</v>
      </c>
      <c r="AW184" s="5">
        <v>4</v>
      </c>
      <c r="AX184" s="5">
        <v>0</v>
      </c>
      <c r="AY184" s="5">
        <v>61</v>
      </c>
      <c r="AZ184" s="5">
        <v>11</v>
      </c>
      <c r="BA184" s="5">
        <v>6</v>
      </c>
      <c r="BB184" s="5">
        <v>12</v>
      </c>
      <c r="BC184" s="5">
        <v>12</v>
      </c>
      <c r="BD184" s="5">
        <v>0</v>
      </c>
      <c r="BE184" s="5">
        <v>0</v>
      </c>
      <c r="BF184" s="5">
        <v>0</v>
      </c>
      <c r="BG184" s="5">
        <v>9</v>
      </c>
      <c r="BH184" s="5">
        <v>0</v>
      </c>
      <c r="BI184" s="5">
        <v>7</v>
      </c>
      <c r="BJ184" s="5">
        <v>0</v>
      </c>
      <c r="BK184" s="5">
        <v>0</v>
      </c>
      <c r="BL184" s="5">
        <v>0</v>
      </c>
      <c r="BM184" s="5">
        <v>0</v>
      </c>
      <c r="BN184" s="5">
        <v>21</v>
      </c>
      <c r="BO184" s="5">
        <v>0</v>
      </c>
      <c r="BP184" s="5">
        <v>0</v>
      </c>
      <c r="BQ184" s="5">
        <v>0</v>
      </c>
      <c r="BR184" s="5">
        <v>0</v>
      </c>
      <c r="BS184" s="5">
        <v>0</v>
      </c>
      <c r="BT184" s="5">
        <v>0</v>
      </c>
      <c r="BU184" s="5">
        <v>5</v>
      </c>
      <c r="BV184" s="5">
        <v>0</v>
      </c>
      <c r="BW184" s="5">
        <v>27</v>
      </c>
      <c r="BX184" s="5">
        <v>35</v>
      </c>
      <c r="BY184" s="5">
        <v>0</v>
      </c>
      <c r="BZ184" s="5">
        <v>18</v>
      </c>
      <c r="CA184" s="5">
        <v>11</v>
      </c>
      <c r="CB184" s="5">
        <v>8</v>
      </c>
      <c r="CC184" s="5">
        <v>0</v>
      </c>
      <c r="CD184" s="5">
        <v>937</v>
      </c>
      <c r="CG184" s="7">
        <v>181</v>
      </c>
      <c r="CH184" s="5">
        <f>VLOOKUP(Birthplaces!CG184,Birthplaces!$A$4:$CD$233,Infographic!$G$2+2)</f>
        <v>105</v>
      </c>
      <c r="CI184" s="5">
        <f t="shared" si="12"/>
        <v>105.00181000000001</v>
      </c>
      <c r="CJ184" s="5">
        <f t="shared" si="13"/>
        <v>66</v>
      </c>
      <c r="CK184" s="5" t="str">
        <f t="shared" si="14"/>
        <v>Namibia</v>
      </c>
      <c r="CL184" s="5">
        <f t="shared" si="15"/>
        <v>0</v>
      </c>
      <c r="CM184" s="8">
        <f t="shared" si="16"/>
        <v>0</v>
      </c>
    </row>
    <row r="185" spans="1:91" x14ac:dyDescent="0.3">
      <c r="A185" s="7">
        <v>182</v>
      </c>
      <c r="B185" s="5" t="s">
        <v>211</v>
      </c>
      <c r="C185" s="5">
        <v>0</v>
      </c>
      <c r="D185" s="5">
        <v>0</v>
      </c>
      <c r="E185" s="5">
        <v>0</v>
      </c>
      <c r="F185" s="5">
        <v>4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48</v>
      </c>
      <c r="M185" s="5">
        <v>0</v>
      </c>
      <c r="N185" s="5">
        <v>0</v>
      </c>
      <c r="O185" s="5">
        <v>12</v>
      </c>
      <c r="P185" s="5">
        <v>74</v>
      </c>
      <c r="Q185" s="5">
        <v>0</v>
      </c>
      <c r="R185" s="5">
        <v>0</v>
      </c>
      <c r="S185" s="5">
        <v>0</v>
      </c>
      <c r="T185" s="5">
        <v>11</v>
      </c>
      <c r="U185" s="5">
        <v>0</v>
      </c>
      <c r="V185" s="5">
        <v>8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36</v>
      </c>
      <c r="AC185" s="5">
        <v>4</v>
      </c>
      <c r="AD185" s="5">
        <v>14</v>
      </c>
      <c r="AE185" s="5">
        <v>0</v>
      </c>
      <c r="AF185" s="5">
        <v>0</v>
      </c>
      <c r="AG185" s="5">
        <v>5</v>
      </c>
      <c r="AH185" s="5">
        <v>0</v>
      </c>
      <c r="AI185" s="5">
        <v>23</v>
      </c>
      <c r="AJ185" s="5">
        <v>0</v>
      </c>
      <c r="AK185" s="5">
        <v>0</v>
      </c>
      <c r="AL185" s="5">
        <v>5</v>
      </c>
      <c r="AM185" s="5">
        <v>0</v>
      </c>
      <c r="AN185" s="5">
        <v>0</v>
      </c>
      <c r="AO185" s="5">
        <v>0</v>
      </c>
      <c r="AP185" s="5">
        <v>4</v>
      </c>
      <c r="AQ185" s="5">
        <v>0</v>
      </c>
      <c r="AR185" s="5">
        <v>5</v>
      </c>
      <c r="AS185" s="5">
        <v>0</v>
      </c>
      <c r="AT185" s="5">
        <v>0</v>
      </c>
      <c r="AU185" s="5">
        <v>53</v>
      </c>
      <c r="AV185" s="5">
        <v>9</v>
      </c>
      <c r="AW185" s="5">
        <v>4</v>
      </c>
      <c r="AX185" s="5">
        <v>0</v>
      </c>
      <c r="AY185" s="5">
        <v>0</v>
      </c>
      <c r="AZ185" s="5">
        <v>0</v>
      </c>
      <c r="BA185" s="5">
        <v>0</v>
      </c>
      <c r="BB185" s="5">
        <v>8</v>
      </c>
      <c r="BC185" s="5">
        <v>0</v>
      </c>
      <c r="BD185" s="5">
        <v>0</v>
      </c>
      <c r="BE185" s="5">
        <v>3</v>
      </c>
      <c r="BF185" s="5">
        <v>0</v>
      </c>
      <c r="BG185" s="5">
        <v>0</v>
      </c>
      <c r="BH185" s="5">
        <v>0</v>
      </c>
      <c r="BI185" s="5">
        <v>5</v>
      </c>
      <c r="BJ185" s="5">
        <v>0</v>
      </c>
      <c r="BK185" s="5">
        <v>0</v>
      </c>
      <c r="BL185" s="5">
        <v>0</v>
      </c>
      <c r="BM185" s="5">
        <v>0</v>
      </c>
      <c r="BN185" s="5">
        <v>3</v>
      </c>
      <c r="BO185" s="5">
        <v>0</v>
      </c>
      <c r="BP185" s="5">
        <v>0</v>
      </c>
      <c r="BQ185" s="5">
        <v>0</v>
      </c>
      <c r="BR185" s="5">
        <v>0</v>
      </c>
      <c r="BS185" s="5">
        <v>0</v>
      </c>
      <c r="BT185" s="5">
        <v>0</v>
      </c>
      <c r="BU185" s="5">
        <v>0</v>
      </c>
      <c r="BV185" s="5">
        <v>0</v>
      </c>
      <c r="BW185" s="5">
        <v>9</v>
      </c>
      <c r="BX185" s="5">
        <v>36</v>
      </c>
      <c r="BY185" s="5">
        <v>0</v>
      </c>
      <c r="BZ185" s="5">
        <v>114</v>
      </c>
      <c r="CA185" s="5">
        <v>4</v>
      </c>
      <c r="CB185" s="5">
        <v>0</v>
      </c>
      <c r="CC185" s="5">
        <v>0</v>
      </c>
      <c r="CD185" s="5">
        <v>496</v>
      </c>
      <c r="CG185" s="7">
        <v>182</v>
      </c>
      <c r="CH185" s="5">
        <f>VLOOKUP(Birthplaces!CG185,Birthplaces!$A$4:$CD$233,Infographic!$G$2+2)</f>
        <v>36</v>
      </c>
      <c r="CI185" s="5">
        <f t="shared" si="12"/>
        <v>36.001820000000002</v>
      </c>
      <c r="CJ185" s="5">
        <f t="shared" si="13"/>
        <v>86</v>
      </c>
      <c r="CK185" s="5" t="str">
        <f t="shared" si="14"/>
        <v>Montserrat</v>
      </c>
      <c r="CL185" s="5">
        <f t="shared" si="15"/>
        <v>0</v>
      </c>
      <c r="CM185" s="8">
        <f t="shared" si="16"/>
        <v>0</v>
      </c>
    </row>
    <row r="186" spans="1:91" x14ac:dyDescent="0.3">
      <c r="A186" s="7">
        <v>183</v>
      </c>
      <c r="B186" s="5" t="s">
        <v>119</v>
      </c>
      <c r="C186" s="5">
        <v>4</v>
      </c>
      <c r="D186" s="5">
        <v>7</v>
      </c>
      <c r="E186" s="5">
        <v>76</v>
      </c>
      <c r="F186" s="5">
        <v>339</v>
      </c>
      <c r="G186" s="5">
        <v>14</v>
      </c>
      <c r="H186" s="5">
        <v>36</v>
      </c>
      <c r="I186" s="5">
        <v>333</v>
      </c>
      <c r="J186" s="5">
        <v>3</v>
      </c>
      <c r="K186" s="5">
        <v>1108</v>
      </c>
      <c r="L186" s="5">
        <v>235</v>
      </c>
      <c r="M186" s="5">
        <v>0</v>
      </c>
      <c r="N186" s="5">
        <v>3</v>
      </c>
      <c r="O186" s="5">
        <v>156</v>
      </c>
      <c r="P186" s="5">
        <v>965</v>
      </c>
      <c r="Q186" s="5">
        <v>9</v>
      </c>
      <c r="R186" s="5">
        <v>10</v>
      </c>
      <c r="S186" s="5">
        <v>0</v>
      </c>
      <c r="T186" s="5">
        <v>338</v>
      </c>
      <c r="U186" s="5">
        <v>24</v>
      </c>
      <c r="V186" s="5">
        <v>146</v>
      </c>
      <c r="W186" s="5">
        <v>3</v>
      </c>
      <c r="X186" s="5">
        <v>575</v>
      </c>
      <c r="Y186" s="5">
        <v>4</v>
      </c>
      <c r="Z186" s="5">
        <v>18</v>
      </c>
      <c r="AA186" s="5">
        <v>51</v>
      </c>
      <c r="AB186" s="5">
        <v>339</v>
      </c>
      <c r="AC186" s="5">
        <v>314</v>
      </c>
      <c r="AD186" s="5">
        <v>26</v>
      </c>
      <c r="AE186" s="5">
        <v>16</v>
      </c>
      <c r="AF186" s="5">
        <v>0</v>
      </c>
      <c r="AG186" s="5">
        <v>200</v>
      </c>
      <c r="AH186" s="5">
        <v>11</v>
      </c>
      <c r="AI186" s="5">
        <v>456</v>
      </c>
      <c r="AJ186" s="5">
        <v>8</v>
      </c>
      <c r="AK186" s="5">
        <v>342</v>
      </c>
      <c r="AL186" s="5">
        <v>1061</v>
      </c>
      <c r="AM186" s="5">
        <v>25</v>
      </c>
      <c r="AN186" s="5">
        <v>3</v>
      </c>
      <c r="AO186" s="5">
        <v>49</v>
      </c>
      <c r="AP186" s="5">
        <v>933</v>
      </c>
      <c r="AQ186" s="5">
        <v>12</v>
      </c>
      <c r="AR186" s="5">
        <v>284</v>
      </c>
      <c r="AS186" s="5">
        <v>348</v>
      </c>
      <c r="AT186" s="5">
        <v>1426</v>
      </c>
      <c r="AU186" s="5">
        <v>333</v>
      </c>
      <c r="AV186" s="5">
        <v>18</v>
      </c>
      <c r="AW186" s="5">
        <v>62</v>
      </c>
      <c r="AX186" s="5">
        <v>3</v>
      </c>
      <c r="AY186" s="5">
        <v>1675</v>
      </c>
      <c r="AZ186" s="5">
        <v>269</v>
      </c>
      <c r="BA186" s="5">
        <v>41</v>
      </c>
      <c r="BB186" s="5">
        <v>414</v>
      </c>
      <c r="BC186" s="5">
        <v>117</v>
      </c>
      <c r="BD186" s="5">
        <v>4</v>
      </c>
      <c r="BE186" s="5">
        <v>7</v>
      </c>
      <c r="BF186" s="5">
        <v>8</v>
      </c>
      <c r="BG186" s="5">
        <v>122</v>
      </c>
      <c r="BH186" s="5">
        <v>5</v>
      </c>
      <c r="BI186" s="5">
        <v>362</v>
      </c>
      <c r="BJ186" s="5">
        <v>3</v>
      </c>
      <c r="BK186" s="5">
        <v>12</v>
      </c>
      <c r="BL186" s="5">
        <v>10</v>
      </c>
      <c r="BM186" s="5">
        <v>7</v>
      </c>
      <c r="BN186" s="5">
        <v>564</v>
      </c>
      <c r="BO186" s="5">
        <v>0</v>
      </c>
      <c r="BP186" s="5">
        <v>18</v>
      </c>
      <c r="BQ186" s="5">
        <v>7</v>
      </c>
      <c r="BR186" s="5">
        <v>0</v>
      </c>
      <c r="BS186" s="5">
        <v>13</v>
      </c>
      <c r="BT186" s="5">
        <v>12</v>
      </c>
      <c r="BU186" s="5">
        <v>24</v>
      </c>
      <c r="BV186" s="5">
        <v>0</v>
      </c>
      <c r="BW186" s="5">
        <v>1162</v>
      </c>
      <c r="BX186" s="5">
        <v>517</v>
      </c>
      <c r="BY186" s="5">
        <v>19</v>
      </c>
      <c r="BZ186" s="5">
        <v>1371</v>
      </c>
      <c r="CA186" s="5">
        <v>304</v>
      </c>
      <c r="CB186" s="5">
        <v>174</v>
      </c>
      <c r="CC186" s="5">
        <v>0</v>
      </c>
      <c r="CD186" s="5">
        <v>17954</v>
      </c>
      <c r="CG186" s="7">
        <v>183</v>
      </c>
      <c r="CH186" s="5">
        <f>VLOOKUP(Birthplaces!CG186,Birthplaces!$A$4:$CD$233,Infographic!$G$2+2)</f>
        <v>339</v>
      </c>
      <c r="CI186" s="5">
        <f t="shared" si="12"/>
        <v>339.00182999999998</v>
      </c>
      <c r="CJ186" s="5">
        <f t="shared" si="13"/>
        <v>39</v>
      </c>
      <c r="CK186" s="5" t="str">
        <f t="shared" si="14"/>
        <v>Mongolia</v>
      </c>
      <c r="CL186" s="5">
        <f t="shared" si="15"/>
        <v>0</v>
      </c>
      <c r="CM186" s="8">
        <f t="shared" si="16"/>
        <v>0</v>
      </c>
    </row>
    <row r="187" spans="1:91" x14ac:dyDescent="0.3">
      <c r="A187" s="7">
        <v>184</v>
      </c>
      <c r="B187" s="5" t="s">
        <v>316</v>
      </c>
      <c r="C187" s="5">
        <v>0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  <c r="AC187" s="5">
        <v>0</v>
      </c>
      <c r="AD187" s="5">
        <v>0</v>
      </c>
      <c r="AE187" s="5">
        <v>0</v>
      </c>
      <c r="AF187" s="5">
        <v>0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0</v>
      </c>
      <c r="AN187" s="5">
        <v>0</v>
      </c>
      <c r="AO187" s="5">
        <v>0</v>
      </c>
      <c r="AP187" s="5">
        <v>0</v>
      </c>
      <c r="AQ187" s="5">
        <v>0</v>
      </c>
      <c r="AR187" s="5">
        <v>0</v>
      </c>
      <c r="AS187" s="5">
        <v>0</v>
      </c>
      <c r="AT187" s="5">
        <v>0</v>
      </c>
      <c r="AU187" s="5">
        <v>0</v>
      </c>
      <c r="AV187" s="5">
        <v>0</v>
      </c>
      <c r="AW187" s="5">
        <v>0</v>
      </c>
      <c r="AX187" s="5">
        <v>0</v>
      </c>
      <c r="AY187" s="5">
        <v>0</v>
      </c>
      <c r="AZ187" s="5">
        <v>0</v>
      </c>
      <c r="BA187" s="5">
        <v>0</v>
      </c>
      <c r="BB187" s="5">
        <v>0</v>
      </c>
      <c r="BC187" s="5">
        <v>0</v>
      </c>
      <c r="BD187" s="5">
        <v>0</v>
      </c>
      <c r="BE187" s="5">
        <v>0</v>
      </c>
      <c r="BF187" s="5">
        <v>0</v>
      </c>
      <c r="BG187" s="5">
        <v>0</v>
      </c>
      <c r="BH187" s="5">
        <v>0</v>
      </c>
      <c r="BI187" s="5">
        <v>0</v>
      </c>
      <c r="BJ187" s="5">
        <v>0</v>
      </c>
      <c r="BK187" s="5">
        <v>0</v>
      </c>
      <c r="BL187" s="5">
        <v>0</v>
      </c>
      <c r="BM187" s="5">
        <v>0</v>
      </c>
      <c r="BN187" s="5">
        <v>0</v>
      </c>
      <c r="BO187" s="5">
        <v>0</v>
      </c>
      <c r="BP187" s="5">
        <v>0</v>
      </c>
      <c r="BQ187" s="5">
        <v>0</v>
      </c>
      <c r="BR187" s="5">
        <v>0</v>
      </c>
      <c r="BS187" s="5">
        <v>0</v>
      </c>
      <c r="BT187" s="5">
        <v>0</v>
      </c>
      <c r="BU187" s="5">
        <v>0</v>
      </c>
      <c r="BV187" s="5">
        <v>0</v>
      </c>
      <c r="BW187" s="5">
        <v>0</v>
      </c>
      <c r="BX187" s="5">
        <v>0</v>
      </c>
      <c r="BY187" s="5">
        <v>0</v>
      </c>
      <c r="BZ187" s="5">
        <v>0</v>
      </c>
      <c r="CA187" s="5">
        <v>0</v>
      </c>
      <c r="CB187" s="5">
        <v>0</v>
      </c>
      <c r="CC187" s="5">
        <v>0</v>
      </c>
      <c r="CD187" s="5">
        <v>4</v>
      </c>
      <c r="CG187" s="7">
        <v>184</v>
      </c>
      <c r="CH187" s="5">
        <f>VLOOKUP(Birthplaces!CG187,Birthplaces!$A$4:$CD$233,Infographic!$G$2+2)</f>
        <v>0</v>
      </c>
      <c r="CI187" s="5">
        <f t="shared" si="12"/>
        <v>1.8400000000000001E-3</v>
      </c>
      <c r="CJ187" s="5">
        <f t="shared" si="13"/>
        <v>168</v>
      </c>
      <c r="CK187" s="5" t="str">
        <f t="shared" si="14"/>
        <v>Monaco</v>
      </c>
      <c r="CL187" s="5">
        <f t="shared" si="15"/>
        <v>0</v>
      </c>
      <c r="CM187" s="8">
        <f t="shared" si="16"/>
        <v>0</v>
      </c>
    </row>
    <row r="188" spans="1:91" x14ac:dyDescent="0.3">
      <c r="A188" s="7">
        <v>185</v>
      </c>
      <c r="B188" s="5" t="s">
        <v>198</v>
      </c>
      <c r="C188" s="5">
        <v>6</v>
      </c>
      <c r="D188" s="5">
        <v>0</v>
      </c>
      <c r="E188" s="5">
        <v>6</v>
      </c>
      <c r="F188" s="5">
        <v>15</v>
      </c>
      <c r="G188" s="5">
        <v>0</v>
      </c>
      <c r="H188" s="5">
        <v>6</v>
      </c>
      <c r="I188" s="5">
        <v>25</v>
      </c>
      <c r="J188" s="5">
        <v>0</v>
      </c>
      <c r="K188" s="5">
        <v>24</v>
      </c>
      <c r="L188" s="5">
        <v>19</v>
      </c>
      <c r="M188" s="5">
        <v>0</v>
      </c>
      <c r="N188" s="5">
        <v>0</v>
      </c>
      <c r="O188" s="5">
        <v>10</v>
      </c>
      <c r="P188" s="5">
        <v>28</v>
      </c>
      <c r="Q188" s="5">
        <v>0</v>
      </c>
      <c r="R188" s="5">
        <v>0</v>
      </c>
      <c r="S188" s="5">
        <v>0</v>
      </c>
      <c r="T188" s="5">
        <v>23</v>
      </c>
      <c r="U188" s="5">
        <v>3</v>
      </c>
      <c r="V188" s="5">
        <v>35</v>
      </c>
      <c r="W188" s="5">
        <v>0</v>
      </c>
      <c r="X188" s="5">
        <v>50</v>
      </c>
      <c r="Y188" s="5">
        <v>0</v>
      </c>
      <c r="Z188" s="5">
        <v>0</v>
      </c>
      <c r="AA188" s="5">
        <v>0</v>
      </c>
      <c r="AB188" s="5">
        <v>20</v>
      </c>
      <c r="AC188" s="5">
        <v>11</v>
      </c>
      <c r="AD188" s="5">
        <v>0</v>
      </c>
      <c r="AE188" s="5">
        <v>0</v>
      </c>
      <c r="AF188" s="5">
        <v>0</v>
      </c>
      <c r="AG188" s="5">
        <v>18</v>
      </c>
      <c r="AH188" s="5">
        <v>0</v>
      </c>
      <c r="AI188" s="5">
        <v>11</v>
      </c>
      <c r="AJ188" s="5">
        <v>4</v>
      </c>
      <c r="AK188" s="5">
        <v>43</v>
      </c>
      <c r="AL188" s="5">
        <v>24</v>
      </c>
      <c r="AM188" s="5">
        <v>0</v>
      </c>
      <c r="AN188" s="5">
        <v>0</v>
      </c>
      <c r="AO188" s="5">
        <v>6</v>
      </c>
      <c r="AP188" s="5">
        <v>4</v>
      </c>
      <c r="AQ188" s="5">
        <v>8</v>
      </c>
      <c r="AR188" s="5">
        <v>6</v>
      </c>
      <c r="AS188" s="5">
        <v>32</v>
      </c>
      <c r="AT188" s="5">
        <v>30</v>
      </c>
      <c r="AU188" s="5">
        <v>17</v>
      </c>
      <c r="AV188" s="5">
        <v>0</v>
      </c>
      <c r="AW188" s="5">
        <v>0</v>
      </c>
      <c r="AX188" s="5">
        <v>0</v>
      </c>
      <c r="AY188" s="5">
        <v>29</v>
      </c>
      <c r="AZ188" s="5">
        <v>9</v>
      </c>
      <c r="BA188" s="5">
        <v>4</v>
      </c>
      <c r="BB188" s="5">
        <v>15</v>
      </c>
      <c r="BC188" s="5">
        <v>15</v>
      </c>
      <c r="BD188" s="5">
        <v>0</v>
      </c>
      <c r="BE188" s="5">
        <v>0</v>
      </c>
      <c r="BF188" s="5">
        <v>0</v>
      </c>
      <c r="BG188" s="5">
        <v>7</v>
      </c>
      <c r="BH188" s="5">
        <v>0</v>
      </c>
      <c r="BI188" s="5">
        <v>29</v>
      </c>
      <c r="BJ188" s="5">
        <v>0</v>
      </c>
      <c r="BK188" s="5">
        <v>0</v>
      </c>
      <c r="BL188" s="5">
        <v>0</v>
      </c>
      <c r="BM188" s="5">
        <v>0</v>
      </c>
      <c r="BN188" s="5">
        <v>33</v>
      </c>
      <c r="BO188" s="5">
        <v>0</v>
      </c>
      <c r="BP188" s="5">
        <v>3</v>
      </c>
      <c r="BQ188" s="5">
        <v>0</v>
      </c>
      <c r="BR188" s="5">
        <v>0</v>
      </c>
      <c r="BS188" s="5">
        <v>3</v>
      </c>
      <c r="BT188" s="5">
        <v>0</v>
      </c>
      <c r="BU188" s="5">
        <v>5</v>
      </c>
      <c r="BV188" s="5">
        <v>0</v>
      </c>
      <c r="BW188" s="5">
        <v>17</v>
      </c>
      <c r="BX188" s="5">
        <v>12</v>
      </c>
      <c r="BY188" s="5">
        <v>4</v>
      </c>
      <c r="BZ188" s="5">
        <v>31</v>
      </c>
      <c r="CA188" s="5">
        <v>25</v>
      </c>
      <c r="CB188" s="5">
        <v>14</v>
      </c>
      <c r="CC188" s="5">
        <v>0</v>
      </c>
      <c r="CD188" s="5">
        <v>766</v>
      </c>
      <c r="CG188" s="7">
        <v>185</v>
      </c>
      <c r="CH188" s="5">
        <f>VLOOKUP(Birthplaces!CG188,Birthplaces!$A$4:$CD$233,Infographic!$G$2+2)</f>
        <v>20</v>
      </c>
      <c r="CI188" s="5">
        <f t="shared" si="12"/>
        <v>20.001850000000001</v>
      </c>
      <c r="CJ188" s="5">
        <f t="shared" si="13"/>
        <v>100</v>
      </c>
      <c r="CK188" s="5" t="str">
        <f t="shared" si="14"/>
        <v>Mauritania</v>
      </c>
      <c r="CL188" s="5">
        <f t="shared" si="15"/>
        <v>0</v>
      </c>
      <c r="CM188" s="8">
        <f t="shared" si="16"/>
        <v>0</v>
      </c>
    </row>
    <row r="189" spans="1:91" x14ac:dyDescent="0.3">
      <c r="A189" s="7">
        <v>186</v>
      </c>
      <c r="B189" s="5" t="s">
        <v>174</v>
      </c>
      <c r="C189" s="5">
        <v>0</v>
      </c>
      <c r="D189" s="5">
        <v>4</v>
      </c>
      <c r="E189" s="5">
        <v>12</v>
      </c>
      <c r="F189" s="5">
        <v>79</v>
      </c>
      <c r="G189" s="5">
        <v>6</v>
      </c>
      <c r="H189" s="5">
        <v>14</v>
      </c>
      <c r="I189" s="5">
        <v>19</v>
      </c>
      <c r="J189" s="5">
        <v>0</v>
      </c>
      <c r="K189" s="5">
        <v>33</v>
      </c>
      <c r="L189" s="5">
        <v>175</v>
      </c>
      <c r="M189" s="5">
        <v>0</v>
      </c>
      <c r="N189" s="5">
        <v>0</v>
      </c>
      <c r="O189" s="5">
        <v>27</v>
      </c>
      <c r="P189" s="5">
        <v>87</v>
      </c>
      <c r="Q189" s="5">
        <v>0</v>
      </c>
      <c r="R189" s="5">
        <v>0</v>
      </c>
      <c r="S189" s="5">
        <v>3</v>
      </c>
      <c r="T189" s="5">
        <v>45</v>
      </c>
      <c r="U189" s="5">
        <v>3</v>
      </c>
      <c r="V189" s="5">
        <v>41</v>
      </c>
      <c r="W189" s="5">
        <v>0</v>
      </c>
      <c r="X189" s="5">
        <v>14</v>
      </c>
      <c r="Y189" s="5">
        <v>0</v>
      </c>
      <c r="Z189" s="5">
        <v>6</v>
      </c>
      <c r="AA189" s="5">
        <v>21</v>
      </c>
      <c r="AB189" s="5">
        <v>56</v>
      </c>
      <c r="AC189" s="5">
        <v>139</v>
      </c>
      <c r="AD189" s="5">
        <v>5</v>
      </c>
      <c r="AE189" s="5">
        <v>6</v>
      </c>
      <c r="AF189" s="5">
        <v>0</v>
      </c>
      <c r="AG189" s="5">
        <v>48</v>
      </c>
      <c r="AH189" s="5">
        <v>0</v>
      </c>
      <c r="AI189" s="5">
        <v>89</v>
      </c>
      <c r="AJ189" s="5">
        <v>0</v>
      </c>
      <c r="AK189" s="5">
        <v>63</v>
      </c>
      <c r="AL189" s="5">
        <v>58</v>
      </c>
      <c r="AM189" s="5">
        <v>5</v>
      </c>
      <c r="AN189" s="5">
        <v>4</v>
      </c>
      <c r="AO189" s="5">
        <v>22</v>
      </c>
      <c r="AP189" s="5">
        <v>79</v>
      </c>
      <c r="AQ189" s="5">
        <v>5</v>
      </c>
      <c r="AR189" s="5">
        <v>27</v>
      </c>
      <c r="AS189" s="5">
        <v>35</v>
      </c>
      <c r="AT189" s="5">
        <v>38</v>
      </c>
      <c r="AU189" s="5">
        <v>49</v>
      </c>
      <c r="AV189" s="5">
        <v>9</v>
      </c>
      <c r="AW189" s="5">
        <v>14</v>
      </c>
      <c r="AX189" s="5">
        <v>3</v>
      </c>
      <c r="AY189" s="5">
        <v>75</v>
      </c>
      <c r="AZ189" s="5">
        <v>82</v>
      </c>
      <c r="BA189" s="5">
        <v>12</v>
      </c>
      <c r="BB189" s="5">
        <v>46</v>
      </c>
      <c r="BC189" s="5">
        <v>33</v>
      </c>
      <c r="BD189" s="5">
        <v>0</v>
      </c>
      <c r="BE189" s="5">
        <v>0</v>
      </c>
      <c r="BF189" s="5">
        <v>0</v>
      </c>
      <c r="BG189" s="5">
        <v>12</v>
      </c>
      <c r="BH189" s="5">
        <v>0</v>
      </c>
      <c r="BI189" s="5">
        <v>28</v>
      </c>
      <c r="BJ189" s="5">
        <v>0</v>
      </c>
      <c r="BK189" s="5">
        <v>0</v>
      </c>
      <c r="BL189" s="5">
        <v>7</v>
      </c>
      <c r="BM189" s="5">
        <v>0</v>
      </c>
      <c r="BN189" s="5">
        <v>21</v>
      </c>
      <c r="BO189" s="5">
        <v>5</v>
      </c>
      <c r="BP189" s="5">
        <v>10</v>
      </c>
      <c r="BQ189" s="5">
        <v>0</v>
      </c>
      <c r="BR189" s="5">
        <v>6</v>
      </c>
      <c r="BS189" s="5">
        <v>8</v>
      </c>
      <c r="BT189" s="5">
        <v>3</v>
      </c>
      <c r="BU189" s="5">
        <v>5</v>
      </c>
      <c r="BV189" s="5">
        <v>0</v>
      </c>
      <c r="BW189" s="5">
        <v>41</v>
      </c>
      <c r="BX189" s="5">
        <v>63</v>
      </c>
      <c r="BY189" s="5">
        <v>25</v>
      </c>
      <c r="BZ189" s="5">
        <v>42</v>
      </c>
      <c r="CA189" s="5">
        <v>22</v>
      </c>
      <c r="CB189" s="5">
        <v>45</v>
      </c>
      <c r="CC189" s="5">
        <v>0</v>
      </c>
      <c r="CD189" s="5">
        <v>1949</v>
      </c>
      <c r="CG189" s="7">
        <v>186</v>
      </c>
      <c r="CH189" s="5">
        <f>VLOOKUP(Birthplaces!CG189,Birthplaces!$A$4:$CD$233,Infographic!$G$2+2)</f>
        <v>56</v>
      </c>
      <c r="CI189" s="5">
        <f t="shared" si="12"/>
        <v>56.001860000000001</v>
      </c>
      <c r="CJ189" s="5">
        <f t="shared" si="13"/>
        <v>81</v>
      </c>
      <c r="CK189" s="5" t="str">
        <f t="shared" si="14"/>
        <v>Marshall Islands</v>
      </c>
      <c r="CL189" s="5">
        <f t="shared" si="15"/>
        <v>0</v>
      </c>
      <c r="CM189" s="8">
        <f t="shared" si="16"/>
        <v>0</v>
      </c>
    </row>
    <row r="190" spans="1:91" x14ac:dyDescent="0.3">
      <c r="A190" s="7">
        <v>187</v>
      </c>
      <c r="B190" s="5" t="s">
        <v>222</v>
      </c>
      <c r="C190" s="5">
        <v>0</v>
      </c>
      <c r="D190" s="5">
        <v>15</v>
      </c>
      <c r="E190" s="5">
        <v>3</v>
      </c>
      <c r="F190" s="5">
        <v>5</v>
      </c>
      <c r="G190" s="5">
        <v>4</v>
      </c>
      <c r="H190" s="5">
        <v>10</v>
      </c>
      <c r="I190" s="5">
        <v>7</v>
      </c>
      <c r="J190" s="5">
        <v>0</v>
      </c>
      <c r="K190" s="5">
        <v>13</v>
      </c>
      <c r="L190" s="5">
        <v>8</v>
      </c>
      <c r="M190" s="5">
        <v>3</v>
      </c>
      <c r="N190" s="5">
        <v>0</v>
      </c>
      <c r="O190" s="5">
        <v>0</v>
      </c>
      <c r="P190" s="5">
        <v>3</v>
      </c>
      <c r="Q190" s="5">
        <v>0</v>
      </c>
      <c r="R190" s="5">
        <v>0</v>
      </c>
      <c r="S190" s="5">
        <v>0</v>
      </c>
      <c r="T190" s="5">
        <v>8</v>
      </c>
      <c r="U190" s="5">
        <v>7</v>
      </c>
      <c r="V190" s="5">
        <v>5</v>
      </c>
      <c r="W190" s="5">
        <v>0</v>
      </c>
      <c r="X190" s="5">
        <v>5</v>
      </c>
      <c r="Y190" s="5">
        <v>0</v>
      </c>
      <c r="Z190" s="5">
        <v>0</v>
      </c>
      <c r="AA190" s="5">
        <v>6</v>
      </c>
      <c r="AB190" s="5">
        <v>6</v>
      </c>
      <c r="AC190" s="5">
        <v>9</v>
      </c>
      <c r="AD190" s="5">
        <v>0</v>
      </c>
      <c r="AE190" s="5">
        <v>0</v>
      </c>
      <c r="AF190" s="5">
        <v>0</v>
      </c>
      <c r="AG190" s="5">
        <v>5</v>
      </c>
      <c r="AH190" s="5">
        <v>4</v>
      </c>
      <c r="AI190" s="5">
        <v>7</v>
      </c>
      <c r="AJ190" s="5">
        <v>0</v>
      </c>
      <c r="AK190" s="5">
        <v>0</v>
      </c>
      <c r="AL190" s="5">
        <v>5</v>
      </c>
      <c r="AM190" s="5">
        <v>6</v>
      </c>
      <c r="AN190" s="5">
        <v>0</v>
      </c>
      <c r="AO190" s="5">
        <v>0</v>
      </c>
      <c r="AP190" s="5">
        <v>0</v>
      </c>
      <c r="AQ190" s="5">
        <v>0</v>
      </c>
      <c r="AR190" s="5">
        <v>0</v>
      </c>
      <c r="AS190" s="5">
        <v>0</v>
      </c>
      <c r="AT190" s="5">
        <v>4</v>
      </c>
      <c r="AU190" s="5">
        <v>17</v>
      </c>
      <c r="AV190" s="5">
        <v>16</v>
      </c>
      <c r="AW190" s="5">
        <v>0</v>
      </c>
      <c r="AX190" s="5">
        <v>0</v>
      </c>
      <c r="AY190" s="5">
        <v>6</v>
      </c>
      <c r="AZ190" s="5">
        <v>0</v>
      </c>
      <c r="BA190" s="5">
        <v>0</v>
      </c>
      <c r="BB190" s="5">
        <v>0</v>
      </c>
      <c r="BC190" s="5">
        <v>5</v>
      </c>
      <c r="BD190" s="5">
        <v>0</v>
      </c>
      <c r="BE190" s="5">
        <v>4</v>
      </c>
      <c r="BF190" s="5">
        <v>3</v>
      </c>
      <c r="BG190" s="5">
        <v>0</v>
      </c>
      <c r="BH190" s="5">
        <v>0</v>
      </c>
      <c r="BI190" s="5">
        <v>0</v>
      </c>
      <c r="BJ190" s="5">
        <v>0</v>
      </c>
      <c r="BK190" s="5">
        <v>0</v>
      </c>
      <c r="BL190" s="5">
        <v>0</v>
      </c>
      <c r="BM190" s="5">
        <v>0</v>
      </c>
      <c r="BN190" s="5">
        <v>4</v>
      </c>
      <c r="BO190" s="5">
        <v>0</v>
      </c>
      <c r="BP190" s="5">
        <v>0</v>
      </c>
      <c r="BQ190" s="5">
        <v>40</v>
      </c>
      <c r="BR190" s="5">
        <v>0</v>
      </c>
      <c r="BS190" s="5">
        <v>0</v>
      </c>
      <c r="BT190" s="5">
        <v>0</v>
      </c>
      <c r="BU190" s="5">
        <v>0</v>
      </c>
      <c r="BV190" s="5">
        <v>0</v>
      </c>
      <c r="BW190" s="5">
        <v>7</v>
      </c>
      <c r="BX190" s="5">
        <v>7</v>
      </c>
      <c r="BY190" s="5">
        <v>0</v>
      </c>
      <c r="BZ190" s="5">
        <v>4</v>
      </c>
      <c r="CA190" s="5">
        <v>0</v>
      </c>
      <c r="CB190" s="5">
        <v>0</v>
      </c>
      <c r="CC190" s="5">
        <v>0</v>
      </c>
      <c r="CD190" s="5">
        <v>286</v>
      </c>
      <c r="CG190" s="7">
        <v>187</v>
      </c>
      <c r="CH190" s="5">
        <f>VLOOKUP(Birthplaces!CG190,Birthplaces!$A$4:$CD$233,Infographic!$G$2+2)</f>
        <v>6</v>
      </c>
      <c r="CI190" s="5">
        <f t="shared" si="12"/>
        <v>6.0018700000000003</v>
      </c>
      <c r="CJ190" s="5">
        <f t="shared" si="13"/>
        <v>131</v>
      </c>
      <c r="CK190" s="5" t="str">
        <f t="shared" si="14"/>
        <v>Mali</v>
      </c>
      <c r="CL190" s="5">
        <f t="shared" si="15"/>
        <v>0</v>
      </c>
      <c r="CM190" s="8">
        <f t="shared" si="16"/>
        <v>0</v>
      </c>
    </row>
    <row r="191" spans="1:91" x14ac:dyDescent="0.3">
      <c r="A191" s="7">
        <v>188</v>
      </c>
      <c r="B191" s="5" t="s">
        <v>157</v>
      </c>
      <c r="C191" s="5">
        <v>0</v>
      </c>
      <c r="D191" s="5">
        <v>6</v>
      </c>
      <c r="E191" s="5">
        <v>0</v>
      </c>
      <c r="F191" s="5">
        <v>469</v>
      </c>
      <c r="G191" s="5">
        <v>0</v>
      </c>
      <c r="H191" s="5">
        <v>0</v>
      </c>
      <c r="I191" s="5">
        <v>3</v>
      </c>
      <c r="J191" s="5">
        <v>0</v>
      </c>
      <c r="K191" s="5">
        <v>0</v>
      </c>
      <c r="L191" s="5">
        <v>255</v>
      </c>
      <c r="M191" s="5">
        <v>0</v>
      </c>
      <c r="N191" s="5">
        <v>0</v>
      </c>
      <c r="O191" s="5">
        <v>0</v>
      </c>
      <c r="P191" s="5">
        <v>83</v>
      </c>
      <c r="Q191" s="5">
        <v>0</v>
      </c>
      <c r="R191" s="5">
        <v>4</v>
      </c>
      <c r="S191" s="5">
        <v>0</v>
      </c>
      <c r="T191" s="5">
        <v>360</v>
      </c>
      <c r="U191" s="5">
        <v>0</v>
      </c>
      <c r="V191" s="5">
        <v>4</v>
      </c>
      <c r="W191" s="5">
        <v>0</v>
      </c>
      <c r="X191" s="5">
        <v>8</v>
      </c>
      <c r="Y191" s="5">
        <v>0</v>
      </c>
      <c r="Z191" s="5">
        <v>0</v>
      </c>
      <c r="AA191" s="5">
        <v>0</v>
      </c>
      <c r="AB191" s="5">
        <v>157</v>
      </c>
      <c r="AC191" s="5">
        <v>12</v>
      </c>
      <c r="AD191" s="5">
        <v>9</v>
      </c>
      <c r="AE191" s="5">
        <v>0</v>
      </c>
      <c r="AF191" s="5">
        <v>4</v>
      </c>
      <c r="AG191" s="5">
        <v>29</v>
      </c>
      <c r="AH191" s="5">
        <v>0</v>
      </c>
      <c r="AI191" s="5">
        <v>552</v>
      </c>
      <c r="AJ191" s="5">
        <v>0</v>
      </c>
      <c r="AK191" s="5">
        <v>9</v>
      </c>
      <c r="AL191" s="5">
        <v>6</v>
      </c>
      <c r="AM191" s="5">
        <v>0</v>
      </c>
      <c r="AN191" s="5">
        <v>0</v>
      </c>
      <c r="AO191" s="5">
        <v>0</v>
      </c>
      <c r="AP191" s="5">
        <v>9</v>
      </c>
      <c r="AQ191" s="5">
        <v>0</v>
      </c>
      <c r="AR191" s="5">
        <v>172</v>
      </c>
      <c r="AS191" s="5">
        <v>3</v>
      </c>
      <c r="AT191" s="5">
        <v>434</v>
      </c>
      <c r="AU191" s="5">
        <v>66</v>
      </c>
      <c r="AV191" s="5">
        <v>0</v>
      </c>
      <c r="AW191" s="5">
        <v>0</v>
      </c>
      <c r="AX191" s="5">
        <v>0</v>
      </c>
      <c r="AY191" s="5">
        <v>36</v>
      </c>
      <c r="AZ191" s="5">
        <v>291</v>
      </c>
      <c r="BA191" s="5">
        <v>0</v>
      </c>
      <c r="BB191" s="5">
        <v>89</v>
      </c>
      <c r="BC191" s="5">
        <v>0</v>
      </c>
      <c r="BD191" s="5">
        <v>0</v>
      </c>
      <c r="BE191" s="5">
        <v>3</v>
      </c>
      <c r="BF191" s="5">
        <v>0</v>
      </c>
      <c r="BG191" s="5">
        <v>0</v>
      </c>
      <c r="BH191" s="5">
        <v>3</v>
      </c>
      <c r="BI191" s="5">
        <v>24</v>
      </c>
      <c r="BJ191" s="5">
        <v>0</v>
      </c>
      <c r="BK191" s="5">
        <v>0</v>
      </c>
      <c r="BL191" s="5">
        <v>0</v>
      </c>
      <c r="BM191" s="5">
        <v>0</v>
      </c>
      <c r="BN191" s="5">
        <v>11</v>
      </c>
      <c r="BO191" s="5">
        <v>0</v>
      </c>
      <c r="BP191" s="5">
        <v>0</v>
      </c>
      <c r="BQ191" s="5">
        <v>0</v>
      </c>
      <c r="BR191" s="5">
        <v>0</v>
      </c>
      <c r="BS191" s="5">
        <v>0</v>
      </c>
      <c r="BT191" s="5">
        <v>0</v>
      </c>
      <c r="BU191" s="5">
        <v>6</v>
      </c>
      <c r="BV191" s="5">
        <v>0</v>
      </c>
      <c r="BW191" s="5">
        <v>3</v>
      </c>
      <c r="BX191" s="5">
        <v>363</v>
      </c>
      <c r="BY191" s="5">
        <v>5</v>
      </c>
      <c r="BZ191" s="5">
        <v>558</v>
      </c>
      <c r="CA191" s="5">
        <v>207</v>
      </c>
      <c r="CB191" s="5">
        <v>0</v>
      </c>
      <c r="CC191" s="5">
        <v>0</v>
      </c>
      <c r="CD191" s="5">
        <v>4291</v>
      </c>
      <c r="CG191" s="7">
        <v>188</v>
      </c>
      <c r="CH191" s="5">
        <f>VLOOKUP(Birthplaces!CG191,Birthplaces!$A$4:$CD$233,Infographic!$G$2+2)</f>
        <v>157</v>
      </c>
      <c r="CI191" s="5">
        <f t="shared" si="12"/>
        <v>157.00188</v>
      </c>
      <c r="CJ191" s="5">
        <f t="shared" si="13"/>
        <v>57</v>
      </c>
      <c r="CK191" s="5" t="str">
        <f t="shared" si="14"/>
        <v>Luxembourg</v>
      </c>
      <c r="CL191" s="5">
        <f t="shared" si="15"/>
        <v>0</v>
      </c>
      <c r="CM191" s="8">
        <f t="shared" si="16"/>
        <v>0</v>
      </c>
    </row>
    <row r="192" spans="1:91" x14ac:dyDescent="0.3">
      <c r="A192" s="7">
        <v>189</v>
      </c>
      <c r="B192" s="5" t="s">
        <v>103</v>
      </c>
      <c r="C192" s="5">
        <v>46</v>
      </c>
      <c r="D192" s="5">
        <v>14</v>
      </c>
      <c r="E192" s="5">
        <v>268</v>
      </c>
      <c r="F192" s="5">
        <v>537</v>
      </c>
      <c r="G192" s="5">
        <v>133</v>
      </c>
      <c r="H192" s="5">
        <v>213</v>
      </c>
      <c r="I192" s="5">
        <v>1379</v>
      </c>
      <c r="J192" s="5">
        <v>21</v>
      </c>
      <c r="K192" s="5">
        <v>998</v>
      </c>
      <c r="L192" s="5">
        <v>213</v>
      </c>
      <c r="M192" s="5">
        <v>18</v>
      </c>
      <c r="N192" s="5">
        <v>50</v>
      </c>
      <c r="O192" s="5">
        <v>601</v>
      </c>
      <c r="P192" s="5">
        <v>2199</v>
      </c>
      <c r="Q192" s="5">
        <v>9</v>
      </c>
      <c r="R192" s="5">
        <v>18</v>
      </c>
      <c r="S192" s="5">
        <v>22</v>
      </c>
      <c r="T192" s="5">
        <v>426</v>
      </c>
      <c r="U192" s="5">
        <v>153</v>
      </c>
      <c r="V192" s="5">
        <v>969</v>
      </c>
      <c r="W192" s="5">
        <v>39</v>
      </c>
      <c r="X192" s="5">
        <v>3568</v>
      </c>
      <c r="Y192" s="5">
        <v>51</v>
      </c>
      <c r="Z192" s="5">
        <v>50</v>
      </c>
      <c r="AA192" s="5">
        <v>297</v>
      </c>
      <c r="AB192" s="5">
        <v>427</v>
      </c>
      <c r="AC192" s="5">
        <v>936</v>
      </c>
      <c r="AD192" s="5">
        <v>109</v>
      </c>
      <c r="AE192" s="5">
        <v>54</v>
      </c>
      <c r="AF192" s="5">
        <v>17</v>
      </c>
      <c r="AG192" s="5">
        <v>415</v>
      </c>
      <c r="AH192" s="5">
        <v>44</v>
      </c>
      <c r="AI192" s="5">
        <v>386</v>
      </c>
      <c r="AJ192" s="5">
        <v>25</v>
      </c>
      <c r="AK192" s="5">
        <v>1469</v>
      </c>
      <c r="AL192" s="5">
        <v>1058</v>
      </c>
      <c r="AM192" s="5">
        <v>167</v>
      </c>
      <c r="AN192" s="5">
        <v>17</v>
      </c>
      <c r="AO192" s="5">
        <v>172</v>
      </c>
      <c r="AP192" s="5">
        <v>1074</v>
      </c>
      <c r="AQ192" s="5">
        <v>23</v>
      </c>
      <c r="AR192" s="5">
        <v>235</v>
      </c>
      <c r="AS192" s="5">
        <v>797</v>
      </c>
      <c r="AT192" s="5">
        <v>637</v>
      </c>
      <c r="AU192" s="5">
        <v>453</v>
      </c>
      <c r="AV192" s="5">
        <v>134</v>
      </c>
      <c r="AW192" s="5">
        <v>173</v>
      </c>
      <c r="AX192" s="5">
        <v>50</v>
      </c>
      <c r="AY192" s="5">
        <v>979</v>
      </c>
      <c r="AZ192" s="5">
        <v>283</v>
      </c>
      <c r="BA192" s="5">
        <v>101</v>
      </c>
      <c r="BB192" s="5">
        <v>451</v>
      </c>
      <c r="BC192" s="5">
        <v>819</v>
      </c>
      <c r="BD192" s="5">
        <v>59</v>
      </c>
      <c r="BE192" s="5">
        <v>43</v>
      </c>
      <c r="BF192" s="5">
        <v>58</v>
      </c>
      <c r="BG192" s="5">
        <v>349</v>
      </c>
      <c r="BH192" s="5">
        <v>25</v>
      </c>
      <c r="BI192" s="5">
        <v>821</v>
      </c>
      <c r="BJ192" s="5">
        <v>17</v>
      </c>
      <c r="BK192" s="5">
        <v>3</v>
      </c>
      <c r="BL192" s="5">
        <v>71</v>
      </c>
      <c r="BM192" s="5">
        <v>54</v>
      </c>
      <c r="BN192" s="5">
        <v>914</v>
      </c>
      <c r="BO192" s="5">
        <v>10</v>
      </c>
      <c r="BP192" s="5">
        <v>207</v>
      </c>
      <c r="BQ192" s="5">
        <v>76</v>
      </c>
      <c r="BR192" s="5">
        <v>13</v>
      </c>
      <c r="BS192" s="5">
        <v>68</v>
      </c>
      <c r="BT192" s="5">
        <v>121</v>
      </c>
      <c r="BU192" s="5">
        <v>135</v>
      </c>
      <c r="BV192" s="5">
        <v>8</v>
      </c>
      <c r="BW192" s="5">
        <v>806</v>
      </c>
      <c r="BX192" s="5">
        <v>608</v>
      </c>
      <c r="BY192" s="5">
        <v>96</v>
      </c>
      <c r="BZ192" s="5">
        <v>1564</v>
      </c>
      <c r="CA192" s="5">
        <v>466</v>
      </c>
      <c r="CB192" s="5">
        <v>863</v>
      </c>
      <c r="CC192" s="5">
        <v>5</v>
      </c>
      <c r="CD192" s="5">
        <v>31274</v>
      </c>
      <c r="CG192" s="7">
        <v>189</v>
      </c>
      <c r="CH192" s="5">
        <f>VLOOKUP(Birthplaces!CG192,Birthplaces!$A$4:$CD$233,Infographic!$G$2+2)</f>
        <v>427</v>
      </c>
      <c r="CI192" s="5">
        <f t="shared" si="12"/>
        <v>427.00189</v>
      </c>
      <c r="CJ192" s="5">
        <f t="shared" si="13"/>
        <v>33</v>
      </c>
      <c r="CK192" s="5" t="str">
        <f t="shared" si="14"/>
        <v>Liechtenstein</v>
      </c>
      <c r="CL192" s="5">
        <f t="shared" si="15"/>
        <v>0</v>
      </c>
      <c r="CM192" s="8">
        <f t="shared" si="16"/>
        <v>0</v>
      </c>
    </row>
    <row r="193" spans="1:91" x14ac:dyDescent="0.3">
      <c r="A193" s="7">
        <v>190</v>
      </c>
      <c r="B193" s="5" t="s">
        <v>123</v>
      </c>
      <c r="C193" s="5">
        <v>5</v>
      </c>
      <c r="D193" s="5">
        <v>9</v>
      </c>
      <c r="E193" s="5">
        <v>66</v>
      </c>
      <c r="F193" s="5">
        <v>252</v>
      </c>
      <c r="G193" s="5">
        <v>10</v>
      </c>
      <c r="H193" s="5">
        <v>16</v>
      </c>
      <c r="I193" s="5">
        <v>116</v>
      </c>
      <c r="J193" s="5">
        <v>0</v>
      </c>
      <c r="K193" s="5">
        <v>640</v>
      </c>
      <c r="L193" s="5">
        <v>145</v>
      </c>
      <c r="M193" s="5">
        <v>0</v>
      </c>
      <c r="N193" s="5">
        <v>14</v>
      </c>
      <c r="O193" s="5">
        <v>108</v>
      </c>
      <c r="P193" s="5">
        <v>745</v>
      </c>
      <c r="Q193" s="5">
        <v>0</v>
      </c>
      <c r="R193" s="5">
        <v>17</v>
      </c>
      <c r="S193" s="5">
        <v>0</v>
      </c>
      <c r="T193" s="5">
        <v>202</v>
      </c>
      <c r="U193" s="5">
        <v>17</v>
      </c>
      <c r="V193" s="5">
        <v>118</v>
      </c>
      <c r="W193" s="5">
        <v>0</v>
      </c>
      <c r="X193" s="5">
        <v>684</v>
      </c>
      <c r="Y193" s="5">
        <v>0</v>
      </c>
      <c r="Z193" s="5">
        <v>5</v>
      </c>
      <c r="AA193" s="5">
        <v>68</v>
      </c>
      <c r="AB193" s="5">
        <v>554</v>
      </c>
      <c r="AC193" s="5">
        <v>192</v>
      </c>
      <c r="AD193" s="5">
        <v>17</v>
      </c>
      <c r="AE193" s="5">
        <v>3</v>
      </c>
      <c r="AF193" s="5">
        <v>0</v>
      </c>
      <c r="AG193" s="5">
        <v>93</v>
      </c>
      <c r="AH193" s="5">
        <v>9</v>
      </c>
      <c r="AI193" s="5">
        <v>145</v>
      </c>
      <c r="AJ193" s="5">
        <v>0</v>
      </c>
      <c r="AK193" s="5">
        <v>361</v>
      </c>
      <c r="AL193" s="5">
        <v>763</v>
      </c>
      <c r="AM193" s="5">
        <v>14</v>
      </c>
      <c r="AN193" s="5">
        <v>0</v>
      </c>
      <c r="AO193" s="5">
        <v>10</v>
      </c>
      <c r="AP193" s="5">
        <v>880</v>
      </c>
      <c r="AQ193" s="5">
        <v>0</v>
      </c>
      <c r="AR193" s="5">
        <v>204</v>
      </c>
      <c r="AS193" s="5">
        <v>375</v>
      </c>
      <c r="AT193" s="5">
        <v>2424</v>
      </c>
      <c r="AU193" s="5">
        <v>205</v>
      </c>
      <c r="AV193" s="5">
        <v>57</v>
      </c>
      <c r="AW193" s="5">
        <v>17</v>
      </c>
      <c r="AX193" s="5">
        <v>7</v>
      </c>
      <c r="AY193" s="5">
        <v>1884</v>
      </c>
      <c r="AZ193" s="5">
        <v>242</v>
      </c>
      <c r="BA193" s="5">
        <v>10</v>
      </c>
      <c r="BB193" s="5">
        <v>284</v>
      </c>
      <c r="BC193" s="5">
        <v>50</v>
      </c>
      <c r="BD193" s="5">
        <v>4</v>
      </c>
      <c r="BE193" s="5">
        <v>0</v>
      </c>
      <c r="BF193" s="5">
        <v>0</v>
      </c>
      <c r="BG193" s="5">
        <v>40</v>
      </c>
      <c r="BH193" s="5">
        <v>0</v>
      </c>
      <c r="BI193" s="5">
        <v>310</v>
      </c>
      <c r="BJ193" s="5">
        <v>0</v>
      </c>
      <c r="BK193" s="5">
        <v>0</v>
      </c>
      <c r="BL193" s="5">
        <v>14</v>
      </c>
      <c r="BM193" s="5">
        <v>7</v>
      </c>
      <c r="BN193" s="5">
        <v>290</v>
      </c>
      <c r="BO193" s="5">
        <v>3</v>
      </c>
      <c r="BP193" s="5">
        <v>23</v>
      </c>
      <c r="BQ193" s="5">
        <v>10</v>
      </c>
      <c r="BR193" s="5">
        <v>0</v>
      </c>
      <c r="BS193" s="5">
        <v>3</v>
      </c>
      <c r="BT193" s="5">
        <v>40</v>
      </c>
      <c r="BU193" s="5">
        <v>8</v>
      </c>
      <c r="BV193" s="5">
        <v>0</v>
      </c>
      <c r="BW193" s="5">
        <v>1156</v>
      </c>
      <c r="BX193" s="5">
        <v>297</v>
      </c>
      <c r="BY193" s="5">
        <v>22</v>
      </c>
      <c r="BZ193" s="5">
        <v>837</v>
      </c>
      <c r="CA193" s="5">
        <v>191</v>
      </c>
      <c r="CB193" s="5">
        <v>113</v>
      </c>
      <c r="CC193" s="5">
        <v>0</v>
      </c>
      <c r="CD193" s="5">
        <v>15429</v>
      </c>
      <c r="CG193" s="7">
        <v>190</v>
      </c>
      <c r="CH193" s="5">
        <f>VLOOKUP(Birthplaces!CG193,Birthplaces!$A$4:$CD$233,Infographic!$G$2+2)</f>
        <v>554</v>
      </c>
      <c r="CI193" s="5">
        <f t="shared" si="12"/>
        <v>554.00189999999998</v>
      </c>
      <c r="CJ193" s="5">
        <f t="shared" si="13"/>
        <v>28</v>
      </c>
      <c r="CK193" s="5" t="str">
        <f t="shared" si="14"/>
        <v>Lesotho</v>
      </c>
      <c r="CL193" s="5">
        <f t="shared" si="15"/>
        <v>0</v>
      </c>
      <c r="CM193" s="8">
        <f t="shared" si="16"/>
        <v>0</v>
      </c>
    </row>
    <row r="194" spans="1:91" x14ac:dyDescent="0.3">
      <c r="A194" s="7">
        <v>191</v>
      </c>
      <c r="B194" s="5" t="s">
        <v>162</v>
      </c>
      <c r="C194" s="5">
        <v>0</v>
      </c>
      <c r="D194" s="5">
        <v>0</v>
      </c>
      <c r="E194" s="5">
        <v>36</v>
      </c>
      <c r="F194" s="5">
        <v>7</v>
      </c>
      <c r="G194" s="5">
        <v>0</v>
      </c>
      <c r="H194" s="5">
        <v>8</v>
      </c>
      <c r="I194" s="5">
        <v>4</v>
      </c>
      <c r="J194" s="5">
        <v>0</v>
      </c>
      <c r="K194" s="5">
        <v>4</v>
      </c>
      <c r="L194" s="5">
        <v>263</v>
      </c>
      <c r="M194" s="5">
        <v>0</v>
      </c>
      <c r="N194" s="5">
        <v>0</v>
      </c>
      <c r="O194" s="5">
        <v>229</v>
      </c>
      <c r="P194" s="5">
        <v>446</v>
      </c>
      <c r="Q194" s="5">
        <v>0</v>
      </c>
      <c r="R194" s="5">
        <v>27</v>
      </c>
      <c r="S194" s="5">
        <v>0</v>
      </c>
      <c r="T194" s="5">
        <v>8</v>
      </c>
      <c r="U194" s="5">
        <v>0</v>
      </c>
      <c r="V194" s="5">
        <v>43</v>
      </c>
      <c r="W194" s="5">
        <v>0</v>
      </c>
      <c r="X194" s="5">
        <v>4</v>
      </c>
      <c r="Y194" s="5">
        <v>0</v>
      </c>
      <c r="Z194" s="5">
        <v>0</v>
      </c>
      <c r="AA194" s="5">
        <v>37</v>
      </c>
      <c r="AB194" s="5">
        <v>198</v>
      </c>
      <c r="AC194" s="5">
        <v>42</v>
      </c>
      <c r="AD194" s="5">
        <v>36</v>
      </c>
      <c r="AE194" s="5">
        <v>0</v>
      </c>
      <c r="AF194" s="5">
        <v>0</v>
      </c>
      <c r="AG194" s="5">
        <v>16</v>
      </c>
      <c r="AH194" s="5">
        <v>0</v>
      </c>
      <c r="AI194" s="5">
        <v>22</v>
      </c>
      <c r="AJ194" s="5">
        <v>0</v>
      </c>
      <c r="AK194" s="5">
        <v>19</v>
      </c>
      <c r="AL194" s="5">
        <v>12</v>
      </c>
      <c r="AM194" s="5">
        <v>39</v>
      </c>
      <c r="AN194" s="5">
        <v>0</v>
      </c>
      <c r="AO194" s="5">
        <v>0</v>
      </c>
      <c r="AP194" s="5">
        <v>0</v>
      </c>
      <c r="AQ194" s="5">
        <v>0</v>
      </c>
      <c r="AR194" s="5">
        <v>70</v>
      </c>
      <c r="AS194" s="5">
        <v>22</v>
      </c>
      <c r="AT194" s="5">
        <v>33</v>
      </c>
      <c r="AU194" s="5">
        <v>550</v>
      </c>
      <c r="AV194" s="5">
        <v>3</v>
      </c>
      <c r="AW194" s="5">
        <v>0</v>
      </c>
      <c r="AX194" s="5">
        <v>0</v>
      </c>
      <c r="AY194" s="5">
        <v>38</v>
      </c>
      <c r="AZ194" s="5">
        <v>31</v>
      </c>
      <c r="BA194" s="5">
        <v>0</v>
      </c>
      <c r="BB194" s="5">
        <v>12</v>
      </c>
      <c r="BC194" s="5">
        <v>0</v>
      </c>
      <c r="BD194" s="5">
        <v>15</v>
      </c>
      <c r="BE194" s="5">
        <v>0</v>
      </c>
      <c r="BF194" s="5">
        <v>0</v>
      </c>
      <c r="BG194" s="5">
        <v>0</v>
      </c>
      <c r="BH194" s="5">
        <v>10</v>
      </c>
      <c r="BI194" s="5">
        <v>19</v>
      </c>
      <c r="BJ194" s="5">
        <v>0</v>
      </c>
      <c r="BK194" s="5">
        <v>0</v>
      </c>
      <c r="BL194" s="5">
        <v>0</v>
      </c>
      <c r="BM194" s="5">
        <v>0</v>
      </c>
      <c r="BN194" s="5">
        <v>5</v>
      </c>
      <c r="BO194" s="5">
        <v>0</v>
      </c>
      <c r="BP194" s="5">
        <v>0</v>
      </c>
      <c r="BQ194" s="5">
        <v>3</v>
      </c>
      <c r="BR194" s="5">
        <v>0</v>
      </c>
      <c r="BS194" s="5">
        <v>0</v>
      </c>
      <c r="BT194" s="5">
        <v>4</v>
      </c>
      <c r="BU194" s="5">
        <v>0</v>
      </c>
      <c r="BV194" s="5">
        <v>0</v>
      </c>
      <c r="BW194" s="5">
        <v>6</v>
      </c>
      <c r="BX194" s="5">
        <v>50</v>
      </c>
      <c r="BY194" s="5">
        <v>4</v>
      </c>
      <c r="BZ194" s="5">
        <v>675</v>
      </c>
      <c r="CA194" s="5">
        <v>55</v>
      </c>
      <c r="CB194" s="5">
        <v>3</v>
      </c>
      <c r="CC194" s="5">
        <v>0</v>
      </c>
      <c r="CD194" s="5">
        <v>3121</v>
      </c>
      <c r="CG194" s="7">
        <v>191</v>
      </c>
      <c r="CH194" s="5">
        <f>VLOOKUP(Birthplaces!CG194,Birthplaces!$A$4:$CD$233,Infographic!$G$2+2)</f>
        <v>198</v>
      </c>
      <c r="CI194" s="5">
        <f t="shared" si="12"/>
        <v>198.00191000000001</v>
      </c>
      <c r="CJ194" s="5">
        <f t="shared" si="13"/>
        <v>50</v>
      </c>
      <c r="CK194" s="5" t="str">
        <f t="shared" si="14"/>
        <v>Korea, Democratic People's Republic of (North)</v>
      </c>
      <c r="CL194" s="5">
        <f t="shared" si="15"/>
        <v>0</v>
      </c>
      <c r="CM194" s="8">
        <f t="shared" si="16"/>
        <v>0</v>
      </c>
    </row>
    <row r="195" spans="1:91" x14ac:dyDescent="0.3">
      <c r="A195" s="7">
        <v>192</v>
      </c>
      <c r="B195" s="5" t="s">
        <v>159</v>
      </c>
      <c r="C195" s="5">
        <v>12</v>
      </c>
      <c r="D195" s="5">
        <v>0</v>
      </c>
      <c r="E195" s="5">
        <v>17</v>
      </c>
      <c r="F195" s="5">
        <v>80</v>
      </c>
      <c r="G195" s="5">
        <v>17</v>
      </c>
      <c r="H195" s="5">
        <v>10</v>
      </c>
      <c r="I195" s="5">
        <v>98</v>
      </c>
      <c r="J195" s="5">
        <v>0</v>
      </c>
      <c r="K195" s="5">
        <v>90</v>
      </c>
      <c r="L195" s="5">
        <v>137</v>
      </c>
      <c r="M195" s="5">
        <v>0</v>
      </c>
      <c r="N195" s="5">
        <v>6</v>
      </c>
      <c r="O195" s="5">
        <v>34</v>
      </c>
      <c r="P195" s="5">
        <v>108</v>
      </c>
      <c r="Q195" s="5">
        <v>0</v>
      </c>
      <c r="R195" s="5">
        <v>5</v>
      </c>
      <c r="S195" s="5">
        <v>0</v>
      </c>
      <c r="T195" s="5">
        <v>182</v>
      </c>
      <c r="U195" s="5">
        <v>11</v>
      </c>
      <c r="V195" s="5">
        <v>64</v>
      </c>
      <c r="W195" s="5">
        <v>0</v>
      </c>
      <c r="X195" s="5">
        <v>119</v>
      </c>
      <c r="Y195" s="5">
        <v>8</v>
      </c>
      <c r="Z195" s="5">
        <v>10</v>
      </c>
      <c r="AA195" s="5">
        <v>18</v>
      </c>
      <c r="AB195" s="5">
        <v>62</v>
      </c>
      <c r="AC195" s="5">
        <v>274</v>
      </c>
      <c r="AD195" s="5">
        <v>25</v>
      </c>
      <c r="AE195" s="5">
        <v>6</v>
      </c>
      <c r="AF195" s="5">
        <v>0</v>
      </c>
      <c r="AG195" s="5">
        <v>66</v>
      </c>
      <c r="AH195" s="5">
        <v>9</v>
      </c>
      <c r="AI195" s="5">
        <v>158</v>
      </c>
      <c r="AJ195" s="5">
        <v>3</v>
      </c>
      <c r="AK195" s="5">
        <v>102</v>
      </c>
      <c r="AL195" s="5">
        <v>52</v>
      </c>
      <c r="AM195" s="5">
        <v>41</v>
      </c>
      <c r="AN195" s="5">
        <v>0</v>
      </c>
      <c r="AO195" s="5">
        <v>10</v>
      </c>
      <c r="AP195" s="5">
        <v>61</v>
      </c>
      <c r="AQ195" s="5">
        <v>9</v>
      </c>
      <c r="AR195" s="5">
        <v>74</v>
      </c>
      <c r="AS195" s="5">
        <v>41</v>
      </c>
      <c r="AT195" s="5">
        <v>250</v>
      </c>
      <c r="AU195" s="5">
        <v>125</v>
      </c>
      <c r="AV195" s="5">
        <v>4</v>
      </c>
      <c r="AW195" s="5">
        <v>21</v>
      </c>
      <c r="AX195" s="5">
        <v>0</v>
      </c>
      <c r="AY195" s="5">
        <v>71</v>
      </c>
      <c r="AZ195" s="5">
        <v>112</v>
      </c>
      <c r="BA195" s="5">
        <v>11</v>
      </c>
      <c r="BB195" s="5">
        <v>181</v>
      </c>
      <c r="BC195" s="5">
        <v>73</v>
      </c>
      <c r="BD195" s="5">
        <v>3</v>
      </c>
      <c r="BE195" s="5">
        <v>0</v>
      </c>
      <c r="BF195" s="5">
        <v>7</v>
      </c>
      <c r="BG195" s="5">
        <v>19</v>
      </c>
      <c r="BH195" s="5">
        <v>0</v>
      </c>
      <c r="BI195" s="5">
        <v>202</v>
      </c>
      <c r="BJ195" s="5">
        <v>0</v>
      </c>
      <c r="BK195" s="5">
        <v>0</v>
      </c>
      <c r="BL195" s="5">
        <v>11</v>
      </c>
      <c r="BM195" s="5">
        <v>0</v>
      </c>
      <c r="BN195" s="5">
        <v>108</v>
      </c>
      <c r="BO195" s="5">
        <v>0</v>
      </c>
      <c r="BP195" s="5">
        <v>22</v>
      </c>
      <c r="BQ195" s="5">
        <v>0</v>
      </c>
      <c r="BR195" s="5">
        <v>4</v>
      </c>
      <c r="BS195" s="5">
        <v>9</v>
      </c>
      <c r="BT195" s="5">
        <v>5</v>
      </c>
      <c r="BU195" s="5">
        <v>0</v>
      </c>
      <c r="BV195" s="5">
        <v>0</v>
      </c>
      <c r="BW195" s="5">
        <v>78</v>
      </c>
      <c r="BX195" s="5">
        <v>152</v>
      </c>
      <c r="BY195" s="5">
        <v>8</v>
      </c>
      <c r="BZ195" s="5">
        <v>127</v>
      </c>
      <c r="CA195" s="5">
        <v>164</v>
      </c>
      <c r="CB195" s="5">
        <v>34</v>
      </c>
      <c r="CC195" s="5">
        <v>0</v>
      </c>
      <c r="CD195" s="5">
        <v>3801</v>
      </c>
      <c r="CG195" s="7">
        <v>192</v>
      </c>
      <c r="CH195" s="5">
        <f>VLOOKUP(Birthplaces!CG195,Birthplaces!$A$4:$CD$233,Infographic!$G$2+2)</f>
        <v>62</v>
      </c>
      <c r="CI195" s="5">
        <f t="shared" si="12"/>
        <v>62.001919999999998</v>
      </c>
      <c r="CJ195" s="5">
        <f t="shared" si="13"/>
        <v>77</v>
      </c>
      <c r="CK195" s="5" t="str">
        <f t="shared" si="14"/>
        <v>Kiribati</v>
      </c>
      <c r="CL195" s="5">
        <f t="shared" si="15"/>
        <v>0</v>
      </c>
      <c r="CM195" s="8">
        <f t="shared" si="16"/>
        <v>0</v>
      </c>
    </row>
    <row r="196" spans="1:91" x14ac:dyDescent="0.3">
      <c r="A196" s="7">
        <v>193</v>
      </c>
      <c r="B196" s="5" t="s">
        <v>99</v>
      </c>
      <c r="C196" s="5">
        <v>6</v>
      </c>
      <c r="D196" s="5">
        <v>10</v>
      </c>
      <c r="E196" s="5">
        <v>249</v>
      </c>
      <c r="F196" s="5">
        <v>930</v>
      </c>
      <c r="G196" s="5">
        <v>82</v>
      </c>
      <c r="H196" s="5">
        <v>155</v>
      </c>
      <c r="I196" s="5">
        <v>320</v>
      </c>
      <c r="J196" s="5">
        <v>13</v>
      </c>
      <c r="K196" s="5">
        <v>1402</v>
      </c>
      <c r="L196" s="5">
        <v>1624</v>
      </c>
      <c r="M196" s="5">
        <v>7</v>
      </c>
      <c r="N196" s="5">
        <v>66</v>
      </c>
      <c r="O196" s="5">
        <v>2279</v>
      </c>
      <c r="P196" s="5">
        <v>15026</v>
      </c>
      <c r="Q196" s="5">
        <v>11</v>
      </c>
      <c r="R196" s="5">
        <v>32</v>
      </c>
      <c r="S196" s="5">
        <v>11</v>
      </c>
      <c r="T196" s="5">
        <v>839</v>
      </c>
      <c r="U196" s="5">
        <v>49</v>
      </c>
      <c r="V196" s="5">
        <v>592</v>
      </c>
      <c r="W196" s="5">
        <v>4</v>
      </c>
      <c r="X196" s="5">
        <v>1025</v>
      </c>
      <c r="Y196" s="5">
        <v>5</v>
      </c>
      <c r="Z196" s="5">
        <v>12</v>
      </c>
      <c r="AA196" s="5">
        <v>280</v>
      </c>
      <c r="AB196" s="5">
        <v>6287</v>
      </c>
      <c r="AC196" s="5">
        <v>830</v>
      </c>
      <c r="AD196" s="5">
        <v>191</v>
      </c>
      <c r="AE196" s="5">
        <v>24</v>
      </c>
      <c r="AF196" s="5">
        <v>3</v>
      </c>
      <c r="AG196" s="5">
        <v>218</v>
      </c>
      <c r="AH196" s="5">
        <v>14</v>
      </c>
      <c r="AI196" s="5">
        <v>3867</v>
      </c>
      <c r="AJ196" s="5">
        <v>4</v>
      </c>
      <c r="AK196" s="5">
        <v>1576</v>
      </c>
      <c r="AL196" s="5">
        <v>3788</v>
      </c>
      <c r="AM196" s="5">
        <v>158</v>
      </c>
      <c r="AN196" s="5">
        <v>3</v>
      </c>
      <c r="AO196" s="5">
        <v>61</v>
      </c>
      <c r="AP196" s="5">
        <v>879</v>
      </c>
      <c r="AQ196" s="5">
        <v>4</v>
      </c>
      <c r="AR196" s="5">
        <v>297</v>
      </c>
      <c r="AS196" s="5">
        <v>775</v>
      </c>
      <c r="AT196" s="5">
        <v>949</v>
      </c>
      <c r="AU196" s="5">
        <v>1809</v>
      </c>
      <c r="AV196" s="5">
        <v>81</v>
      </c>
      <c r="AW196" s="5">
        <v>174</v>
      </c>
      <c r="AX196" s="5">
        <v>23</v>
      </c>
      <c r="AY196" s="5">
        <v>7515</v>
      </c>
      <c r="AZ196" s="5">
        <v>638</v>
      </c>
      <c r="BA196" s="5">
        <v>74</v>
      </c>
      <c r="BB196" s="5">
        <v>996</v>
      </c>
      <c r="BC196" s="5">
        <v>246</v>
      </c>
      <c r="BD196" s="5">
        <v>23</v>
      </c>
      <c r="BE196" s="5">
        <v>8</v>
      </c>
      <c r="BF196" s="5">
        <v>20</v>
      </c>
      <c r="BG196" s="5">
        <v>190</v>
      </c>
      <c r="BH196" s="5">
        <v>16</v>
      </c>
      <c r="BI196" s="5">
        <v>275</v>
      </c>
      <c r="BJ196" s="5">
        <v>0</v>
      </c>
      <c r="BK196" s="5">
        <v>5</v>
      </c>
      <c r="BL196" s="5">
        <v>31</v>
      </c>
      <c r="BM196" s="5">
        <v>12</v>
      </c>
      <c r="BN196" s="5">
        <v>636</v>
      </c>
      <c r="BO196" s="5">
        <v>12</v>
      </c>
      <c r="BP196" s="5">
        <v>23</v>
      </c>
      <c r="BQ196" s="5">
        <v>35</v>
      </c>
      <c r="BR196" s="5">
        <v>7</v>
      </c>
      <c r="BS196" s="5">
        <v>50</v>
      </c>
      <c r="BT196" s="5">
        <v>115</v>
      </c>
      <c r="BU196" s="5">
        <v>77</v>
      </c>
      <c r="BV196" s="5">
        <v>0</v>
      </c>
      <c r="BW196" s="5">
        <v>2553</v>
      </c>
      <c r="BX196" s="5">
        <v>3717</v>
      </c>
      <c r="BY196" s="5">
        <v>62</v>
      </c>
      <c r="BZ196" s="5">
        <v>2960</v>
      </c>
      <c r="CA196" s="5">
        <v>273</v>
      </c>
      <c r="CB196" s="5">
        <v>419</v>
      </c>
      <c r="CC196" s="5">
        <v>3</v>
      </c>
      <c r="CD196" s="5">
        <v>68066</v>
      </c>
      <c r="CG196" s="7">
        <v>193</v>
      </c>
      <c r="CH196" s="5">
        <f>VLOOKUP(Birthplaces!CG196,Birthplaces!$A$4:$CD$233,Infographic!$G$2+2)</f>
        <v>6287</v>
      </c>
      <c r="CI196" s="5">
        <f t="shared" si="12"/>
        <v>6287.0019300000004</v>
      </c>
      <c r="CJ196" s="5">
        <f t="shared" si="13"/>
        <v>5</v>
      </c>
      <c r="CK196" s="5" t="str">
        <f t="shared" si="14"/>
        <v>Jersey</v>
      </c>
      <c r="CL196" s="5">
        <f t="shared" si="15"/>
        <v>0</v>
      </c>
      <c r="CM196" s="8">
        <f t="shared" si="16"/>
        <v>0</v>
      </c>
    </row>
    <row r="197" spans="1:91" x14ac:dyDescent="0.3">
      <c r="A197" s="7">
        <v>194</v>
      </c>
      <c r="B197" s="5" t="s">
        <v>302</v>
      </c>
      <c r="C197" s="5">
        <v>0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  <c r="AB197" s="5">
        <v>0</v>
      </c>
      <c r="AC197" s="5">
        <v>0</v>
      </c>
      <c r="AD197" s="5">
        <v>0</v>
      </c>
      <c r="AE197" s="5">
        <v>0</v>
      </c>
      <c r="AF197" s="5">
        <v>0</v>
      </c>
      <c r="AG197" s="5">
        <v>0</v>
      </c>
      <c r="AH197" s="5">
        <v>0</v>
      </c>
      <c r="AI197" s="5">
        <v>0</v>
      </c>
      <c r="AJ197" s="5">
        <v>0</v>
      </c>
      <c r="AK197" s="5">
        <v>0</v>
      </c>
      <c r="AL197" s="5">
        <v>0</v>
      </c>
      <c r="AM197" s="5">
        <v>0</v>
      </c>
      <c r="AN197" s="5">
        <v>0</v>
      </c>
      <c r="AO197" s="5">
        <v>0</v>
      </c>
      <c r="AP197" s="5">
        <v>0</v>
      </c>
      <c r="AQ197" s="5">
        <v>0</v>
      </c>
      <c r="AR197" s="5">
        <v>0</v>
      </c>
      <c r="AS197" s="5">
        <v>0</v>
      </c>
      <c r="AT197" s="5">
        <v>0</v>
      </c>
      <c r="AU197" s="5">
        <v>0</v>
      </c>
      <c r="AV197" s="5">
        <v>0</v>
      </c>
      <c r="AW197" s="5">
        <v>0</v>
      </c>
      <c r="AX197" s="5">
        <v>0</v>
      </c>
      <c r="AY197" s="5">
        <v>0</v>
      </c>
      <c r="AZ197" s="5">
        <v>0</v>
      </c>
      <c r="BA197" s="5">
        <v>0</v>
      </c>
      <c r="BB197" s="5">
        <v>0</v>
      </c>
      <c r="BC197" s="5">
        <v>0</v>
      </c>
      <c r="BD197" s="5">
        <v>0</v>
      </c>
      <c r="BE197" s="5">
        <v>0</v>
      </c>
      <c r="BF197" s="5">
        <v>0</v>
      </c>
      <c r="BG197" s="5">
        <v>0</v>
      </c>
      <c r="BH197" s="5">
        <v>0</v>
      </c>
      <c r="BI197" s="5">
        <v>0</v>
      </c>
      <c r="BJ197" s="5">
        <v>0</v>
      </c>
      <c r="BK197" s="5">
        <v>0</v>
      </c>
      <c r="BL197" s="5">
        <v>0</v>
      </c>
      <c r="BM197" s="5">
        <v>0</v>
      </c>
      <c r="BN197" s="5">
        <v>0</v>
      </c>
      <c r="BO197" s="5">
        <v>0</v>
      </c>
      <c r="BP197" s="5">
        <v>0</v>
      </c>
      <c r="BQ197" s="5">
        <v>0</v>
      </c>
      <c r="BR197" s="5">
        <v>0</v>
      </c>
      <c r="BS197" s="5">
        <v>0</v>
      </c>
      <c r="BT197" s="5">
        <v>0</v>
      </c>
      <c r="BU197" s="5">
        <v>0</v>
      </c>
      <c r="BV197" s="5">
        <v>0</v>
      </c>
      <c r="BW197" s="5">
        <v>0</v>
      </c>
      <c r="BX197" s="5">
        <v>0</v>
      </c>
      <c r="BY197" s="5">
        <v>0</v>
      </c>
      <c r="BZ197" s="5">
        <v>0</v>
      </c>
      <c r="CA197" s="5">
        <v>0</v>
      </c>
      <c r="CB197" s="5">
        <v>0</v>
      </c>
      <c r="CC197" s="5">
        <v>0</v>
      </c>
      <c r="CD197" s="5">
        <v>8</v>
      </c>
      <c r="CG197" s="7">
        <v>194</v>
      </c>
      <c r="CH197" s="5">
        <f>VLOOKUP(Birthplaces!CG197,Birthplaces!$A$4:$CD$233,Infographic!$G$2+2)</f>
        <v>0</v>
      </c>
      <c r="CI197" s="5">
        <f t="shared" ref="CI197:CI233" si="17">CH197+0.00001*CG197</f>
        <v>1.9400000000000001E-3</v>
      </c>
      <c r="CJ197" s="5">
        <f t="shared" ref="CJ197:CJ233" si="18">RANK(CI197,$CI$4:$CI$233)</f>
        <v>167</v>
      </c>
      <c r="CK197" s="5" t="str">
        <f t="shared" ref="CK197:CK233" si="19">VLOOKUP(MATCH(CG197,CJ$4:CJ$233,0),$A$4:$B$232,2)</f>
        <v>Isle of Man</v>
      </c>
      <c r="CL197" s="5">
        <f t="shared" ref="CL197:CL233" si="20">VLOOKUP(MATCH(CG197,CJ$4:CJ$233,0),$CG$4:$CH$233,2)</f>
        <v>0</v>
      </c>
      <c r="CM197" s="8">
        <f t="shared" ref="CM197:CM233" si="21">CL197/SUM(CL$4:CL$233)*100</f>
        <v>0</v>
      </c>
    </row>
    <row r="198" spans="1:91" x14ac:dyDescent="0.3">
      <c r="A198" s="7">
        <v>195</v>
      </c>
      <c r="B198" s="5" t="s">
        <v>301</v>
      </c>
      <c r="C198" s="5">
        <v>0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  <c r="AB198" s="5">
        <v>0</v>
      </c>
      <c r="AC198" s="5">
        <v>0</v>
      </c>
      <c r="AD198" s="5">
        <v>0</v>
      </c>
      <c r="AE198" s="5">
        <v>0</v>
      </c>
      <c r="AF198" s="5">
        <v>0</v>
      </c>
      <c r="AG198" s="5">
        <v>0</v>
      </c>
      <c r="AH198" s="5">
        <v>0</v>
      </c>
      <c r="AI198" s="5">
        <v>0</v>
      </c>
      <c r="AJ198" s="5">
        <v>0</v>
      </c>
      <c r="AK198" s="5">
        <v>0</v>
      </c>
      <c r="AL198" s="5">
        <v>0</v>
      </c>
      <c r="AM198" s="5">
        <v>0</v>
      </c>
      <c r="AN198" s="5">
        <v>0</v>
      </c>
      <c r="AO198" s="5">
        <v>0</v>
      </c>
      <c r="AP198" s="5">
        <v>0</v>
      </c>
      <c r="AQ198" s="5">
        <v>0</v>
      </c>
      <c r="AR198" s="5">
        <v>0</v>
      </c>
      <c r="AS198" s="5">
        <v>0</v>
      </c>
      <c r="AT198" s="5">
        <v>0</v>
      </c>
      <c r="AU198" s="5">
        <v>0</v>
      </c>
      <c r="AV198" s="5">
        <v>0</v>
      </c>
      <c r="AW198" s="5">
        <v>0</v>
      </c>
      <c r="AX198" s="5">
        <v>0</v>
      </c>
      <c r="AY198" s="5">
        <v>0</v>
      </c>
      <c r="AZ198" s="5">
        <v>0</v>
      </c>
      <c r="BA198" s="5">
        <v>0</v>
      </c>
      <c r="BB198" s="5">
        <v>0</v>
      </c>
      <c r="BC198" s="5">
        <v>0</v>
      </c>
      <c r="BD198" s="5">
        <v>0</v>
      </c>
      <c r="BE198" s="5">
        <v>0</v>
      </c>
      <c r="BF198" s="5">
        <v>0</v>
      </c>
      <c r="BG198" s="5">
        <v>0</v>
      </c>
      <c r="BH198" s="5">
        <v>0</v>
      </c>
      <c r="BI198" s="5">
        <v>0</v>
      </c>
      <c r="BJ198" s="5">
        <v>0</v>
      </c>
      <c r="BK198" s="5">
        <v>0</v>
      </c>
      <c r="BL198" s="5">
        <v>0</v>
      </c>
      <c r="BM198" s="5">
        <v>0</v>
      </c>
      <c r="BN198" s="5">
        <v>0</v>
      </c>
      <c r="BO198" s="5">
        <v>0</v>
      </c>
      <c r="BP198" s="5">
        <v>0</v>
      </c>
      <c r="BQ198" s="5">
        <v>0</v>
      </c>
      <c r="BR198" s="5">
        <v>0</v>
      </c>
      <c r="BS198" s="5">
        <v>0</v>
      </c>
      <c r="BT198" s="5">
        <v>0</v>
      </c>
      <c r="BU198" s="5">
        <v>0</v>
      </c>
      <c r="BV198" s="5">
        <v>0</v>
      </c>
      <c r="BW198" s="5">
        <v>0</v>
      </c>
      <c r="BX198" s="5">
        <v>0</v>
      </c>
      <c r="BY198" s="5">
        <v>0</v>
      </c>
      <c r="BZ198" s="5">
        <v>0</v>
      </c>
      <c r="CA198" s="5">
        <v>0</v>
      </c>
      <c r="CB198" s="5">
        <v>0</v>
      </c>
      <c r="CC198" s="5">
        <v>0</v>
      </c>
      <c r="CD198" s="5">
        <v>8</v>
      </c>
      <c r="CG198" s="7">
        <v>195</v>
      </c>
      <c r="CH198" s="5">
        <f>VLOOKUP(Birthplaces!CG198,Birthplaces!$A$4:$CD$233,Infographic!$G$2+2)</f>
        <v>0</v>
      </c>
      <c r="CI198" s="5">
        <f t="shared" si="17"/>
        <v>1.9500000000000001E-3</v>
      </c>
      <c r="CJ198" s="5">
        <f t="shared" si="18"/>
        <v>166</v>
      </c>
      <c r="CK198" s="5" t="str">
        <f t="shared" si="19"/>
        <v>Honduras</v>
      </c>
      <c r="CL198" s="5">
        <f t="shared" si="20"/>
        <v>0</v>
      </c>
      <c r="CM198" s="8">
        <f t="shared" si="21"/>
        <v>0</v>
      </c>
    </row>
    <row r="199" spans="1:91" x14ac:dyDescent="0.3">
      <c r="A199" s="7">
        <v>196</v>
      </c>
      <c r="B199" s="5" t="s">
        <v>291</v>
      </c>
      <c r="C199" s="5">
        <v>0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  <c r="AB199" s="5">
        <v>0</v>
      </c>
      <c r="AC199" s="5">
        <v>0</v>
      </c>
      <c r="AD199" s="5">
        <v>0</v>
      </c>
      <c r="AE199" s="5">
        <v>0</v>
      </c>
      <c r="AF199" s="5">
        <v>0</v>
      </c>
      <c r="AG199" s="5">
        <v>0</v>
      </c>
      <c r="AH199" s="5">
        <v>0</v>
      </c>
      <c r="AI199" s="5">
        <v>0</v>
      </c>
      <c r="AJ199" s="5">
        <v>0</v>
      </c>
      <c r="AK199" s="5">
        <v>0</v>
      </c>
      <c r="AL199" s="5">
        <v>0</v>
      </c>
      <c r="AM199" s="5">
        <v>0</v>
      </c>
      <c r="AN199" s="5">
        <v>0</v>
      </c>
      <c r="AO199" s="5">
        <v>0</v>
      </c>
      <c r="AP199" s="5">
        <v>0</v>
      </c>
      <c r="AQ199" s="5">
        <v>0</v>
      </c>
      <c r="AR199" s="5">
        <v>0</v>
      </c>
      <c r="AS199" s="5">
        <v>0</v>
      </c>
      <c r="AT199" s="5">
        <v>0</v>
      </c>
      <c r="AU199" s="5">
        <v>0</v>
      </c>
      <c r="AV199" s="5">
        <v>0</v>
      </c>
      <c r="AW199" s="5">
        <v>0</v>
      </c>
      <c r="AX199" s="5">
        <v>0</v>
      </c>
      <c r="AY199" s="5">
        <v>0</v>
      </c>
      <c r="AZ199" s="5">
        <v>0</v>
      </c>
      <c r="BA199" s="5">
        <v>0</v>
      </c>
      <c r="BB199" s="5">
        <v>0</v>
      </c>
      <c r="BC199" s="5">
        <v>0</v>
      </c>
      <c r="BD199" s="5">
        <v>0</v>
      </c>
      <c r="BE199" s="5">
        <v>0</v>
      </c>
      <c r="BF199" s="5">
        <v>0</v>
      </c>
      <c r="BG199" s="5">
        <v>0</v>
      </c>
      <c r="BH199" s="5">
        <v>0</v>
      </c>
      <c r="BI199" s="5">
        <v>0</v>
      </c>
      <c r="BJ199" s="5">
        <v>0</v>
      </c>
      <c r="BK199" s="5">
        <v>0</v>
      </c>
      <c r="BL199" s="5">
        <v>0</v>
      </c>
      <c r="BM199" s="5">
        <v>0</v>
      </c>
      <c r="BN199" s="5">
        <v>3</v>
      </c>
      <c r="BO199" s="5">
        <v>0</v>
      </c>
      <c r="BP199" s="5">
        <v>0</v>
      </c>
      <c r="BQ199" s="5">
        <v>0</v>
      </c>
      <c r="BR199" s="5">
        <v>0</v>
      </c>
      <c r="BS199" s="5">
        <v>0</v>
      </c>
      <c r="BT199" s="5">
        <v>0</v>
      </c>
      <c r="BU199" s="5">
        <v>0</v>
      </c>
      <c r="BV199" s="5">
        <v>0</v>
      </c>
      <c r="BW199" s="5">
        <v>0</v>
      </c>
      <c r="BX199" s="5">
        <v>0</v>
      </c>
      <c r="BY199" s="5">
        <v>0</v>
      </c>
      <c r="BZ199" s="5">
        <v>0</v>
      </c>
      <c r="CA199" s="5">
        <v>0</v>
      </c>
      <c r="CB199" s="5">
        <v>0</v>
      </c>
      <c r="CC199" s="5">
        <v>0</v>
      </c>
      <c r="CD199" s="5">
        <v>13</v>
      </c>
      <c r="CG199" s="7">
        <v>196</v>
      </c>
      <c r="CH199" s="5">
        <f>VLOOKUP(Birthplaces!CG199,Birthplaces!$A$4:$CD$233,Infographic!$G$2+2)</f>
        <v>0</v>
      </c>
      <c r="CI199" s="5">
        <f t="shared" si="17"/>
        <v>1.9600000000000004E-3</v>
      </c>
      <c r="CJ199" s="5">
        <f t="shared" si="18"/>
        <v>165</v>
      </c>
      <c r="CK199" s="5" t="str">
        <f t="shared" si="19"/>
        <v>Haiti</v>
      </c>
      <c r="CL199" s="5">
        <f t="shared" si="20"/>
        <v>0</v>
      </c>
      <c r="CM199" s="8">
        <f t="shared" si="21"/>
        <v>0</v>
      </c>
    </row>
    <row r="200" spans="1:91" x14ac:dyDescent="0.3">
      <c r="A200" s="7">
        <v>197</v>
      </c>
      <c r="B200" s="5" t="s">
        <v>315</v>
      </c>
      <c r="C200" s="5">
        <v>0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3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>
        <v>0</v>
      </c>
      <c r="AC200" s="5">
        <v>0</v>
      </c>
      <c r="AD200" s="5">
        <v>0</v>
      </c>
      <c r="AE200" s="5">
        <v>0</v>
      </c>
      <c r="AF200" s="5">
        <v>0</v>
      </c>
      <c r="AG200" s="5">
        <v>0</v>
      </c>
      <c r="AH200" s="5">
        <v>0</v>
      </c>
      <c r="AI200" s="5">
        <v>0</v>
      </c>
      <c r="AJ200" s="5">
        <v>0</v>
      </c>
      <c r="AK200" s="5">
        <v>0</v>
      </c>
      <c r="AL200" s="5">
        <v>0</v>
      </c>
      <c r="AM200" s="5">
        <v>0</v>
      </c>
      <c r="AN200" s="5">
        <v>0</v>
      </c>
      <c r="AO200" s="5">
        <v>0</v>
      </c>
      <c r="AP200" s="5">
        <v>0</v>
      </c>
      <c r="AQ200" s="5">
        <v>0</v>
      </c>
      <c r="AR200" s="5">
        <v>0</v>
      </c>
      <c r="AS200" s="5">
        <v>0</v>
      </c>
      <c r="AT200" s="5">
        <v>0</v>
      </c>
      <c r="AU200" s="5">
        <v>0</v>
      </c>
      <c r="AV200" s="5">
        <v>0</v>
      </c>
      <c r="AW200" s="5">
        <v>0</v>
      </c>
      <c r="AX200" s="5">
        <v>0</v>
      </c>
      <c r="AY200" s="5">
        <v>0</v>
      </c>
      <c r="AZ200" s="5">
        <v>0</v>
      </c>
      <c r="BA200" s="5">
        <v>0</v>
      </c>
      <c r="BB200" s="5">
        <v>0</v>
      </c>
      <c r="BC200" s="5">
        <v>0</v>
      </c>
      <c r="BD200" s="5">
        <v>0</v>
      </c>
      <c r="BE200" s="5">
        <v>0</v>
      </c>
      <c r="BF200" s="5">
        <v>0</v>
      </c>
      <c r="BG200" s="5">
        <v>0</v>
      </c>
      <c r="BH200" s="5">
        <v>0</v>
      </c>
      <c r="BI200" s="5">
        <v>0</v>
      </c>
      <c r="BJ200" s="5">
        <v>0</v>
      </c>
      <c r="BK200" s="5">
        <v>0</v>
      </c>
      <c r="BL200" s="5">
        <v>0</v>
      </c>
      <c r="BM200" s="5">
        <v>0</v>
      </c>
      <c r="BN200" s="5">
        <v>0</v>
      </c>
      <c r="BO200" s="5">
        <v>0</v>
      </c>
      <c r="BP200" s="5">
        <v>0</v>
      </c>
      <c r="BQ200" s="5">
        <v>0</v>
      </c>
      <c r="BR200" s="5">
        <v>0</v>
      </c>
      <c r="BS200" s="5">
        <v>0</v>
      </c>
      <c r="BT200" s="5">
        <v>0</v>
      </c>
      <c r="BU200" s="5">
        <v>0</v>
      </c>
      <c r="BV200" s="5">
        <v>0</v>
      </c>
      <c r="BW200" s="5">
        <v>0</v>
      </c>
      <c r="BX200" s="5">
        <v>0</v>
      </c>
      <c r="BY200" s="5">
        <v>0</v>
      </c>
      <c r="BZ200" s="5">
        <v>0</v>
      </c>
      <c r="CA200" s="5">
        <v>0</v>
      </c>
      <c r="CB200" s="5">
        <v>0</v>
      </c>
      <c r="CC200" s="5">
        <v>0</v>
      </c>
      <c r="CD200" s="5">
        <v>4</v>
      </c>
      <c r="CG200" s="7">
        <v>197</v>
      </c>
      <c r="CH200" s="5">
        <f>VLOOKUP(Birthplaces!CG200,Birthplaces!$A$4:$CD$233,Infographic!$G$2+2)</f>
        <v>0</v>
      </c>
      <c r="CI200" s="5">
        <f t="shared" si="17"/>
        <v>1.97E-3</v>
      </c>
      <c r="CJ200" s="5">
        <f t="shared" si="18"/>
        <v>164</v>
      </c>
      <c r="CK200" s="5" t="str">
        <f t="shared" si="19"/>
        <v>Guatemala</v>
      </c>
      <c r="CL200" s="5">
        <f t="shared" si="20"/>
        <v>0</v>
      </c>
      <c r="CM200" s="8">
        <f t="shared" si="21"/>
        <v>0</v>
      </c>
    </row>
    <row r="201" spans="1:91" x14ac:dyDescent="0.3">
      <c r="A201" s="7">
        <v>198</v>
      </c>
      <c r="B201" s="5" t="s">
        <v>148</v>
      </c>
      <c r="C201" s="5">
        <v>0</v>
      </c>
      <c r="D201" s="5">
        <v>7</v>
      </c>
      <c r="E201" s="5">
        <v>21</v>
      </c>
      <c r="F201" s="5">
        <v>20</v>
      </c>
      <c r="G201" s="5">
        <v>0</v>
      </c>
      <c r="H201" s="5">
        <v>9</v>
      </c>
      <c r="I201" s="5">
        <v>11</v>
      </c>
      <c r="J201" s="5">
        <v>0</v>
      </c>
      <c r="K201" s="5">
        <v>17</v>
      </c>
      <c r="L201" s="5">
        <v>675</v>
      </c>
      <c r="M201" s="5">
        <v>0</v>
      </c>
      <c r="N201" s="5">
        <v>0</v>
      </c>
      <c r="O201" s="5">
        <v>202</v>
      </c>
      <c r="P201" s="5">
        <v>639</v>
      </c>
      <c r="Q201" s="5">
        <v>0</v>
      </c>
      <c r="R201" s="5">
        <v>13</v>
      </c>
      <c r="S201" s="5">
        <v>0</v>
      </c>
      <c r="T201" s="5">
        <v>60</v>
      </c>
      <c r="U201" s="5">
        <v>0</v>
      </c>
      <c r="V201" s="5">
        <v>57</v>
      </c>
      <c r="W201" s="5">
        <v>0</v>
      </c>
      <c r="X201" s="5">
        <v>13</v>
      </c>
      <c r="Y201" s="5">
        <v>0</v>
      </c>
      <c r="Z201" s="5">
        <v>0</v>
      </c>
      <c r="AA201" s="5">
        <v>17</v>
      </c>
      <c r="AB201" s="5">
        <v>303</v>
      </c>
      <c r="AC201" s="5">
        <v>92</v>
      </c>
      <c r="AD201" s="5">
        <v>56</v>
      </c>
      <c r="AE201" s="5">
        <v>0</v>
      </c>
      <c r="AF201" s="5">
        <v>0</v>
      </c>
      <c r="AG201" s="5">
        <v>64</v>
      </c>
      <c r="AH201" s="5">
        <v>0</v>
      </c>
      <c r="AI201" s="5">
        <v>189</v>
      </c>
      <c r="AJ201" s="5">
        <v>0</v>
      </c>
      <c r="AK201" s="5">
        <v>32</v>
      </c>
      <c r="AL201" s="5">
        <v>41</v>
      </c>
      <c r="AM201" s="5">
        <v>48</v>
      </c>
      <c r="AN201" s="5">
        <v>0</v>
      </c>
      <c r="AO201" s="5">
        <v>5</v>
      </c>
      <c r="AP201" s="5">
        <v>75</v>
      </c>
      <c r="AQ201" s="5">
        <v>0</v>
      </c>
      <c r="AR201" s="5">
        <v>168</v>
      </c>
      <c r="AS201" s="5">
        <v>47</v>
      </c>
      <c r="AT201" s="5">
        <v>166</v>
      </c>
      <c r="AU201" s="5">
        <v>721</v>
      </c>
      <c r="AV201" s="5">
        <v>0</v>
      </c>
      <c r="AW201" s="5">
        <v>10</v>
      </c>
      <c r="AX201" s="5">
        <v>0</v>
      </c>
      <c r="AY201" s="5">
        <v>69</v>
      </c>
      <c r="AZ201" s="5">
        <v>156</v>
      </c>
      <c r="BA201" s="5">
        <v>0</v>
      </c>
      <c r="BB201" s="5">
        <v>68</v>
      </c>
      <c r="BC201" s="5">
        <v>7</v>
      </c>
      <c r="BD201" s="5">
        <v>14</v>
      </c>
      <c r="BE201" s="5">
        <v>0</v>
      </c>
      <c r="BF201" s="5">
        <v>0</v>
      </c>
      <c r="BG201" s="5">
        <v>9</v>
      </c>
      <c r="BH201" s="5">
        <v>3</v>
      </c>
      <c r="BI201" s="5">
        <v>29</v>
      </c>
      <c r="BJ201" s="5">
        <v>0</v>
      </c>
      <c r="BK201" s="5">
        <v>0</v>
      </c>
      <c r="BL201" s="5">
        <v>0</v>
      </c>
      <c r="BM201" s="5">
        <v>0</v>
      </c>
      <c r="BN201" s="5">
        <v>25</v>
      </c>
      <c r="BO201" s="5">
        <v>0</v>
      </c>
      <c r="BP201" s="5">
        <v>0</v>
      </c>
      <c r="BQ201" s="5">
        <v>8</v>
      </c>
      <c r="BR201" s="5">
        <v>0</v>
      </c>
      <c r="BS201" s="5">
        <v>0</v>
      </c>
      <c r="BT201" s="5">
        <v>8</v>
      </c>
      <c r="BU201" s="5">
        <v>11</v>
      </c>
      <c r="BV201" s="5">
        <v>0</v>
      </c>
      <c r="BW201" s="5">
        <v>31</v>
      </c>
      <c r="BX201" s="5">
        <v>139</v>
      </c>
      <c r="BY201" s="5">
        <v>11</v>
      </c>
      <c r="BZ201" s="5">
        <v>899</v>
      </c>
      <c r="CA201" s="5">
        <v>166</v>
      </c>
      <c r="CB201" s="5">
        <v>11</v>
      </c>
      <c r="CC201" s="5">
        <v>0</v>
      </c>
      <c r="CD201" s="5">
        <v>5464</v>
      </c>
      <c r="CG201" s="7">
        <v>198</v>
      </c>
      <c r="CH201" s="5">
        <f>VLOOKUP(Birthplaces!CG201,Birthplaces!$A$4:$CD$233,Infographic!$G$2+2)</f>
        <v>303</v>
      </c>
      <c r="CI201" s="5">
        <f t="shared" si="17"/>
        <v>303.00198</v>
      </c>
      <c r="CJ201" s="5">
        <f t="shared" si="18"/>
        <v>42</v>
      </c>
      <c r="CK201" s="5" t="str">
        <f t="shared" si="19"/>
        <v>Guam</v>
      </c>
      <c r="CL201" s="5">
        <f t="shared" si="20"/>
        <v>0</v>
      </c>
      <c r="CM201" s="8">
        <f t="shared" si="21"/>
        <v>0</v>
      </c>
    </row>
    <row r="202" spans="1:91" x14ac:dyDescent="0.3">
      <c r="A202" s="7">
        <v>199</v>
      </c>
      <c r="B202" s="5" t="s">
        <v>279</v>
      </c>
      <c r="C202" s="5">
        <v>0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5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0</v>
      </c>
      <c r="AC202" s="5">
        <v>0</v>
      </c>
      <c r="AD202" s="5">
        <v>0</v>
      </c>
      <c r="AE202" s="5">
        <v>0</v>
      </c>
      <c r="AF202" s="5">
        <v>0</v>
      </c>
      <c r="AG202" s="5">
        <v>0</v>
      </c>
      <c r="AH202" s="5">
        <v>0</v>
      </c>
      <c r="AI202" s="5">
        <v>0</v>
      </c>
      <c r="AJ202" s="5">
        <v>0</v>
      </c>
      <c r="AK202" s="5">
        <v>4</v>
      </c>
      <c r="AL202" s="5">
        <v>0</v>
      </c>
      <c r="AM202" s="5">
        <v>0</v>
      </c>
      <c r="AN202" s="5">
        <v>0</v>
      </c>
      <c r="AO202" s="5">
        <v>0</v>
      </c>
      <c r="AP202" s="5">
        <v>0</v>
      </c>
      <c r="AQ202" s="5">
        <v>0</v>
      </c>
      <c r="AR202" s="5">
        <v>0</v>
      </c>
      <c r="AS202" s="5">
        <v>0</v>
      </c>
      <c r="AT202" s="5">
        <v>3</v>
      </c>
      <c r="AU202" s="5">
        <v>0</v>
      </c>
      <c r="AV202" s="5">
        <v>0</v>
      </c>
      <c r="AW202" s="5">
        <v>0</v>
      </c>
      <c r="AX202" s="5">
        <v>0</v>
      </c>
      <c r="AY202" s="5">
        <v>0</v>
      </c>
      <c r="AZ202" s="5">
        <v>0</v>
      </c>
      <c r="BA202" s="5">
        <v>0</v>
      </c>
      <c r="BB202" s="5">
        <v>0</v>
      </c>
      <c r="BC202" s="5">
        <v>5</v>
      </c>
      <c r="BD202" s="5">
        <v>0</v>
      </c>
      <c r="BE202" s="5">
        <v>0</v>
      </c>
      <c r="BF202" s="5">
        <v>0</v>
      </c>
      <c r="BG202" s="5">
        <v>0</v>
      </c>
      <c r="BH202" s="5">
        <v>0</v>
      </c>
      <c r="BI202" s="5">
        <v>0</v>
      </c>
      <c r="BJ202" s="5">
        <v>0</v>
      </c>
      <c r="BK202" s="5">
        <v>0</v>
      </c>
      <c r="BL202" s="5">
        <v>0</v>
      </c>
      <c r="BM202" s="5">
        <v>0</v>
      </c>
      <c r="BN202" s="5">
        <v>0</v>
      </c>
      <c r="BO202" s="5">
        <v>0</v>
      </c>
      <c r="BP202" s="5">
        <v>0</v>
      </c>
      <c r="BQ202" s="5">
        <v>0</v>
      </c>
      <c r="BR202" s="5">
        <v>0</v>
      </c>
      <c r="BS202" s="5">
        <v>0</v>
      </c>
      <c r="BT202" s="5">
        <v>0</v>
      </c>
      <c r="BU202" s="5">
        <v>0</v>
      </c>
      <c r="BV202" s="5">
        <v>0</v>
      </c>
      <c r="BW202" s="5">
        <v>0</v>
      </c>
      <c r="BX202" s="5">
        <v>0</v>
      </c>
      <c r="BY202" s="5">
        <v>0</v>
      </c>
      <c r="BZ202" s="5">
        <v>0</v>
      </c>
      <c r="CA202" s="5">
        <v>0</v>
      </c>
      <c r="CB202" s="5">
        <v>0</v>
      </c>
      <c r="CC202" s="5">
        <v>0</v>
      </c>
      <c r="CD202" s="5">
        <v>23</v>
      </c>
      <c r="CG202" s="7">
        <v>199</v>
      </c>
      <c r="CH202" s="5">
        <f>VLOOKUP(Birthplaces!CG202,Birthplaces!$A$4:$CD$233,Infographic!$G$2+2)</f>
        <v>0</v>
      </c>
      <c r="CI202" s="5">
        <f t="shared" si="17"/>
        <v>1.99E-3</v>
      </c>
      <c r="CJ202" s="5">
        <f t="shared" si="18"/>
        <v>163</v>
      </c>
      <c r="CK202" s="5" t="str">
        <f t="shared" si="19"/>
        <v>Guadeloupe</v>
      </c>
      <c r="CL202" s="5">
        <f t="shared" si="20"/>
        <v>0</v>
      </c>
      <c r="CM202" s="8">
        <f t="shared" si="21"/>
        <v>0</v>
      </c>
    </row>
    <row r="203" spans="1:91" x14ac:dyDescent="0.3">
      <c r="A203" s="7">
        <v>200</v>
      </c>
      <c r="B203" s="5" t="s">
        <v>169</v>
      </c>
      <c r="C203" s="5">
        <v>5</v>
      </c>
      <c r="D203" s="5">
        <v>0</v>
      </c>
      <c r="E203" s="5">
        <v>21</v>
      </c>
      <c r="F203" s="5">
        <v>62</v>
      </c>
      <c r="G203" s="5">
        <v>22</v>
      </c>
      <c r="H203" s="5">
        <v>11</v>
      </c>
      <c r="I203" s="5">
        <v>104</v>
      </c>
      <c r="J203" s="5">
        <v>3</v>
      </c>
      <c r="K203" s="5">
        <v>80</v>
      </c>
      <c r="L203" s="5">
        <v>43</v>
      </c>
      <c r="M203" s="5">
        <v>0</v>
      </c>
      <c r="N203" s="5">
        <v>3</v>
      </c>
      <c r="O203" s="5">
        <v>22</v>
      </c>
      <c r="P203" s="5">
        <v>34</v>
      </c>
      <c r="Q203" s="5">
        <v>4</v>
      </c>
      <c r="R203" s="5">
        <v>6</v>
      </c>
      <c r="S203" s="5">
        <v>8</v>
      </c>
      <c r="T203" s="5">
        <v>98</v>
      </c>
      <c r="U203" s="5">
        <v>19</v>
      </c>
      <c r="V203" s="5">
        <v>46</v>
      </c>
      <c r="W203" s="5">
        <v>0</v>
      </c>
      <c r="X203" s="5">
        <v>107</v>
      </c>
      <c r="Y203" s="5">
        <v>3</v>
      </c>
      <c r="Z203" s="5">
        <v>8</v>
      </c>
      <c r="AA203" s="5">
        <v>23</v>
      </c>
      <c r="AB203" s="5">
        <v>17</v>
      </c>
      <c r="AC203" s="5">
        <v>83</v>
      </c>
      <c r="AD203" s="5">
        <v>10</v>
      </c>
      <c r="AE203" s="5">
        <v>13</v>
      </c>
      <c r="AF203" s="5">
        <v>0</v>
      </c>
      <c r="AG203" s="5">
        <v>56</v>
      </c>
      <c r="AH203" s="5">
        <v>0</v>
      </c>
      <c r="AI203" s="5">
        <v>36</v>
      </c>
      <c r="AJ203" s="5">
        <v>9</v>
      </c>
      <c r="AK203" s="5">
        <v>80</v>
      </c>
      <c r="AL203" s="5">
        <v>39</v>
      </c>
      <c r="AM203" s="5">
        <v>13</v>
      </c>
      <c r="AN203" s="5">
        <v>0</v>
      </c>
      <c r="AO203" s="5">
        <v>24</v>
      </c>
      <c r="AP203" s="5">
        <v>38</v>
      </c>
      <c r="AQ203" s="5">
        <v>9</v>
      </c>
      <c r="AR203" s="5">
        <v>49</v>
      </c>
      <c r="AS203" s="5">
        <v>26</v>
      </c>
      <c r="AT203" s="5">
        <v>99</v>
      </c>
      <c r="AU203" s="5">
        <v>17</v>
      </c>
      <c r="AV203" s="5">
        <v>10</v>
      </c>
      <c r="AW203" s="5">
        <v>10</v>
      </c>
      <c r="AX203" s="5">
        <v>0</v>
      </c>
      <c r="AY203" s="5">
        <v>43</v>
      </c>
      <c r="AZ203" s="5">
        <v>55</v>
      </c>
      <c r="BA203" s="5">
        <v>8</v>
      </c>
      <c r="BB203" s="5">
        <v>111</v>
      </c>
      <c r="BC203" s="5">
        <v>106</v>
      </c>
      <c r="BD203" s="5">
        <v>7</v>
      </c>
      <c r="BE203" s="5">
        <v>0</v>
      </c>
      <c r="BF203" s="5">
        <v>0</v>
      </c>
      <c r="BG203" s="5">
        <v>29</v>
      </c>
      <c r="BH203" s="5">
        <v>0</v>
      </c>
      <c r="BI203" s="5">
        <v>119</v>
      </c>
      <c r="BJ203" s="5">
        <v>3</v>
      </c>
      <c r="BK203" s="5">
        <v>0</v>
      </c>
      <c r="BL203" s="5">
        <v>11</v>
      </c>
      <c r="BM203" s="5">
        <v>0</v>
      </c>
      <c r="BN203" s="5">
        <v>78</v>
      </c>
      <c r="BO203" s="5">
        <v>12</v>
      </c>
      <c r="BP203" s="5">
        <v>28</v>
      </c>
      <c r="BQ203" s="5">
        <v>0</v>
      </c>
      <c r="BR203" s="5">
        <v>0</v>
      </c>
      <c r="BS203" s="5">
        <v>3</v>
      </c>
      <c r="BT203" s="5">
        <v>9</v>
      </c>
      <c r="BU203" s="5">
        <v>7</v>
      </c>
      <c r="BV203" s="5">
        <v>0</v>
      </c>
      <c r="BW203" s="5">
        <v>46</v>
      </c>
      <c r="BX203" s="5">
        <v>42</v>
      </c>
      <c r="BY203" s="5">
        <v>13</v>
      </c>
      <c r="BZ203" s="5">
        <v>48</v>
      </c>
      <c r="CA203" s="5">
        <v>78</v>
      </c>
      <c r="CB203" s="5">
        <v>60</v>
      </c>
      <c r="CC203" s="5">
        <v>0</v>
      </c>
      <c r="CD203" s="5">
        <v>2271</v>
      </c>
      <c r="CG203" s="7">
        <v>200</v>
      </c>
      <c r="CH203" s="5">
        <f>VLOOKUP(Birthplaces!CG203,Birthplaces!$A$4:$CD$233,Infographic!$G$2+2)</f>
        <v>17</v>
      </c>
      <c r="CI203" s="5">
        <f t="shared" si="17"/>
        <v>17.001999999999999</v>
      </c>
      <c r="CJ203" s="5">
        <f t="shared" si="18"/>
        <v>107</v>
      </c>
      <c r="CK203" s="5" t="str">
        <f t="shared" si="19"/>
        <v>Grenada</v>
      </c>
      <c r="CL203" s="5">
        <f t="shared" si="20"/>
        <v>0</v>
      </c>
      <c r="CM203" s="8">
        <f t="shared" si="21"/>
        <v>0</v>
      </c>
    </row>
    <row r="204" spans="1:91" x14ac:dyDescent="0.3">
      <c r="A204" s="7">
        <v>201</v>
      </c>
      <c r="B204" s="5" t="s">
        <v>167</v>
      </c>
      <c r="C204" s="5">
        <v>12</v>
      </c>
      <c r="D204" s="5">
        <v>4</v>
      </c>
      <c r="E204" s="5">
        <v>20</v>
      </c>
      <c r="F204" s="5">
        <v>60</v>
      </c>
      <c r="G204" s="5">
        <v>21</v>
      </c>
      <c r="H204" s="5">
        <v>20</v>
      </c>
      <c r="I204" s="5">
        <v>113</v>
      </c>
      <c r="J204" s="5">
        <v>8</v>
      </c>
      <c r="K204" s="5">
        <v>93</v>
      </c>
      <c r="L204" s="5">
        <v>52</v>
      </c>
      <c r="M204" s="5">
        <v>0</v>
      </c>
      <c r="N204" s="5">
        <v>12</v>
      </c>
      <c r="O204" s="5">
        <v>52</v>
      </c>
      <c r="P204" s="5">
        <v>74</v>
      </c>
      <c r="Q204" s="5">
        <v>0</v>
      </c>
      <c r="R204" s="5">
        <v>12</v>
      </c>
      <c r="S204" s="5">
        <v>4</v>
      </c>
      <c r="T204" s="5">
        <v>72</v>
      </c>
      <c r="U204" s="5">
        <v>34</v>
      </c>
      <c r="V204" s="5">
        <v>54</v>
      </c>
      <c r="W204" s="5">
        <v>0</v>
      </c>
      <c r="X204" s="5">
        <v>102</v>
      </c>
      <c r="Y204" s="5">
        <v>7</v>
      </c>
      <c r="Z204" s="5">
        <v>0</v>
      </c>
      <c r="AA204" s="5">
        <v>26</v>
      </c>
      <c r="AB204" s="5">
        <v>34</v>
      </c>
      <c r="AC204" s="5">
        <v>68</v>
      </c>
      <c r="AD204" s="5">
        <v>9</v>
      </c>
      <c r="AE204" s="5">
        <v>13</v>
      </c>
      <c r="AF204" s="5">
        <v>0</v>
      </c>
      <c r="AG204" s="5">
        <v>32</v>
      </c>
      <c r="AH204" s="5">
        <v>6</v>
      </c>
      <c r="AI204" s="5">
        <v>45</v>
      </c>
      <c r="AJ204" s="5">
        <v>9</v>
      </c>
      <c r="AK204" s="5">
        <v>87</v>
      </c>
      <c r="AL204" s="5">
        <v>75</v>
      </c>
      <c r="AM204" s="5">
        <v>16</v>
      </c>
      <c r="AN204" s="5">
        <v>7</v>
      </c>
      <c r="AO204" s="5">
        <v>47</v>
      </c>
      <c r="AP204" s="5">
        <v>52</v>
      </c>
      <c r="AQ204" s="5">
        <v>5</v>
      </c>
      <c r="AR204" s="5">
        <v>30</v>
      </c>
      <c r="AS204" s="5">
        <v>42</v>
      </c>
      <c r="AT204" s="5">
        <v>94</v>
      </c>
      <c r="AU204" s="5">
        <v>30</v>
      </c>
      <c r="AV204" s="5">
        <v>7</v>
      </c>
      <c r="AW204" s="5">
        <v>13</v>
      </c>
      <c r="AX204" s="5">
        <v>0</v>
      </c>
      <c r="AY204" s="5">
        <v>94</v>
      </c>
      <c r="AZ204" s="5">
        <v>58</v>
      </c>
      <c r="BA204" s="5">
        <v>14</v>
      </c>
      <c r="BB204" s="5">
        <v>86</v>
      </c>
      <c r="BC204" s="5">
        <v>83</v>
      </c>
      <c r="BD204" s="5">
        <v>13</v>
      </c>
      <c r="BE204" s="5">
        <v>3</v>
      </c>
      <c r="BF204" s="5">
        <v>7</v>
      </c>
      <c r="BG204" s="5">
        <v>43</v>
      </c>
      <c r="BH204" s="5">
        <v>0</v>
      </c>
      <c r="BI204" s="5">
        <v>96</v>
      </c>
      <c r="BJ204" s="5">
        <v>3</v>
      </c>
      <c r="BK204" s="5">
        <v>5</v>
      </c>
      <c r="BL204" s="5">
        <v>14</v>
      </c>
      <c r="BM204" s="5">
        <v>0</v>
      </c>
      <c r="BN204" s="5">
        <v>67</v>
      </c>
      <c r="BO204" s="5">
        <v>3</v>
      </c>
      <c r="BP204" s="5">
        <v>18</v>
      </c>
      <c r="BQ204" s="5">
        <v>0</v>
      </c>
      <c r="BR204" s="5">
        <v>0</v>
      </c>
      <c r="BS204" s="5">
        <v>0</v>
      </c>
      <c r="BT204" s="5">
        <v>3</v>
      </c>
      <c r="BU204" s="5">
        <v>4</v>
      </c>
      <c r="BV204" s="5">
        <v>0</v>
      </c>
      <c r="BW204" s="5">
        <v>70</v>
      </c>
      <c r="BX204" s="5">
        <v>37</v>
      </c>
      <c r="BY204" s="5">
        <v>20</v>
      </c>
      <c r="BZ204" s="5">
        <v>46</v>
      </c>
      <c r="CA204" s="5">
        <v>73</v>
      </c>
      <c r="CB204" s="5">
        <v>109</v>
      </c>
      <c r="CC204" s="5">
        <v>0</v>
      </c>
      <c r="CD204" s="5">
        <v>2570</v>
      </c>
      <c r="CG204" s="7">
        <v>201</v>
      </c>
      <c r="CH204" s="5">
        <f>VLOOKUP(Birthplaces!CG204,Birthplaces!$A$4:$CD$233,Infographic!$G$2+2)</f>
        <v>34</v>
      </c>
      <c r="CI204" s="5">
        <f t="shared" si="17"/>
        <v>34.002009999999999</v>
      </c>
      <c r="CJ204" s="5">
        <f t="shared" si="18"/>
        <v>87</v>
      </c>
      <c r="CK204" s="5" t="str">
        <f t="shared" si="19"/>
        <v>Greenland</v>
      </c>
      <c r="CL204" s="5">
        <f t="shared" si="20"/>
        <v>0</v>
      </c>
      <c r="CM204" s="8">
        <f t="shared" si="21"/>
        <v>0</v>
      </c>
    </row>
    <row r="205" spans="1:91" x14ac:dyDescent="0.3">
      <c r="A205" s="7">
        <v>202</v>
      </c>
      <c r="B205" s="5" t="s">
        <v>139</v>
      </c>
      <c r="C205" s="5">
        <v>0</v>
      </c>
      <c r="D205" s="5">
        <v>5</v>
      </c>
      <c r="E205" s="5">
        <v>4</v>
      </c>
      <c r="F205" s="5">
        <v>94</v>
      </c>
      <c r="G205" s="5">
        <v>0</v>
      </c>
      <c r="H205" s="5">
        <v>0</v>
      </c>
      <c r="I205" s="5">
        <v>8</v>
      </c>
      <c r="J205" s="5">
        <v>13</v>
      </c>
      <c r="K205" s="5">
        <v>55</v>
      </c>
      <c r="L205" s="5">
        <v>272</v>
      </c>
      <c r="M205" s="5">
        <v>0</v>
      </c>
      <c r="N205" s="5">
        <v>0</v>
      </c>
      <c r="O205" s="5">
        <v>31</v>
      </c>
      <c r="P205" s="5">
        <v>320</v>
      </c>
      <c r="Q205" s="5">
        <v>0</v>
      </c>
      <c r="R205" s="5">
        <v>0</v>
      </c>
      <c r="S205" s="5">
        <v>0</v>
      </c>
      <c r="T205" s="5">
        <v>160</v>
      </c>
      <c r="U205" s="5">
        <v>0</v>
      </c>
      <c r="V205" s="5">
        <v>32</v>
      </c>
      <c r="W205" s="5">
        <v>0</v>
      </c>
      <c r="X205" s="5">
        <v>20</v>
      </c>
      <c r="Y205" s="5">
        <v>4</v>
      </c>
      <c r="Z205" s="5">
        <v>0</v>
      </c>
      <c r="AA205" s="5">
        <v>6</v>
      </c>
      <c r="AB205" s="5">
        <v>102</v>
      </c>
      <c r="AC205" s="5">
        <v>95</v>
      </c>
      <c r="AD205" s="5">
        <v>92</v>
      </c>
      <c r="AE205" s="5">
        <v>0</v>
      </c>
      <c r="AF205" s="5">
        <v>0</v>
      </c>
      <c r="AG205" s="5">
        <v>53</v>
      </c>
      <c r="AH205" s="5">
        <v>0</v>
      </c>
      <c r="AI205" s="5">
        <v>3836</v>
      </c>
      <c r="AJ205" s="5">
        <v>0</v>
      </c>
      <c r="AK205" s="5">
        <v>33</v>
      </c>
      <c r="AL205" s="5">
        <v>31</v>
      </c>
      <c r="AM205" s="5">
        <v>0</v>
      </c>
      <c r="AN205" s="5">
        <v>0</v>
      </c>
      <c r="AO205" s="5">
        <v>0</v>
      </c>
      <c r="AP205" s="5">
        <v>180</v>
      </c>
      <c r="AQ205" s="5">
        <v>0</v>
      </c>
      <c r="AR205" s="5">
        <v>39</v>
      </c>
      <c r="AS205" s="5">
        <v>22</v>
      </c>
      <c r="AT205" s="5">
        <v>52</v>
      </c>
      <c r="AU205" s="5">
        <v>161</v>
      </c>
      <c r="AV205" s="5">
        <v>10</v>
      </c>
      <c r="AW205" s="5">
        <v>27</v>
      </c>
      <c r="AX205" s="5">
        <v>0</v>
      </c>
      <c r="AY205" s="5">
        <v>74</v>
      </c>
      <c r="AZ205" s="5">
        <v>175</v>
      </c>
      <c r="BA205" s="5">
        <v>4</v>
      </c>
      <c r="BB205" s="5">
        <v>424</v>
      </c>
      <c r="BC205" s="5">
        <v>12</v>
      </c>
      <c r="BD205" s="5">
        <v>0</v>
      </c>
      <c r="BE205" s="5">
        <v>0</v>
      </c>
      <c r="BF205" s="5">
        <v>0</v>
      </c>
      <c r="BG205" s="5">
        <v>30</v>
      </c>
      <c r="BH205" s="5">
        <v>0</v>
      </c>
      <c r="BI205" s="5">
        <v>25</v>
      </c>
      <c r="BJ205" s="5">
        <v>0</v>
      </c>
      <c r="BK205" s="5">
        <v>0</v>
      </c>
      <c r="BL205" s="5">
        <v>0</v>
      </c>
      <c r="BM205" s="5">
        <v>0</v>
      </c>
      <c r="BN205" s="5">
        <v>19</v>
      </c>
      <c r="BO205" s="5">
        <v>0</v>
      </c>
      <c r="BP205" s="5">
        <v>0</v>
      </c>
      <c r="BQ205" s="5">
        <v>0</v>
      </c>
      <c r="BR205" s="5">
        <v>0</v>
      </c>
      <c r="BS205" s="5">
        <v>0</v>
      </c>
      <c r="BT205" s="5">
        <v>0</v>
      </c>
      <c r="BU205" s="5">
        <v>0</v>
      </c>
      <c r="BV205" s="5">
        <v>0</v>
      </c>
      <c r="BW205" s="5">
        <v>43</v>
      </c>
      <c r="BX205" s="5">
        <v>1076</v>
      </c>
      <c r="BY205" s="5">
        <v>4</v>
      </c>
      <c r="BZ205" s="5">
        <v>102</v>
      </c>
      <c r="CA205" s="5">
        <v>11</v>
      </c>
      <c r="CB205" s="5">
        <v>9</v>
      </c>
      <c r="CC205" s="5">
        <v>0</v>
      </c>
      <c r="CD205" s="5">
        <v>7802</v>
      </c>
      <c r="CG205" s="7">
        <v>202</v>
      </c>
      <c r="CH205" s="5">
        <f>VLOOKUP(Birthplaces!CG205,Birthplaces!$A$4:$CD$233,Infographic!$G$2+2)</f>
        <v>102</v>
      </c>
      <c r="CI205" s="5">
        <f t="shared" si="17"/>
        <v>102.00202</v>
      </c>
      <c r="CJ205" s="5">
        <f t="shared" si="18"/>
        <v>67</v>
      </c>
      <c r="CK205" s="5" t="str">
        <f t="shared" si="19"/>
        <v>Gambia</v>
      </c>
      <c r="CL205" s="5">
        <f t="shared" si="20"/>
        <v>0</v>
      </c>
      <c r="CM205" s="8">
        <f t="shared" si="21"/>
        <v>0</v>
      </c>
    </row>
    <row r="206" spans="1:91" x14ac:dyDescent="0.3">
      <c r="A206" s="7">
        <v>203</v>
      </c>
      <c r="B206" s="5" t="s">
        <v>130</v>
      </c>
      <c r="C206" s="5">
        <v>10</v>
      </c>
      <c r="D206" s="5">
        <v>46</v>
      </c>
      <c r="E206" s="5">
        <v>53</v>
      </c>
      <c r="F206" s="5">
        <v>192</v>
      </c>
      <c r="G206" s="5">
        <v>5</v>
      </c>
      <c r="H206" s="5">
        <v>105</v>
      </c>
      <c r="I206" s="5">
        <v>57</v>
      </c>
      <c r="J206" s="5">
        <v>5</v>
      </c>
      <c r="K206" s="5">
        <v>846</v>
      </c>
      <c r="L206" s="5">
        <v>156</v>
      </c>
      <c r="M206" s="5">
        <v>3</v>
      </c>
      <c r="N206" s="5">
        <v>10</v>
      </c>
      <c r="O206" s="5">
        <v>148</v>
      </c>
      <c r="P206" s="5">
        <v>356</v>
      </c>
      <c r="Q206" s="5">
        <v>0</v>
      </c>
      <c r="R206" s="5">
        <v>146</v>
      </c>
      <c r="S206" s="5">
        <v>9</v>
      </c>
      <c r="T206" s="5">
        <v>185</v>
      </c>
      <c r="U206" s="5">
        <v>17</v>
      </c>
      <c r="V206" s="5">
        <v>84</v>
      </c>
      <c r="W206" s="5">
        <v>0</v>
      </c>
      <c r="X206" s="5">
        <v>300</v>
      </c>
      <c r="Y206" s="5">
        <v>4</v>
      </c>
      <c r="Z206" s="5">
        <v>3</v>
      </c>
      <c r="AA206" s="5">
        <v>65</v>
      </c>
      <c r="AB206" s="5">
        <v>223</v>
      </c>
      <c r="AC206" s="5">
        <v>104</v>
      </c>
      <c r="AD206" s="5">
        <v>146</v>
      </c>
      <c r="AE206" s="5">
        <v>3</v>
      </c>
      <c r="AF206" s="5">
        <v>0</v>
      </c>
      <c r="AG206" s="5">
        <v>53</v>
      </c>
      <c r="AH206" s="5">
        <v>5</v>
      </c>
      <c r="AI206" s="5">
        <v>109</v>
      </c>
      <c r="AJ206" s="5">
        <v>0</v>
      </c>
      <c r="AK206" s="5">
        <v>179</v>
      </c>
      <c r="AL206" s="5">
        <v>340</v>
      </c>
      <c r="AM206" s="5">
        <v>24</v>
      </c>
      <c r="AN206" s="5">
        <v>0</v>
      </c>
      <c r="AO206" s="5">
        <v>80</v>
      </c>
      <c r="AP206" s="5">
        <v>819</v>
      </c>
      <c r="AQ206" s="5">
        <v>14</v>
      </c>
      <c r="AR206" s="5">
        <v>157</v>
      </c>
      <c r="AS206" s="5">
        <v>222</v>
      </c>
      <c r="AT206" s="5">
        <v>1371</v>
      </c>
      <c r="AU206" s="5">
        <v>91</v>
      </c>
      <c r="AV206" s="5">
        <v>121</v>
      </c>
      <c r="AW206" s="5">
        <v>18</v>
      </c>
      <c r="AX206" s="5">
        <v>51</v>
      </c>
      <c r="AY206" s="5">
        <v>871</v>
      </c>
      <c r="AZ206" s="5">
        <v>113</v>
      </c>
      <c r="BA206" s="5">
        <v>3</v>
      </c>
      <c r="BB206" s="5">
        <v>205</v>
      </c>
      <c r="BC206" s="5">
        <v>25</v>
      </c>
      <c r="BD206" s="5">
        <v>5</v>
      </c>
      <c r="BE206" s="5">
        <v>6</v>
      </c>
      <c r="BF206" s="5">
        <v>0</v>
      </c>
      <c r="BG206" s="5">
        <v>27</v>
      </c>
      <c r="BH206" s="5">
        <v>78</v>
      </c>
      <c r="BI206" s="5">
        <v>179</v>
      </c>
      <c r="BJ206" s="5">
        <v>0</v>
      </c>
      <c r="BK206" s="5">
        <v>0</v>
      </c>
      <c r="BL206" s="5">
        <v>7</v>
      </c>
      <c r="BM206" s="5">
        <v>7</v>
      </c>
      <c r="BN206" s="5">
        <v>255</v>
      </c>
      <c r="BO206" s="5">
        <v>4</v>
      </c>
      <c r="BP206" s="5">
        <v>5</v>
      </c>
      <c r="BQ206" s="5">
        <v>50</v>
      </c>
      <c r="BR206" s="5">
        <v>0</v>
      </c>
      <c r="BS206" s="5">
        <v>11</v>
      </c>
      <c r="BT206" s="5">
        <v>57</v>
      </c>
      <c r="BU206" s="5">
        <v>33</v>
      </c>
      <c r="BV206" s="5">
        <v>0</v>
      </c>
      <c r="BW206" s="5">
        <v>1063</v>
      </c>
      <c r="BX206" s="5">
        <v>173</v>
      </c>
      <c r="BY206" s="5">
        <v>18</v>
      </c>
      <c r="BZ206" s="5">
        <v>322</v>
      </c>
      <c r="CA206" s="5">
        <v>165</v>
      </c>
      <c r="CB206" s="5">
        <v>58</v>
      </c>
      <c r="CC206" s="5">
        <v>0</v>
      </c>
      <c r="CD206" s="5">
        <v>10719</v>
      </c>
      <c r="CG206" s="7">
        <v>203</v>
      </c>
      <c r="CH206" s="5">
        <f>VLOOKUP(Birthplaces!CG206,Birthplaces!$A$4:$CD$233,Infographic!$G$2+2)</f>
        <v>223</v>
      </c>
      <c r="CI206" s="5">
        <f t="shared" si="17"/>
        <v>223.00202999999999</v>
      </c>
      <c r="CJ206" s="5">
        <f t="shared" si="18"/>
        <v>48</v>
      </c>
      <c r="CK206" s="5" t="str">
        <f t="shared" si="19"/>
        <v>Gabon</v>
      </c>
      <c r="CL206" s="5">
        <f t="shared" si="20"/>
        <v>0</v>
      </c>
      <c r="CM206" s="8">
        <f t="shared" si="21"/>
        <v>0</v>
      </c>
    </row>
    <row r="207" spans="1:91" x14ac:dyDescent="0.3">
      <c r="A207" s="7">
        <v>204</v>
      </c>
      <c r="B207" s="5" t="s">
        <v>261</v>
      </c>
      <c r="C207" s="5">
        <v>0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4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4</v>
      </c>
      <c r="P207" s="5">
        <v>5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15</v>
      </c>
      <c r="Y207" s="5">
        <v>0</v>
      </c>
      <c r="Z207" s="5">
        <v>0</v>
      </c>
      <c r="AA207" s="5">
        <v>0</v>
      </c>
      <c r="AB207" s="5">
        <v>3</v>
      </c>
      <c r="AC207" s="5">
        <v>0</v>
      </c>
      <c r="AD207" s="5">
        <v>0</v>
      </c>
      <c r="AE207" s="5">
        <v>0</v>
      </c>
      <c r="AF207" s="5">
        <v>0</v>
      </c>
      <c r="AG207" s="5">
        <v>6</v>
      </c>
      <c r="AH207" s="5">
        <v>0</v>
      </c>
      <c r="AI207" s="5">
        <v>4</v>
      </c>
      <c r="AJ207" s="5">
        <v>0</v>
      </c>
      <c r="AK207" s="5">
        <v>4</v>
      </c>
      <c r="AL207" s="5">
        <v>0</v>
      </c>
      <c r="AM207" s="5">
        <v>0</v>
      </c>
      <c r="AN207" s="5">
        <v>0</v>
      </c>
      <c r="AO207" s="5">
        <v>0</v>
      </c>
      <c r="AP207" s="5">
        <v>0</v>
      </c>
      <c r="AQ207" s="5">
        <v>0</v>
      </c>
      <c r="AR207" s="5">
        <v>0</v>
      </c>
      <c r="AS207" s="5">
        <v>0</v>
      </c>
      <c r="AT207" s="5">
        <v>0</v>
      </c>
      <c r="AU207" s="5">
        <v>0</v>
      </c>
      <c r="AV207" s="5">
        <v>0</v>
      </c>
      <c r="AW207" s="5">
        <v>0</v>
      </c>
      <c r="AX207" s="5">
        <v>0</v>
      </c>
      <c r="AY207" s="5">
        <v>0</v>
      </c>
      <c r="AZ207" s="5">
        <v>0</v>
      </c>
      <c r="BA207" s="5">
        <v>0</v>
      </c>
      <c r="BB207" s="5">
        <v>0</v>
      </c>
      <c r="BC207" s="5">
        <v>0</v>
      </c>
      <c r="BD207" s="5">
        <v>0</v>
      </c>
      <c r="BE207" s="5">
        <v>0</v>
      </c>
      <c r="BF207" s="5">
        <v>0</v>
      </c>
      <c r="BG207" s="5">
        <v>0</v>
      </c>
      <c r="BH207" s="5">
        <v>0</v>
      </c>
      <c r="BI207" s="5">
        <v>5</v>
      </c>
      <c r="BJ207" s="5">
        <v>0</v>
      </c>
      <c r="BK207" s="5">
        <v>0</v>
      </c>
      <c r="BL207" s="5">
        <v>0</v>
      </c>
      <c r="BM207" s="5">
        <v>0</v>
      </c>
      <c r="BN207" s="5">
        <v>0</v>
      </c>
      <c r="BO207" s="5">
        <v>0</v>
      </c>
      <c r="BP207" s="5">
        <v>0</v>
      </c>
      <c r="BQ207" s="5">
        <v>0</v>
      </c>
      <c r="BR207" s="5">
        <v>0</v>
      </c>
      <c r="BS207" s="5">
        <v>0</v>
      </c>
      <c r="BT207" s="5">
        <v>0</v>
      </c>
      <c r="BU207" s="5">
        <v>0</v>
      </c>
      <c r="BV207" s="5">
        <v>0</v>
      </c>
      <c r="BW207" s="5">
        <v>0</v>
      </c>
      <c r="BX207" s="5">
        <v>3</v>
      </c>
      <c r="BY207" s="5">
        <v>0</v>
      </c>
      <c r="BZ207" s="5">
        <v>0</v>
      </c>
      <c r="CA207" s="5">
        <v>0</v>
      </c>
      <c r="CB207" s="5">
        <v>0</v>
      </c>
      <c r="CC207" s="5">
        <v>0</v>
      </c>
      <c r="CD207" s="5">
        <v>66</v>
      </c>
      <c r="CG207" s="7">
        <v>204</v>
      </c>
      <c r="CH207" s="5">
        <f>VLOOKUP(Birthplaces!CG207,Birthplaces!$A$4:$CD$233,Infographic!$G$2+2)</f>
        <v>3</v>
      </c>
      <c r="CI207" s="5">
        <f t="shared" si="17"/>
        <v>3.00204</v>
      </c>
      <c r="CJ207" s="5">
        <f t="shared" si="18"/>
        <v>147</v>
      </c>
      <c r="CK207" s="5" t="str">
        <f t="shared" si="19"/>
        <v>Falkland Islands</v>
      </c>
      <c r="CL207" s="5">
        <f t="shared" si="20"/>
        <v>0</v>
      </c>
      <c r="CM207" s="8">
        <f t="shared" si="21"/>
        <v>0</v>
      </c>
    </row>
    <row r="208" spans="1:91" x14ac:dyDescent="0.3">
      <c r="A208" s="7">
        <v>205</v>
      </c>
      <c r="B208" s="5" t="s">
        <v>195</v>
      </c>
      <c r="C208" s="5">
        <v>0</v>
      </c>
      <c r="D208" s="5">
        <v>0</v>
      </c>
      <c r="E208" s="5">
        <v>13</v>
      </c>
      <c r="F208" s="5">
        <v>20</v>
      </c>
      <c r="G208" s="5">
        <v>6</v>
      </c>
      <c r="H208" s="5">
        <v>5</v>
      </c>
      <c r="I208" s="5">
        <v>8</v>
      </c>
      <c r="J208" s="5">
        <v>0</v>
      </c>
      <c r="K208" s="5">
        <v>25</v>
      </c>
      <c r="L208" s="5">
        <v>27</v>
      </c>
      <c r="M208" s="5">
        <v>0</v>
      </c>
      <c r="N208" s="5">
        <v>0</v>
      </c>
      <c r="O208" s="5">
        <v>7</v>
      </c>
      <c r="P208" s="5">
        <v>42</v>
      </c>
      <c r="Q208" s="5">
        <v>0</v>
      </c>
      <c r="R208" s="5">
        <v>0</v>
      </c>
      <c r="S208" s="5">
        <v>6</v>
      </c>
      <c r="T208" s="5">
        <v>18</v>
      </c>
      <c r="U208" s="5">
        <v>4</v>
      </c>
      <c r="V208" s="5">
        <v>11</v>
      </c>
      <c r="W208" s="5">
        <v>0</v>
      </c>
      <c r="X208" s="5">
        <v>10</v>
      </c>
      <c r="Y208" s="5">
        <v>0</v>
      </c>
      <c r="Z208" s="5">
        <v>0</v>
      </c>
      <c r="AA208" s="5">
        <v>4</v>
      </c>
      <c r="AB208" s="5">
        <v>21</v>
      </c>
      <c r="AC208" s="5">
        <v>52</v>
      </c>
      <c r="AD208" s="5">
        <v>38</v>
      </c>
      <c r="AE208" s="5">
        <v>0</v>
      </c>
      <c r="AF208" s="5">
        <v>0</v>
      </c>
      <c r="AG208" s="5">
        <v>5</v>
      </c>
      <c r="AH208" s="5">
        <v>0</v>
      </c>
      <c r="AI208" s="5">
        <v>24</v>
      </c>
      <c r="AJ208" s="5">
        <v>0</v>
      </c>
      <c r="AK208" s="5">
        <v>9</v>
      </c>
      <c r="AL208" s="5">
        <v>18</v>
      </c>
      <c r="AM208" s="5">
        <v>3</v>
      </c>
      <c r="AN208" s="5">
        <v>0</v>
      </c>
      <c r="AO208" s="5">
        <v>6</v>
      </c>
      <c r="AP208" s="5">
        <v>14</v>
      </c>
      <c r="AQ208" s="5">
        <v>0</v>
      </c>
      <c r="AR208" s="5">
        <v>9</v>
      </c>
      <c r="AS208" s="5">
        <v>13</v>
      </c>
      <c r="AT208" s="5">
        <v>27</v>
      </c>
      <c r="AU208" s="5">
        <v>98</v>
      </c>
      <c r="AV208" s="5">
        <v>20</v>
      </c>
      <c r="AW208" s="5">
        <v>6</v>
      </c>
      <c r="AX208" s="5">
        <v>0</v>
      </c>
      <c r="AY208" s="5">
        <v>34</v>
      </c>
      <c r="AZ208" s="5">
        <v>14</v>
      </c>
      <c r="BA208" s="5">
        <v>0</v>
      </c>
      <c r="BB208" s="5">
        <v>21</v>
      </c>
      <c r="BC208" s="5">
        <v>7</v>
      </c>
      <c r="BD208" s="5">
        <v>0</v>
      </c>
      <c r="BE208" s="5">
        <v>4</v>
      </c>
      <c r="BF208" s="5">
        <v>0</v>
      </c>
      <c r="BG208" s="5">
        <v>4</v>
      </c>
      <c r="BH208" s="5">
        <v>0</v>
      </c>
      <c r="BI208" s="5">
        <v>19</v>
      </c>
      <c r="BJ208" s="5">
        <v>0</v>
      </c>
      <c r="BK208" s="5">
        <v>0</v>
      </c>
      <c r="BL208" s="5">
        <v>0</v>
      </c>
      <c r="BM208" s="5">
        <v>0</v>
      </c>
      <c r="BN208" s="5">
        <v>10</v>
      </c>
      <c r="BO208" s="5">
        <v>0</v>
      </c>
      <c r="BP208" s="5">
        <v>5</v>
      </c>
      <c r="BQ208" s="5">
        <v>0</v>
      </c>
      <c r="BR208" s="5">
        <v>0</v>
      </c>
      <c r="BS208" s="5">
        <v>0</v>
      </c>
      <c r="BT208" s="5">
        <v>0</v>
      </c>
      <c r="BU208" s="5">
        <v>0</v>
      </c>
      <c r="BV208" s="5">
        <v>0</v>
      </c>
      <c r="BW208" s="5">
        <v>31</v>
      </c>
      <c r="BX208" s="5">
        <v>19</v>
      </c>
      <c r="BY208" s="5">
        <v>14</v>
      </c>
      <c r="BZ208" s="5">
        <v>83</v>
      </c>
      <c r="CA208" s="5">
        <v>12</v>
      </c>
      <c r="CB208" s="5">
        <v>4</v>
      </c>
      <c r="CC208" s="5">
        <v>0</v>
      </c>
      <c r="CD208" s="5">
        <v>829</v>
      </c>
      <c r="CG208" s="7">
        <v>205</v>
      </c>
      <c r="CH208" s="5">
        <f>VLOOKUP(Birthplaces!CG208,Birthplaces!$A$4:$CD$233,Infographic!$G$2+2)</f>
        <v>21</v>
      </c>
      <c r="CI208" s="5">
        <f t="shared" si="17"/>
        <v>21.002050000000001</v>
      </c>
      <c r="CJ208" s="5">
        <f t="shared" si="18"/>
        <v>99</v>
      </c>
      <c r="CK208" s="5" t="str">
        <f t="shared" si="19"/>
        <v>Eswatini</v>
      </c>
      <c r="CL208" s="5">
        <f t="shared" si="20"/>
        <v>0</v>
      </c>
      <c r="CM208" s="8">
        <f t="shared" si="21"/>
        <v>0</v>
      </c>
    </row>
    <row r="209" spans="1:91" x14ac:dyDescent="0.3">
      <c r="A209" s="7">
        <v>206</v>
      </c>
      <c r="B209" s="5" t="s">
        <v>112</v>
      </c>
      <c r="C209" s="5">
        <v>15</v>
      </c>
      <c r="D209" s="5">
        <v>10</v>
      </c>
      <c r="E209" s="5">
        <v>159</v>
      </c>
      <c r="F209" s="5">
        <v>316</v>
      </c>
      <c r="G209" s="5">
        <v>82</v>
      </c>
      <c r="H209" s="5">
        <v>91</v>
      </c>
      <c r="I209" s="5">
        <v>197</v>
      </c>
      <c r="J209" s="5">
        <v>10</v>
      </c>
      <c r="K209" s="5">
        <v>454</v>
      </c>
      <c r="L209" s="5">
        <v>574</v>
      </c>
      <c r="M209" s="5">
        <v>0</v>
      </c>
      <c r="N209" s="5">
        <v>57</v>
      </c>
      <c r="O209" s="5">
        <v>218</v>
      </c>
      <c r="P209" s="5">
        <v>958</v>
      </c>
      <c r="Q209" s="5">
        <v>8</v>
      </c>
      <c r="R209" s="5">
        <v>24</v>
      </c>
      <c r="S209" s="5">
        <v>9</v>
      </c>
      <c r="T209" s="5">
        <v>419</v>
      </c>
      <c r="U209" s="5">
        <v>85</v>
      </c>
      <c r="V209" s="5">
        <v>389</v>
      </c>
      <c r="W209" s="5">
        <v>13</v>
      </c>
      <c r="X209" s="5">
        <v>422</v>
      </c>
      <c r="Y209" s="5">
        <v>42</v>
      </c>
      <c r="Z209" s="5">
        <v>28</v>
      </c>
      <c r="AA209" s="5">
        <v>776</v>
      </c>
      <c r="AB209" s="5">
        <v>1390</v>
      </c>
      <c r="AC209" s="5">
        <v>825</v>
      </c>
      <c r="AD209" s="5">
        <v>155</v>
      </c>
      <c r="AE209" s="5">
        <v>20</v>
      </c>
      <c r="AF209" s="5">
        <v>80</v>
      </c>
      <c r="AG209" s="5">
        <v>395</v>
      </c>
      <c r="AH209" s="5">
        <v>59</v>
      </c>
      <c r="AI209" s="5">
        <v>582</v>
      </c>
      <c r="AJ209" s="5">
        <v>20</v>
      </c>
      <c r="AK209" s="5">
        <v>511</v>
      </c>
      <c r="AL209" s="5">
        <v>439</v>
      </c>
      <c r="AM209" s="5">
        <v>142</v>
      </c>
      <c r="AN209" s="5">
        <v>11</v>
      </c>
      <c r="AO209" s="5">
        <v>55</v>
      </c>
      <c r="AP209" s="5">
        <v>252</v>
      </c>
      <c r="AQ209" s="5">
        <v>15</v>
      </c>
      <c r="AR209" s="5">
        <v>323</v>
      </c>
      <c r="AS209" s="5">
        <v>403</v>
      </c>
      <c r="AT209" s="5">
        <v>2181</v>
      </c>
      <c r="AU209" s="5">
        <v>475</v>
      </c>
      <c r="AV209" s="5">
        <v>207</v>
      </c>
      <c r="AW209" s="5">
        <v>107</v>
      </c>
      <c r="AX209" s="5">
        <v>71</v>
      </c>
      <c r="AY209" s="5">
        <v>657</v>
      </c>
      <c r="AZ209" s="5">
        <v>335</v>
      </c>
      <c r="BA209" s="5">
        <v>28</v>
      </c>
      <c r="BB209" s="5">
        <v>434</v>
      </c>
      <c r="BC209" s="5">
        <v>287</v>
      </c>
      <c r="BD209" s="5">
        <v>19</v>
      </c>
      <c r="BE209" s="5">
        <v>13</v>
      </c>
      <c r="BF209" s="5">
        <v>16</v>
      </c>
      <c r="BG209" s="5">
        <v>81</v>
      </c>
      <c r="BH209" s="5">
        <v>11</v>
      </c>
      <c r="BI209" s="5">
        <v>341</v>
      </c>
      <c r="BJ209" s="5">
        <v>5</v>
      </c>
      <c r="BK209" s="5">
        <v>0</v>
      </c>
      <c r="BL209" s="5">
        <v>27</v>
      </c>
      <c r="BM209" s="5">
        <v>24</v>
      </c>
      <c r="BN209" s="5">
        <v>395</v>
      </c>
      <c r="BO209" s="5">
        <v>25</v>
      </c>
      <c r="BP209" s="5">
        <v>35</v>
      </c>
      <c r="BQ209" s="5">
        <v>128</v>
      </c>
      <c r="BR209" s="5">
        <v>0</v>
      </c>
      <c r="BS209" s="5">
        <v>61</v>
      </c>
      <c r="BT209" s="5">
        <v>82</v>
      </c>
      <c r="BU209" s="5">
        <v>73</v>
      </c>
      <c r="BV209" s="5">
        <v>0</v>
      </c>
      <c r="BW209" s="5">
        <v>572</v>
      </c>
      <c r="BX209" s="5">
        <v>540</v>
      </c>
      <c r="BY209" s="5">
        <v>45</v>
      </c>
      <c r="BZ209" s="5">
        <v>2094</v>
      </c>
      <c r="CA209" s="5">
        <v>283</v>
      </c>
      <c r="CB209" s="5">
        <v>336</v>
      </c>
      <c r="CC209" s="5">
        <v>13</v>
      </c>
      <c r="CD209" s="5">
        <v>21059</v>
      </c>
      <c r="CG209" s="7">
        <v>206</v>
      </c>
      <c r="CH209" s="5">
        <f>VLOOKUP(Birthplaces!CG209,Birthplaces!$A$4:$CD$233,Infographic!$G$2+2)</f>
        <v>1390</v>
      </c>
      <c r="CI209" s="5">
        <f t="shared" si="17"/>
        <v>1390.00206</v>
      </c>
      <c r="CJ209" s="5">
        <f t="shared" si="18"/>
        <v>16</v>
      </c>
      <c r="CK209" s="5" t="str">
        <f t="shared" si="19"/>
        <v>Equatorial Guinea</v>
      </c>
      <c r="CL209" s="5">
        <f t="shared" si="20"/>
        <v>0</v>
      </c>
      <c r="CM209" s="8">
        <f t="shared" si="21"/>
        <v>0</v>
      </c>
    </row>
    <row r="210" spans="1:91" x14ac:dyDescent="0.3">
      <c r="A210" s="7">
        <v>207</v>
      </c>
      <c r="B210" s="5" t="s">
        <v>150</v>
      </c>
      <c r="C210" s="5">
        <v>0</v>
      </c>
      <c r="D210" s="5">
        <v>0</v>
      </c>
      <c r="E210" s="5">
        <v>5</v>
      </c>
      <c r="F210" s="5">
        <v>42</v>
      </c>
      <c r="G210" s="5">
        <v>10</v>
      </c>
      <c r="H210" s="5">
        <v>0</v>
      </c>
      <c r="I210" s="5">
        <v>14</v>
      </c>
      <c r="J210" s="5">
        <v>6</v>
      </c>
      <c r="K210" s="5">
        <v>65</v>
      </c>
      <c r="L210" s="5">
        <v>826</v>
      </c>
      <c r="M210" s="5">
        <v>5</v>
      </c>
      <c r="N210" s="5">
        <v>0</v>
      </c>
      <c r="O210" s="5">
        <v>43</v>
      </c>
      <c r="P210" s="5">
        <v>895</v>
      </c>
      <c r="Q210" s="5">
        <v>0</v>
      </c>
      <c r="R210" s="5">
        <v>7</v>
      </c>
      <c r="S210" s="5">
        <v>0</v>
      </c>
      <c r="T210" s="5">
        <v>57</v>
      </c>
      <c r="U210" s="5">
        <v>57</v>
      </c>
      <c r="V210" s="5">
        <v>34</v>
      </c>
      <c r="W210" s="5">
        <v>0</v>
      </c>
      <c r="X210" s="5">
        <v>15</v>
      </c>
      <c r="Y210" s="5">
        <v>0</v>
      </c>
      <c r="Z210" s="5">
        <v>0</v>
      </c>
      <c r="AA210" s="5">
        <v>9</v>
      </c>
      <c r="AB210" s="5">
        <v>406</v>
      </c>
      <c r="AC210" s="5">
        <v>27</v>
      </c>
      <c r="AD210" s="5">
        <v>6</v>
      </c>
      <c r="AE210" s="5">
        <v>0</v>
      </c>
      <c r="AF210" s="5">
        <v>0</v>
      </c>
      <c r="AG210" s="5">
        <v>38</v>
      </c>
      <c r="AH210" s="5">
        <v>3</v>
      </c>
      <c r="AI210" s="5">
        <v>240</v>
      </c>
      <c r="AJ210" s="5">
        <v>3</v>
      </c>
      <c r="AK210" s="5">
        <v>176</v>
      </c>
      <c r="AL210" s="5">
        <v>91</v>
      </c>
      <c r="AM210" s="5">
        <v>10</v>
      </c>
      <c r="AN210" s="5">
        <v>0</v>
      </c>
      <c r="AO210" s="5">
        <v>8</v>
      </c>
      <c r="AP210" s="5">
        <v>64</v>
      </c>
      <c r="AQ210" s="5">
        <v>0</v>
      </c>
      <c r="AR210" s="5">
        <v>131</v>
      </c>
      <c r="AS210" s="5">
        <v>15</v>
      </c>
      <c r="AT210" s="5">
        <v>62</v>
      </c>
      <c r="AU210" s="5">
        <v>545</v>
      </c>
      <c r="AV210" s="5">
        <v>4</v>
      </c>
      <c r="AW210" s="5">
        <v>14</v>
      </c>
      <c r="AX210" s="5">
        <v>4</v>
      </c>
      <c r="AY210" s="5">
        <v>83</v>
      </c>
      <c r="AZ210" s="5">
        <v>81</v>
      </c>
      <c r="BA210" s="5">
        <v>9</v>
      </c>
      <c r="BB210" s="5">
        <v>30</v>
      </c>
      <c r="BC210" s="5">
        <v>12</v>
      </c>
      <c r="BD210" s="5">
        <v>0</v>
      </c>
      <c r="BE210" s="5">
        <v>0</v>
      </c>
      <c r="BF210" s="5">
        <v>0</v>
      </c>
      <c r="BG210" s="5">
        <v>9</v>
      </c>
      <c r="BH210" s="5">
        <v>5</v>
      </c>
      <c r="BI210" s="5">
        <v>27</v>
      </c>
      <c r="BJ210" s="5">
        <v>0</v>
      </c>
      <c r="BK210" s="5">
        <v>0</v>
      </c>
      <c r="BL210" s="5">
        <v>3</v>
      </c>
      <c r="BM210" s="5">
        <v>0</v>
      </c>
      <c r="BN210" s="5">
        <v>17</v>
      </c>
      <c r="BO210" s="5">
        <v>6</v>
      </c>
      <c r="BP210" s="5">
        <v>0</v>
      </c>
      <c r="BQ210" s="5">
        <v>3</v>
      </c>
      <c r="BR210" s="5">
        <v>0</v>
      </c>
      <c r="BS210" s="5">
        <v>3</v>
      </c>
      <c r="BT210" s="5">
        <v>51</v>
      </c>
      <c r="BU210" s="5">
        <v>4</v>
      </c>
      <c r="BV210" s="5">
        <v>0</v>
      </c>
      <c r="BW210" s="5">
        <v>47</v>
      </c>
      <c r="BX210" s="5">
        <v>352</v>
      </c>
      <c r="BY210" s="5">
        <v>0</v>
      </c>
      <c r="BZ210" s="5">
        <v>207</v>
      </c>
      <c r="CA210" s="5">
        <v>277</v>
      </c>
      <c r="CB210" s="5">
        <v>10</v>
      </c>
      <c r="CC210" s="5">
        <v>0</v>
      </c>
      <c r="CD210" s="5">
        <v>5159</v>
      </c>
      <c r="CG210" s="7">
        <v>207</v>
      </c>
      <c r="CH210" s="5">
        <f>VLOOKUP(Birthplaces!CG210,Birthplaces!$A$4:$CD$233,Infographic!$G$2+2)</f>
        <v>406</v>
      </c>
      <c r="CI210" s="5">
        <f t="shared" si="17"/>
        <v>406.00207</v>
      </c>
      <c r="CJ210" s="5">
        <f t="shared" si="18"/>
        <v>35</v>
      </c>
      <c r="CK210" s="5" t="str">
        <f t="shared" si="19"/>
        <v>Ecuador</v>
      </c>
      <c r="CL210" s="5">
        <f t="shared" si="20"/>
        <v>0</v>
      </c>
      <c r="CM210" s="8">
        <f t="shared" si="21"/>
        <v>0</v>
      </c>
    </row>
    <row r="211" spans="1:91" x14ac:dyDescent="0.3">
      <c r="A211" s="7">
        <v>208</v>
      </c>
      <c r="B211" s="5" t="s">
        <v>262</v>
      </c>
      <c r="C211" s="5">
        <v>0</v>
      </c>
      <c r="D211" s="5">
        <v>0</v>
      </c>
      <c r="E211" s="5">
        <v>26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3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s="5">
        <v>0</v>
      </c>
      <c r="AE211" s="5">
        <v>0</v>
      </c>
      <c r="AF211" s="5">
        <v>0</v>
      </c>
      <c r="AG211" s="5">
        <v>0</v>
      </c>
      <c r="AH211" s="5">
        <v>0</v>
      </c>
      <c r="AI211" s="5">
        <v>0</v>
      </c>
      <c r="AJ211" s="5">
        <v>0</v>
      </c>
      <c r="AK211" s="5">
        <v>0</v>
      </c>
      <c r="AL211" s="5">
        <v>0</v>
      </c>
      <c r="AM211" s="5">
        <v>0</v>
      </c>
      <c r="AN211" s="5">
        <v>0</v>
      </c>
      <c r="AO211" s="5">
        <v>0</v>
      </c>
      <c r="AP211" s="5">
        <v>0</v>
      </c>
      <c r="AQ211" s="5">
        <v>0</v>
      </c>
      <c r="AR211" s="5">
        <v>3</v>
      </c>
      <c r="AS211" s="5">
        <v>0</v>
      </c>
      <c r="AT211" s="5">
        <v>0</v>
      </c>
      <c r="AU211" s="5">
        <v>3</v>
      </c>
      <c r="AV211" s="5">
        <v>0</v>
      </c>
      <c r="AW211" s="5">
        <v>0</v>
      </c>
      <c r="AX211" s="5">
        <v>0</v>
      </c>
      <c r="AY211" s="5">
        <v>0</v>
      </c>
      <c r="AZ211" s="5">
        <v>0</v>
      </c>
      <c r="BA211" s="5">
        <v>0</v>
      </c>
      <c r="BB211" s="5">
        <v>0</v>
      </c>
      <c r="BC211" s="5">
        <v>0</v>
      </c>
      <c r="BD211" s="5">
        <v>0</v>
      </c>
      <c r="BE211" s="5">
        <v>0</v>
      </c>
      <c r="BF211" s="5">
        <v>0</v>
      </c>
      <c r="BG211" s="5">
        <v>0</v>
      </c>
      <c r="BH211" s="5">
        <v>0</v>
      </c>
      <c r="BI211" s="5">
        <v>0</v>
      </c>
      <c r="BJ211" s="5">
        <v>3</v>
      </c>
      <c r="BK211" s="5">
        <v>0</v>
      </c>
      <c r="BL211" s="5">
        <v>0</v>
      </c>
      <c r="BM211" s="5">
        <v>0</v>
      </c>
      <c r="BN211" s="5">
        <v>0</v>
      </c>
      <c r="BO211" s="5">
        <v>0</v>
      </c>
      <c r="BP211" s="5">
        <v>0</v>
      </c>
      <c r="BQ211" s="5">
        <v>0</v>
      </c>
      <c r="BR211" s="5">
        <v>0</v>
      </c>
      <c r="BS211" s="5">
        <v>0</v>
      </c>
      <c r="BT211" s="5">
        <v>0</v>
      </c>
      <c r="BU211" s="5">
        <v>0</v>
      </c>
      <c r="BV211" s="5">
        <v>0</v>
      </c>
      <c r="BW211" s="5">
        <v>0</v>
      </c>
      <c r="BX211" s="5">
        <v>4</v>
      </c>
      <c r="BY211" s="5">
        <v>0</v>
      </c>
      <c r="BZ211" s="5">
        <v>10</v>
      </c>
      <c r="CA211" s="5">
        <v>0</v>
      </c>
      <c r="CB211" s="5">
        <v>4</v>
      </c>
      <c r="CC211" s="5">
        <v>0</v>
      </c>
      <c r="CD211" s="5">
        <v>65</v>
      </c>
      <c r="CG211" s="7">
        <v>208</v>
      </c>
      <c r="CH211" s="5">
        <f>VLOOKUP(Birthplaces!CG211,Birthplaces!$A$4:$CD$233,Infographic!$G$2+2)</f>
        <v>0</v>
      </c>
      <c r="CI211" s="5">
        <f t="shared" si="17"/>
        <v>2.0800000000000003E-3</v>
      </c>
      <c r="CJ211" s="5">
        <f t="shared" si="18"/>
        <v>162</v>
      </c>
      <c r="CK211" s="5" t="str">
        <f t="shared" si="19"/>
        <v>Dominica</v>
      </c>
      <c r="CL211" s="5">
        <f t="shared" si="20"/>
        <v>0</v>
      </c>
      <c r="CM211" s="8">
        <f t="shared" si="21"/>
        <v>0</v>
      </c>
    </row>
    <row r="212" spans="1:91" x14ac:dyDescent="0.3">
      <c r="A212" s="7">
        <v>209</v>
      </c>
      <c r="B212" s="5" t="s">
        <v>276</v>
      </c>
      <c r="C212" s="5">
        <v>0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10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  <c r="AC212" s="5">
        <v>0</v>
      </c>
      <c r="AD212" s="5">
        <v>0</v>
      </c>
      <c r="AE212" s="5">
        <v>0</v>
      </c>
      <c r="AF212" s="5">
        <v>0</v>
      </c>
      <c r="AG212" s="5">
        <v>0</v>
      </c>
      <c r="AH212" s="5">
        <v>0</v>
      </c>
      <c r="AI212" s="5">
        <v>5</v>
      </c>
      <c r="AJ212" s="5">
        <v>0</v>
      </c>
      <c r="AK212" s="5">
        <v>0</v>
      </c>
      <c r="AL212" s="5">
        <v>0</v>
      </c>
      <c r="AM212" s="5">
        <v>0</v>
      </c>
      <c r="AN212" s="5">
        <v>0</v>
      </c>
      <c r="AO212" s="5">
        <v>0</v>
      </c>
      <c r="AP212" s="5">
        <v>0</v>
      </c>
      <c r="AQ212" s="5">
        <v>0</v>
      </c>
      <c r="AR212" s="5">
        <v>0</v>
      </c>
      <c r="AS212" s="5">
        <v>0</v>
      </c>
      <c r="AT212" s="5">
        <v>0</v>
      </c>
      <c r="AU212" s="5">
        <v>5</v>
      </c>
      <c r="AV212" s="5">
        <v>0</v>
      </c>
      <c r="AW212" s="5">
        <v>0</v>
      </c>
      <c r="AX212" s="5">
        <v>0</v>
      </c>
      <c r="AY212" s="5">
        <v>0</v>
      </c>
      <c r="AZ212" s="5">
        <v>0</v>
      </c>
      <c r="BA212" s="5">
        <v>0</v>
      </c>
      <c r="BB212" s="5">
        <v>0</v>
      </c>
      <c r="BC212" s="5">
        <v>0</v>
      </c>
      <c r="BD212" s="5">
        <v>0</v>
      </c>
      <c r="BE212" s="5">
        <v>0</v>
      </c>
      <c r="BF212" s="5">
        <v>0</v>
      </c>
      <c r="BG212" s="5">
        <v>0</v>
      </c>
      <c r="BH212" s="5">
        <v>0</v>
      </c>
      <c r="BI212" s="5">
        <v>0</v>
      </c>
      <c r="BJ212" s="5">
        <v>0</v>
      </c>
      <c r="BK212" s="5">
        <v>0</v>
      </c>
      <c r="BL212" s="5">
        <v>0</v>
      </c>
      <c r="BM212" s="5">
        <v>0</v>
      </c>
      <c r="BN212" s="5">
        <v>0</v>
      </c>
      <c r="BO212" s="5">
        <v>0</v>
      </c>
      <c r="BP212" s="5">
        <v>0</v>
      </c>
      <c r="BQ212" s="5">
        <v>5</v>
      </c>
      <c r="BR212" s="5">
        <v>0</v>
      </c>
      <c r="BS212" s="5">
        <v>0</v>
      </c>
      <c r="BT212" s="5">
        <v>0</v>
      </c>
      <c r="BU212" s="5">
        <v>0</v>
      </c>
      <c r="BV212" s="5">
        <v>0</v>
      </c>
      <c r="BW212" s="5">
        <v>0</v>
      </c>
      <c r="BX212" s="5">
        <v>0</v>
      </c>
      <c r="BY212" s="5">
        <v>0</v>
      </c>
      <c r="BZ212" s="5">
        <v>6</v>
      </c>
      <c r="CA212" s="5">
        <v>0</v>
      </c>
      <c r="CB212" s="5">
        <v>0</v>
      </c>
      <c r="CC212" s="5">
        <v>0</v>
      </c>
      <c r="CD212" s="5">
        <v>31</v>
      </c>
      <c r="CG212" s="7">
        <v>209</v>
      </c>
      <c r="CH212" s="5">
        <f>VLOOKUP(Birthplaces!CG212,Birthplaces!$A$4:$CD$233,Infographic!$G$2+2)</f>
        <v>0</v>
      </c>
      <c r="CI212" s="5">
        <f t="shared" si="17"/>
        <v>2.0900000000000003E-3</v>
      </c>
      <c r="CJ212" s="5">
        <f t="shared" si="18"/>
        <v>161</v>
      </c>
      <c r="CK212" s="5" t="str">
        <f t="shared" si="19"/>
        <v>Curacao</v>
      </c>
      <c r="CL212" s="5">
        <f t="shared" si="20"/>
        <v>0</v>
      </c>
      <c r="CM212" s="8">
        <f t="shared" si="21"/>
        <v>0</v>
      </c>
    </row>
    <row r="213" spans="1:91" x14ac:dyDescent="0.3">
      <c r="A213" s="7">
        <v>210</v>
      </c>
      <c r="B213" s="5" t="s">
        <v>175</v>
      </c>
      <c r="C213" s="5">
        <v>0</v>
      </c>
      <c r="D213" s="5">
        <v>0</v>
      </c>
      <c r="E213" s="5">
        <v>10</v>
      </c>
      <c r="F213" s="5">
        <v>20</v>
      </c>
      <c r="G213" s="5">
        <v>3</v>
      </c>
      <c r="H213" s="5">
        <v>4</v>
      </c>
      <c r="I213" s="5">
        <v>8</v>
      </c>
      <c r="J213" s="5">
        <v>0</v>
      </c>
      <c r="K213" s="5">
        <v>28</v>
      </c>
      <c r="L213" s="5">
        <v>189</v>
      </c>
      <c r="M213" s="5">
        <v>0</v>
      </c>
      <c r="N213" s="5">
        <v>3</v>
      </c>
      <c r="O213" s="5">
        <v>15</v>
      </c>
      <c r="P213" s="5">
        <v>114</v>
      </c>
      <c r="Q213" s="5">
        <v>0</v>
      </c>
      <c r="R213" s="5">
        <v>0</v>
      </c>
      <c r="S213" s="5">
        <v>0</v>
      </c>
      <c r="T213" s="5">
        <v>23</v>
      </c>
      <c r="U213" s="5">
        <v>0</v>
      </c>
      <c r="V213" s="5">
        <v>19</v>
      </c>
      <c r="W213" s="5">
        <v>0</v>
      </c>
      <c r="X213" s="5">
        <v>5</v>
      </c>
      <c r="Y213" s="5">
        <v>0</v>
      </c>
      <c r="Z213" s="5">
        <v>0</v>
      </c>
      <c r="AA213" s="5">
        <v>6</v>
      </c>
      <c r="AB213" s="5">
        <v>36</v>
      </c>
      <c r="AC213" s="5">
        <v>30</v>
      </c>
      <c r="AD213" s="5">
        <v>39</v>
      </c>
      <c r="AE213" s="5">
        <v>0</v>
      </c>
      <c r="AF213" s="5">
        <v>4</v>
      </c>
      <c r="AG213" s="5">
        <v>43</v>
      </c>
      <c r="AH213" s="5">
        <v>0</v>
      </c>
      <c r="AI213" s="5">
        <v>83</v>
      </c>
      <c r="AJ213" s="5">
        <v>0</v>
      </c>
      <c r="AK213" s="5">
        <v>13</v>
      </c>
      <c r="AL213" s="5">
        <v>34</v>
      </c>
      <c r="AM213" s="5">
        <v>10</v>
      </c>
      <c r="AN213" s="5">
        <v>0</v>
      </c>
      <c r="AO213" s="5">
        <v>5</v>
      </c>
      <c r="AP213" s="5">
        <v>14</v>
      </c>
      <c r="AQ213" s="5">
        <v>0</v>
      </c>
      <c r="AR213" s="5">
        <v>36</v>
      </c>
      <c r="AS213" s="5">
        <v>38</v>
      </c>
      <c r="AT213" s="5">
        <v>11</v>
      </c>
      <c r="AU213" s="5">
        <v>152</v>
      </c>
      <c r="AV213" s="5">
        <v>161</v>
      </c>
      <c r="AW213" s="5">
        <v>9</v>
      </c>
      <c r="AX213" s="5">
        <v>0</v>
      </c>
      <c r="AY213" s="5">
        <v>20</v>
      </c>
      <c r="AZ213" s="5">
        <v>8</v>
      </c>
      <c r="BA213" s="5">
        <v>0</v>
      </c>
      <c r="BB213" s="5">
        <v>13</v>
      </c>
      <c r="BC213" s="5">
        <v>13</v>
      </c>
      <c r="BD213" s="5">
        <v>0</v>
      </c>
      <c r="BE213" s="5">
        <v>0</v>
      </c>
      <c r="BF213" s="5">
        <v>0</v>
      </c>
      <c r="BG213" s="5">
        <v>0</v>
      </c>
      <c r="BH213" s="5">
        <v>0</v>
      </c>
      <c r="BI213" s="5">
        <v>6</v>
      </c>
      <c r="BJ213" s="5">
        <v>5</v>
      </c>
      <c r="BK213" s="5">
        <v>0</v>
      </c>
      <c r="BL213" s="5">
        <v>0</v>
      </c>
      <c r="BM213" s="5">
        <v>0</v>
      </c>
      <c r="BN213" s="5">
        <v>9</v>
      </c>
      <c r="BO213" s="5">
        <v>0</v>
      </c>
      <c r="BP213" s="5">
        <v>0</v>
      </c>
      <c r="BQ213" s="5">
        <v>170</v>
      </c>
      <c r="BR213" s="5">
        <v>0</v>
      </c>
      <c r="BS213" s="5">
        <v>0</v>
      </c>
      <c r="BT213" s="5">
        <v>0</v>
      </c>
      <c r="BU213" s="5">
        <v>6</v>
      </c>
      <c r="BV213" s="5">
        <v>0</v>
      </c>
      <c r="BW213" s="5">
        <v>24</v>
      </c>
      <c r="BX213" s="5">
        <v>44</v>
      </c>
      <c r="BY213" s="5">
        <v>0</v>
      </c>
      <c r="BZ213" s="5">
        <v>401</v>
      </c>
      <c r="CA213" s="5">
        <v>7</v>
      </c>
      <c r="CB213" s="5">
        <v>19</v>
      </c>
      <c r="CC213" s="5">
        <v>0</v>
      </c>
      <c r="CD213" s="5">
        <v>1922</v>
      </c>
      <c r="CG213" s="7">
        <v>210</v>
      </c>
      <c r="CH213" s="5">
        <f>VLOOKUP(Birthplaces!CG213,Birthplaces!$A$4:$CD$233,Infographic!$G$2+2)</f>
        <v>36</v>
      </c>
      <c r="CI213" s="5">
        <f t="shared" si="17"/>
        <v>36.002099999999999</v>
      </c>
      <c r="CJ213" s="5">
        <f t="shared" si="18"/>
        <v>85</v>
      </c>
      <c r="CK213" s="5" t="str">
        <f t="shared" si="19"/>
        <v>Cuba</v>
      </c>
      <c r="CL213" s="5">
        <f t="shared" si="20"/>
        <v>0</v>
      </c>
      <c r="CM213" s="8">
        <f t="shared" si="21"/>
        <v>0</v>
      </c>
    </row>
    <row r="214" spans="1:91" x14ac:dyDescent="0.3">
      <c r="A214" s="7">
        <v>211</v>
      </c>
      <c r="B214" s="5" t="s">
        <v>225</v>
      </c>
      <c r="C214" s="5">
        <v>0</v>
      </c>
      <c r="D214" s="5">
        <v>0</v>
      </c>
      <c r="E214" s="5">
        <v>5</v>
      </c>
      <c r="F214" s="5">
        <v>9</v>
      </c>
      <c r="G214" s="5">
        <v>0</v>
      </c>
      <c r="H214" s="5">
        <v>0</v>
      </c>
      <c r="I214" s="5">
        <v>6</v>
      </c>
      <c r="J214" s="5">
        <v>0</v>
      </c>
      <c r="K214" s="5">
        <v>12</v>
      </c>
      <c r="L214" s="5">
        <v>3</v>
      </c>
      <c r="M214" s="5">
        <v>0</v>
      </c>
      <c r="N214" s="5">
        <v>0</v>
      </c>
      <c r="O214" s="5">
        <v>10</v>
      </c>
      <c r="P214" s="5">
        <v>13</v>
      </c>
      <c r="Q214" s="5">
        <v>0</v>
      </c>
      <c r="R214" s="5">
        <v>0</v>
      </c>
      <c r="S214" s="5">
        <v>0</v>
      </c>
      <c r="T214" s="5">
        <v>8</v>
      </c>
      <c r="U214" s="5">
        <v>0</v>
      </c>
      <c r="V214" s="5">
        <v>12</v>
      </c>
      <c r="W214" s="5">
        <v>0</v>
      </c>
      <c r="X214" s="5">
        <v>9</v>
      </c>
      <c r="Y214" s="5">
        <v>0</v>
      </c>
      <c r="Z214" s="5">
        <v>0</v>
      </c>
      <c r="AA214" s="5">
        <v>0</v>
      </c>
      <c r="AB214" s="5">
        <v>10</v>
      </c>
      <c r="AC214" s="5">
        <v>10</v>
      </c>
      <c r="AD214" s="5">
        <v>8</v>
      </c>
      <c r="AE214" s="5">
        <v>0</v>
      </c>
      <c r="AF214" s="5">
        <v>0</v>
      </c>
      <c r="AG214" s="5">
        <v>6</v>
      </c>
      <c r="AH214" s="5">
        <v>0</v>
      </c>
      <c r="AI214" s="5">
        <v>3</v>
      </c>
      <c r="AJ214" s="5">
        <v>0</v>
      </c>
      <c r="AK214" s="5">
        <v>9</v>
      </c>
      <c r="AL214" s="5">
        <v>11</v>
      </c>
      <c r="AM214" s="5">
        <v>0</v>
      </c>
      <c r="AN214" s="5">
        <v>0</v>
      </c>
      <c r="AO214" s="5">
        <v>5</v>
      </c>
      <c r="AP214" s="5">
        <v>3</v>
      </c>
      <c r="AQ214" s="5">
        <v>0</v>
      </c>
      <c r="AR214" s="5">
        <v>4</v>
      </c>
      <c r="AS214" s="5">
        <v>7</v>
      </c>
      <c r="AT214" s="5">
        <v>17</v>
      </c>
      <c r="AU214" s="5">
        <v>11</v>
      </c>
      <c r="AV214" s="5">
        <v>0</v>
      </c>
      <c r="AW214" s="5">
        <v>0</v>
      </c>
      <c r="AX214" s="5">
        <v>0</v>
      </c>
      <c r="AY214" s="5">
        <v>6</v>
      </c>
      <c r="AZ214" s="5">
        <v>6</v>
      </c>
      <c r="BA214" s="5">
        <v>0</v>
      </c>
      <c r="BB214" s="5">
        <v>8</v>
      </c>
      <c r="BC214" s="5">
        <v>3</v>
      </c>
      <c r="BD214" s="5">
        <v>0</v>
      </c>
      <c r="BE214" s="5">
        <v>0</v>
      </c>
      <c r="BF214" s="5">
        <v>0</v>
      </c>
      <c r="BG214" s="5">
        <v>3</v>
      </c>
      <c r="BH214" s="5">
        <v>0</v>
      </c>
      <c r="BI214" s="5">
        <v>6</v>
      </c>
      <c r="BJ214" s="5">
        <v>0</v>
      </c>
      <c r="BK214" s="5">
        <v>0</v>
      </c>
      <c r="BL214" s="5">
        <v>0</v>
      </c>
      <c r="BM214" s="5">
        <v>0</v>
      </c>
      <c r="BN214" s="5">
        <v>8</v>
      </c>
      <c r="BO214" s="5">
        <v>0</v>
      </c>
      <c r="BP214" s="5">
        <v>0</v>
      </c>
      <c r="BQ214" s="5">
        <v>0</v>
      </c>
      <c r="BR214" s="5">
        <v>0</v>
      </c>
      <c r="BS214" s="5">
        <v>0</v>
      </c>
      <c r="BT214" s="5">
        <v>0</v>
      </c>
      <c r="BU214" s="5">
        <v>0</v>
      </c>
      <c r="BV214" s="5">
        <v>0</v>
      </c>
      <c r="BW214" s="5">
        <v>14</v>
      </c>
      <c r="BX214" s="5">
        <v>3</v>
      </c>
      <c r="BY214" s="5">
        <v>0</v>
      </c>
      <c r="BZ214" s="5">
        <v>6</v>
      </c>
      <c r="CA214" s="5">
        <v>0</v>
      </c>
      <c r="CB214" s="5">
        <v>4</v>
      </c>
      <c r="CC214" s="5">
        <v>0</v>
      </c>
      <c r="CD214" s="5">
        <v>256</v>
      </c>
      <c r="CG214" s="7">
        <v>211</v>
      </c>
      <c r="CH214" s="5">
        <f>VLOOKUP(Birthplaces!CG214,Birthplaces!$A$4:$CD$233,Infographic!$G$2+2)</f>
        <v>10</v>
      </c>
      <c r="CI214" s="5">
        <f t="shared" si="17"/>
        <v>10.00211</v>
      </c>
      <c r="CJ214" s="5">
        <f t="shared" si="18"/>
        <v>125</v>
      </c>
      <c r="CK214" s="5" t="str">
        <f t="shared" si="19"/>
        <v>Costa Rica</v>
      </c>
      <c r="CL214" s="5">
        <f t="shared" si="20"/>
        <v>0</v>
      </c>
      <c r="CM214" s="8">
        <f t="shared" si="21"/>
        <v>0</v>
      </c>
    </row>
    <row r="215" spans="1:91" x14ac:dyDescent="0.3">
      <c r="A215" s="7">
        <v>212</v>
      </c>
      <c r="B215" s="5" t="s">
        <v>230</v>
      </c>
      <c r="C215" s="5">
        <v>0</v>
      </c>
      <c r="D215" s="5">
        <v>0</v>
      </c>
      <c r="E215" s="5">
        <v>0</v>
      </c>
      <c r="F215" s="5">
        <v>4</v>
      </c>
      <c r="G215" s="5">
        <v>4</v>
      </c>
      <c r="H215" s="5">
        <v>0</v>
      </c>
      <c r="I215" s="5">
        <v>5</v>
      </c>
      <c r="J215" s="5">
        <v>0</v>
      </c>
      <c r="K215" s="5">
        <v>5</v>
      </c>
      <c r="L215" s="5">
        <v>7</v>
      </c>
      <c r="M215" s="5">
        <v>0</v>
      </c>
      <c r="N215" s="5">
        <v>0</v>
      </c>
      <c r="O215" s="5">
        <v>0</v>
      </c>
      <c r="P215" s="5">
        <v>12</v>
      </c>
      <c r="Q215" s="5">
        <v>0</v>
      </c>
      <c r="R215" s="5">
        <v>0</v>
      </c>
      <c r="S215" s="5">
        <v>0</v>
      </c>
      <c r="T215" s="5">
        <v>9</v>
      </c>
      <c r="U215" s="5">
        <v>0</v>
      </c>
      <c r="V215" s="5">
        <v>4</v>
      </c>
      <c r="W215" s="5">
        <v>0</v>
      </c>
      <c r="X215" s="5">
        <v>10</v>
      </c>
      <c r="Y215" s="5">
        <v>0</v>
      </c>
      <c r="Z215" s="5">
        <v>0</v>
      </c>
      <c r="AA215" s="5">
        <v>0</v>
      </c>
      <c r="AB215" s="5">
        <v>11</v>
      </c>
      <c r="AC215" s="5">
        <v>8</v>
      </c>
      <c r="AD215" s="5">
        <v>0</v>
      </c>
      <c r="AE215" s="5">
        <v>0</v>
      </c>
      <c r="AF215" s="5">
        <v>0</v>
      </c>
      <c r="AG215" s="5">
        <v>3</v>
      </c>
      <c r="AH215" s="5">
        <v>0</v>
      </c>
      <c r="AI215" s="5">
        <v>11</v>
      </c>
      <c r="AJ215" s="5">
        <v>0</v>
      </c>
      <c r="AK215" s="5">
        <v>5</v>
      </c>
      <c r="AL215" s="5">
        <v>3</v>
      </c>
      <c r="AM215" s="5">
        <v>0</v>
      </c>
      <c r="AN215" s="5">
        <v>0</v>
      </c>
      <c r="AO215" s="5">
        <v>0</v>
      </c>
      <c r="AP215" s="5">
        <v>3</v>
      </c>
      <c r="AQ215" s="5">
        <v>0</v>
      </c>
      <c r="AR215" s="5">
        <v>4</v>
      </c>
      <c r="AS215" s="5">
        <v>3</v>
      </c>
      <c r="AT215" s="5">
        <v>10</v>
      </c>
      <c r="AU215" s="5">
        <v>3</v>
      </c>
      <c r="AV215" s="5">
        <v>0</v>
      </c>
      <c r="AW215" s="5">
        <v>3</v>
      </c>
      <c r="AX215" s="5">
        <v>0</v>
      </c>
      <c r="AY215" s="5">
        <v>4</v>
      </c>
      <c r="AZ215" s="5">
        <v>18</v>
      </c>
      <c r="BA215" s="5">
        <v>0</v>
      </c>
      <c r="BB215" s="5">
        <v>11</v>
      </c>
      <c r="BC215" s="5">
        <v>0</v>
      </c>
      <c r="BD215" s="5">
        <v>0</v>
      </c>
      <c r="BE215" s="5">
        <v>0</v>
      </c>
      <c r="BF215" s="5">
        <v>0</v>
      </c>
      <c r="BG215" s="5">
        <v>0</v>
      </c>
      <c r="BH215" s="5">
        <v>0</v>
      </c>
      <c r="BI215" s="5">
        <v>5</v>
      </c>
      <c r="BJ215" s="5">
        <v>0</v>
      </c>
      <c r="BK215" s="5">
        <v>0</v>
      </c>
      <c r="BL215" s="5">
        <v>0</v>
      </c>
      <c r="BM215" s="5">
        <v>0</v>
      </c>
      <c r="BN215" s="5">
        <v>3</v>
      </c>
      <c r="BO215" s="5">
        <v>0</v>
      </c>
      <c r="BP215" s="5">
        <v>0</v>
      </c>
      <c r="BQ215" s="5">
        <v>0</v>
      </c>
      <c r="BR215" s="5">
        <v>0</v>
      </c>
      <c r="BS215" s="5">
        <v>0</v>
      </c>
      <c r="BT215" s="5">
        <v>0</v>
      </c>
      <c r="BU215" s="5">
        <v>0</v>
      </c>
      <c r="BV215" s="5">
        <v>0</v>
      </c>
      <c r="BW215" s="5">
        <v>10</v>
      </c>
      <c r="BX215" s="5">
        <v>3</v>
      </c>
      <c r="BY215" s="5">
        <v>0</v>
      </c>
      <c r="BZ215" s="5">
        <v>21</v>
      </c>
      <c r="CA215" s="5">
        <v>0</v>
      </c>
      <c r="CB215" s="5">
        <v>0</v>
      </c>
      <c r="CC215" s="5">
        <v>0</v>
      </c>
      <c r="CD215" s="5">
        <v>212</v>
      </c>
      <c r="CG215" s="7">
        <v>212</v>
      </c>
      <c r="CH215" s="5">
        <f>VLOOKUP(Birthplaces!CG215,Birthplaces!$A$4:$CD$233,Infographic!$G$2+2)</f>
        <v>11</v>
      </c>
      <c r="CI215" s="5">
        <f t="shared" si="17"/>
        <v>11.00212</v>
      </c>
      <c r="CJ215" s="5">
        <f t="shared" si="18"/>
        <v>121</v>
      </c>
      <c r="CK215" s="5" t="str">
        <f t="shared" si="19"/>
        <v>Congo, Republic of</v>
      </c>
      <c r="CL215" s="5">
        <f t="shared" si="20"/>
        <v>0</v>
      </c>
      <c r="CM215" s="8">
        <f t="shared" si="21"/>
        <v>0</v>
      </c>
    </row>
    <row r="216" spans="1:91" x14ac:dyDescent="0.3">
      <c r="A216" s="7">
        <v>213</v>
      </c>
      <c r="B216" s="5" t="s">
        <v>117</v>
      </c>
      <c r="C216" s="5">
        <v>0</v>
      </c>
      <c r="D216" s="5">
        <v>9</v>
      </c>
      <c r="E216" s="5">
        <v>21</v>
      </c>
      <c r="F216" s="5">
        <v>106</v>
      </c>
      <c r="G216" s="5">
        <v>10</v>
      </c>
      <c r="H216" s="5">
        <v>17</v>
      </c>
      <c r="I216" s="5">
        <v>197</v>
      </c>
      <c r="J216" s="5">
        <v>0</v>
      </c>
      <c r="K216" s="5">
        <v>187</v>
      </c>
      <c r="L216" s="5">
        <v>689</v>
      </c>
      <c r="M216" s="5">
        <v>5</v>
      </c>
      <c r="N216" s="5">
        <v>3</v>
      </c>
      <c r="O216" s="5">
        <v>61</v>
      </c>
      <c r="P216" s="5">
        <v>863</v>
      </c>
      <c r="Q216" s="5">
        <v>4</v>
      </c>
      <c r="R216" s="5">
        <v>3</v>
      </c>
      <c r="S216" s="5">
        <v>0</v>
      </c>
      <c r="T216" s="5">
        <v>300</v>
      </c>
      <c r="U216" s="5">
        <v>8</v>
      </c>
      <c r="V216" s="5">
        <v>132</v>
      </c>
      <c r="W216" s="5">
        <v>0</v>
      </c>
      <c r="X216" s="5">
        <v>180</v>
      </c>
      <c r="Y216" s="5">
        <v>4</v>
      </c>
      <c r="Z216" s="5">
        <v>0</v>
      </c>
      <c r="AA216" s="5">
        <v>24</v>
      </c>
      <c r="AB216" s="5">
        <v>813</v>
      </c>
      <c r="AC216" s="5">
        <v>176</v>
      </c>
      <c r="AD216" s="5">
        <v>258</v>
      </c>
      <c r="AE216" s="5">
        <v>4</v>
      </c>
      <c r="AF216" s="5">
        <v>0</v>
      </c>
      <c r="AG216" s="5">
        <v>90</v>
      </c>
      <c r="AH216" s="5">
        <v>19</v>
      </c>
      <c r="AI216" s="5">
        <v>7337</v>
      </c>
      <c r="AJ216" s="5">
        <v>3</v>
      </c>
      <c r="AK216" s="5">
        <v>600</v>
      </c>
      <c r="AL216" s="5">
        <v>130</v>
      </c>
      <c r="AM216" s="5">
        <v>20</v>
      </c>
      <c r="AN216" s="5">
        <v>0</v>
      </c>
      <c r="AO216" s="5">
        <v>21</v>
      </c>
      <c r="AP216" s="5">
        <v>214</v>
      </c>
      <c r="AQ216" s="5">
        <v>0</v>
      </c>
      <c r="AR216" s="5">
        <v>203</v>
      </c>
      <c r="AS216" s="5">
        <v>51</v>
      </c>
      <c r="AT216" s="5">
        <v>412</v>
      </c>
      <c r="AU216" s="5">
        <v>355</v>
      </c>
      <c r="AV216" s="5">
        <v>286</v>
      </c>
      <c r="AW216" s="5">
        <v>61</v>
      </c>
      <c r="AX216" s="5">
        <v>4</v>
      </c>
      <c r="AY216" s="5">
        <v>368</v>
      </c>
      <c r="AZ216" s="5">
        <v>484</v>
      </c>
      <c r="BA216" s="5">
        <v>3</v>
      </c>
      <c r="BB216" s="5">
        <v>1912</v>
      </c>
      <c r="BC216" s="5">
        <v>84</v>
      </c>
      <c r="BD216" s="5">
        <v>3</v>
      </c>
      <c r="BE216" s="5">
        <v>5</v>
      </c>
      <c r="BF216" s="5">
        <v>3</v>
      </c>
      <c r="BG216" s="5">
        <v>66</v>
      </c>
      <c r="BH216" s="5">
        <v>0</v>
      </c>
      <c r="BI216" s="5">
        <v>197</v>
      </c>
      <c r="BJ216" s="5">
        <v>0</v>
      </c>
      <c r="BK216" s="5">
        <v>0</v>
      </c>
      <c r="BL216" s="5">
        <v>0</v>
      </c>
      <c r="BM216" s="5">
        <v>0</v>
      </c>
      <c r="BN216" s="5">
        <v>129</v>
      </c>
      <c r="BO216" s="5">
        <v>4</v>
      </c>
      <c r="BP216" s="5">
        <v>6</v>
      </c>
      <c r="BQ216" s="5">
        <v>0</v>
      </c>
      <c r="BR216" s="5">
        <v>0</v>
      </c>
      <c r="BS216" s="5">
        <v>3</v>
      </c>
      <c r="BT216" s="5">
        <v>6</v>
      </c>
      <c r="BU216" s="5">
        <v>5</v>
      </c>
      <c r="BV216" s="5">
        <v>0</v>
      </c>
      <c r="BW216" s="5">
        <v>142</v>
      </c>
      <c r="BX216" s="5">
        <v>913</v>
      </c>
      <c r="BY216" s="5">
        <v>3</v>
      </c>
      <c r="BZ216" s="5">
        <v>229</v>
      </c>
      <c r="CA216" s="5">
        <v>183</v>
      </c>
      <c r="CB216" s="5">
        <v>39</v>
      </c>
      <c r="CC216" s="5">
        <v>0</v>
      </c>
      <c r="CD216" s="5">
        <v>18689</v>
      </c>
      <c r="CG216" s="7">
        <v>213</v>
      </c>
      <c r="CH216" s="5">
        <f>VLOOKUP(Birthplaces!CG216,Birthplaces!$A$4:$CD$233,Infographic!$G$2+2)</f>
        <v>813</v>
      </c>
      <c r="CI216" s="5">
        <f t="shared" si="17"/>
        <v>813.00212999999997</v>
      </c>
      <c r="CJ216" s="5">
        <f t="shared" si="18"/>
        <v>21</v>
      </c>
      <c r="CK216" s="5" t="str">
        <f t="shared" si="19"/>
        <v>Comoros</v>
      </c>
      <c r="CL216" s="5">
        <f t="shared" si="20"/>
        <v>0</v>
      </c>
      <c r="CM216" s="8">
        <f t="shared" si="21"/>
        <v>0</v>
      </c>
    </row>
    <row r="217" spans="1:91" x14ac:dyDescent="0.3">
      <c r="A217" s="7">
        <v>214</v>
      </c>
      <c r="B217" s="5" t="s">
        <v>267</v>
      </c>
      <c r="C217" s="5">
        <v>0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3</v>
      </c>
      <c r="J217" s="5">
        <v>0</v>
      </c>
      <c r="K217" s="5">
        <v>3</v>
      </c>
      <c r="L217" s="5">
        <v>0</v>
      </c>
      <c r="M217" s="5">
        <v>0</v>
      </c>
      <c r="N217" s="5">
        <v>0</v>
      </c>
      <c r="O217" s="5">
        <v>0</v>
      </c>
      <c r="P217" s="5">
        <v>8</v>
      </c>
      <c r="Q217" s="5">
        <v>0</v>
      </c>
      <c r="R217" s="5">
        <v>0</v>
      </c>
      <c r="S217" s="5">
        <v>0</v>
      </c>
      <c r="T217" s="5">
        <v>5</v>
      </c>
      <c r="U217" s="5">
        <v>0</v>
      </c>
      <c r="V217" s="5">
        <v>0</v>
      </c>
      <c r="W217" s="5">
        <v>0</v>
      </c>
      <c r="X217" s="5">
        <v>5</v>
      </c>
      <c r="Y217" s="5">
        <v>0</v>
      </c>
      <c r="Z217" s="5">
        <v>0</v>
      </c>
      <c r="AA217" s="5">
        <v>0</v>
      </c>
      <c r="AB217" s="5">
        <v>0</v>
      </c>
      <c r="AC217" s="5">
        <v>0</v>
      </c>
      <c r="AD217" s="5">
        <v>0</v>
      </c>
      <c r="AE217" s="5">
        <v>0</v>
      </c>
      <c r="AF217" s="5">
        <v>0</v>
      </c>
      <c r="AG217" s="5">
        <v>0</v>
      </c>
      <c r="AH217" s="5">
        <v>0</v>
      </c>
      <c r="AI217" s="5">
        <v>7</v>
      </c>
      <c r="AJ217" s="5">
        <v>0</v>
      </c>
      <c r="AK217" s="5">
        <v>0</v>
      </c>
      <c r="AL217" s="5">
        <v>0</v>
      </c>
      <c r="AM217" s="5">
        <v>0</v>
      </c>
      <c r="AN217" s="5">
        <v>0</v>
      </c>
      <c r="AO217" s="5">
        <v>0</v>
      </c>
      <c r="AP217" s="5">
        <v>0</v>
      </c>
      <c r="AQ217" s="5">
        <v>0</v>
      </c>
      <c r="AR217" s="5">
        <v>0</v>
      </c>
      <c r="AS217" s="5">
        <v>0</v>
      </c>
      <c r="AT217" s="5">
        <v>3</v>
      </c>
      <c r="AU217" s="5">
        <v>0</v>
      </c>
      <c r="AV217" s="5">
        <v>0</v>
      </c>
      <c r="AW217" s="5">
        <v>0</v>
      </c>
      <c r="AX217" s="5">
        <v>0</v>
      </c>
      <c r="AY217" s="5">
        <v>0</v>
      </c>
      <c r="AZ217" s="5">
        <v>0</v>
      </c>
      <c r="BA217" s="5">
        <v>0</v>
      </c>
      <c r="BB217" s="5">
        <v>0</v>
      </c>
      <c r="BC217" s="5">
        <v>0</v>
      </c>
      <c r="BD217" s="5">
        <v>0</v>
      </c>
      <c r="BE217" s="5">
        <v>0</v>
      </c>
      <c r="BF217" s="5">
        <v>0</v>
      </c>
      <c r="BG217" s="5">
        <v>0</v>
      </c>
      <c r="BH217" s="5">
        <v>0</v>
      </c>
      <c r="BI217" s="5">
        <v>4</v>
      </c>
      <c r="BJ217" s="5">
        <v>0</v>
      </c>
      <c r="BK217" s="5">
        <v>0</v>
      </c>
      <c r="BL217" s="5">
        <v>0</v>
      </c>
      <c r="BM217" s="5">
        <v>0</v>
      </c>
      <c r="BN217" s="5">
        <v>0</v>
      </c>
      <c r="BO217" s="5">
        <v>0</v>
      </c>
      <c r="BP217" s="5">
        <v>0</v>
      </c>
      <c r="BQ217" s="5">
        <v>0</v>
      </c>
      <c r="BR217" s="5">
        <v>0</v>
      </c>
      <c r="BS217" s="5">
        <v>0</v>
      </c>
      <c r="BT217" s="5">
        <v>0</v>
      </c>
      <c r="BU217" s="5">
        <v>0</v>
      </c>
      <c r="BV217" s="5">
        <v>0</v>
      </c>
      <c r="BW217" s="5">
        <v>0</v>
      </c>
      <c r="BX217" s="5">
        <v>0</v>
      </c>
      <c r="BY217" s="5">
        <v>0</v>
      </c>
      <c r="BZ217" s="5">
        <v>0</v>
      </c>
      <c r="CA217" s="5">
        <v>0</v>
      </c>
      <c r="CB217" s="5">
        <v>0</v>
      </c>
      <c r="CC217" s="5">
        <v>0</v>
      </c>
      <c r="CD217" s="5">
        <v>44</v>
      </c>
      <c r="CG217" s="7">
        <v>214</v>
      </c>
      <c r="CH217" s="5">
        <f>VLOOKUP(Birthplaces!CG217,Birthplaces!$A$4:$CD$233,Infographic!$G$2+2)</f>
        <v>0</v>
      </c>
      <c r="CI217" s="5">
        <f t="shared" si="17"/>
        <v>2.14E-3</v>
      </c>
      <c r="CJ217" s="5">
        <f t="shared" si="18"/>
        <v>160</v>
      </c>
      <c r="CK217" s="5" t="str">
        <f t="shared" si="19"/>
        <v>Chad</v>
      </c>
      <c r="CL217" s="5">
        <f t="shared" si="20"/>
        <v>0</v>
      </c>
      <c r="CM217" s="8">
        <f t="shared" si="21"/>
        <v>0</v>
      </c>
    </row>
    <row r="218" spans="1:91" x14ac:dyDescent="0.3">
      <c r="A218" s="7">
        <v>215</v>
      </c>
      <c r="B218" s="5" t="s">
        <v>320</v>
      </c>
      <c r="C218" s="5">
        <v>0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  <c r="AB218" s="5">
        <v>0</v>
      </c>
      <c r="AC218" s="5">
        <v>0</v>
      </c>
      <c r="AD218" s="5">
        <v>0</v>
      </c>
      <c r="AE218" s="5">
        <v>0</v>
      </c>
      <c r="AF218" s="5">
        <v>0</v>
      </c>
      <c r="AG218" s="5">
        <v>0</v>
      </c>
      <c r="AH218" s="5">
        <v>0</v>
      </c>
      <c r="AI218" s="5">
        <v>0</v>
      </c>
      <c r="AJ218" s="5">
        <v>0</v>
      </c>
      <c r="AK218" s="5">
        <v>0</v>
      </c>
      <c r="AL218" s="5">
        <v>0</v>
      </c>
      <c r="AM218" s="5">
        <v>0</v>
      </c>
      <c r="AN218" s="5">
        <v>0</v>
      </c>
      <c r="AO218" s="5">
        <v>0</v>
      </c>
      <c r="AP218" s="5">
        <v>0</v>
      </c>
      <c r="AQ218" s="5">
        <v>0</v>
      </c>
      <c r="AR218" s="5">
        <v>0</v>
      </c>
      <c r="AS218" s="5">
        <v>0</v>
      </c>
      <c r="AT218" s="5">
        <v>0</v>
      </c>
      <c r="AU218" s="5">
        <v>0</v>
      </c>
      <c r="AV218" s="5">
        <v>0</v>
      </c>
      <c r="AW218" s="5">
        <v>0</v>
      </c>
      <c r="AX218" s="5">
        <v>0</v>
      </c>
      <c r="AY218" s="5">
        <v>0</v>
      </c>
      <c r="AZ218" s="5">
        <v>0</v>
      </c>
      <c r="BA218" s="5">
        <v>0</v>
      </c>
      <c r="BB218" s="5">
        <v>0</v>
      </c>
      <c r="BC218" s="5">
        <v>0</v>
      </c>
      <c r="BD218" s="5">
        <v>0</v>
      </c>
      <c r="BE218" s="5">
        <v>0</v>
      </c>
      <c r="BF218" s="5">
        <v>0</v>
      </c>
      <c r="BG218" s="5">
        <v>0</v>
      </c>
      <c r="BH218" s="5">
        <v>0</v>
      </c>
      <c r="BI218" s="5">
        <v>0</v>
      </c>
      <c r="BJ218" s="5">
        <v>0</v>
      </c>
      <c r="BK218" s="5">
        <v>0</v>
      </c>
      <c r="BL218" s="5">
        <v>0</v>
      </c>
      <c r="BM218" s="5">
        <v>0</v>
      </c>
      <c r="BN218" s="5">
        <v>0</v>
      </c>
      <c r="BO218" s="5">
        <v>0</v>
      </c>
      <c r="BP218" s="5">
        <v>0</v>
      </c>
      <c r="BQ218" s="5">
        <v>0</v>
      </c>
      <c r="BR218" s="5">
        <v>0</v>
      </c>
      <c r="BS218" s="5">
        <v>0</v>
      </c>
      <c r="BT218" s="5">
        <v>0</v>
      </c>
      <c r="BU218" s="5">
        <v>0</v>
      </c>
      <c r="BV218" s="5">
        <v>0</v>
      </c>
      <c r="BW218" s="5">
        <v>0</v>
      </c>
      <c r="BX218" s="5">
        <v>0</v>
      </c>
      <c r="BY218" s="5">
        <v>0</v>
      </c>
      <c r="BZ218" s="5">
        <v>0</v>
      </c>
      <c r="CA218" s="5">
        <v>0</v>
      </c>
      <c r="CB218" s="5">
        <v>0</v>
      </c>
      <c r="CC218" s="5">
        <v>0</v>
      </c>
      <c r="CD218" s="5">
        <v>3</v>
      </c>
      <c r="CG218" s="7">
        <v>215</v>
      </c>
      <c r="CH218" s="5">
        <f>VLOOKUP(Birthplaces!CG218,Birthplaces!$A$4:$CD$233,Infographic!$G$2+2)</f>
        <v>0</v>
      </c>
      <c r="CI218" s="5">
        <f t="shared" si="17"/>
        <v>2.15E-3</v>
      </c>
      <c r="CJ218" s="5">
        <f t="shared" si="18"/>
        <v>159</v>
      </c>
      <c r="CK218" s="5" t="str">
        <f t="shared" si="19"/>
        <v>Central Asia, nfd</v>
      </c>
      <c r="CL218" s="5">
        <f t="shared" si="20"/>
        <v>0</v>
      </c>
      <c r="CM218" s="8">
        <f t="shared" si="21"/>
        <v>0</v>
      </c>
    </row>
    <row r="219" spans="1:91" x14ac:dyDescent="0.3">
      <c r="A219" s="7">
        <v>216</v>
      </c>
      <c r="B219" s="5" t="s">
        <v>268</v>
      </c>
      <c r="C219" s="5">
        <v>0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8</v>
      </c>
      <c r="M219" s="5">
        <v>0</v>
      </c>
      <c r="N219" s="5">
        <v>0</v>
      </c>
      <c r="O219" s="5">
        <v>4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  <c r="AC219" s="5">
        <v>0</v>
      </c>
      <c r="AD219" s="5">
        <v>0</v>
      </c>
      <c r="AE219" s="5">
        <v>0</v>
      </c>
      <c r="AF219" s="5">
        <v>0</v>
      </c>
      <c r="AG219" s="5">
        <v>0</v>
      </c>
      <c r="AH219" s="5">
        <v>0</v>
      </c>
      <c r="AI219" s="5">
        <v>0</v>
      </c>
      <c r="AJ219" s="5">
        <v>0</v>
      </c>
      <c r="AK219" s="5">
        <v>0</v>
      </c>
      <c r="AL219" s="5">
        <v>0</v>
      </c>
      <c r="AM219" s="5">
        <v>0</v>
      </c>
      <c r="AN219" s="5">
        <v>0</v>
      </c>
      <c r="AO219" s="5">
        <v>0</v>
      </c>
      <c r="AP219" s="5">
        <v>0</v>
      </c>
      <c r="AQ219" s="5">
        <v>0</v>
      </c>
      <c r="AR219" s="5">
        <v>0</v>
      </c>
      <c r="AS219" s="5">
        <v>0</v>
      </c>
      <c r="AT219" s="5">
        <v>0</v>
      </c>
      <c r="AU219" s="5">
        <v>16</v>
      </c>
      <c r="AV219" s="5">
        <v>0</v>
      </c>
      <c r="AW219" s="5">
        <v>0</v>
      </c>
      <c r="AX219" s="5">
        <v>0</v>
      </c>
      <c r="AY219" s="5">
        <v>0</v>
      </c>
      <c r="AZ219" s="5">
        <v>0</v>
      </c>
      <c r="BA219" s="5">
        <v>0</v>
      </c>
      <c r="BB219" s="5">
        <v>0</v>
      </c>
      <c r="BC219" s="5">
        <v>0</v>
      </c>
      <c r="BD219" s="5">
        <v>0</v>
      </c>
      <c r="BE219" s="5">
        <v>0</v>
      </c>
      <c r="BF219" s="5">
        <v>0</v>
      </c>
      <c r="BG219" s="5">
        <v>0</v>
      </c>
      <c r="BH219" s="5">
        <v>0</v>
      </c>
      <c r="BI219" s="5">
        <v>0</v>
      </c>
      <c r="BJ219" s="5">
        <v>0</v>
      </c>
      <c r="BK219" s="5">
        <v>0</v>
      </c>
      <c r="BL219" s="5">
        <v>0</v>
      </c>
      <c r="BM219" s="5">
        <v>0</v>
      </c>
      <c r="BN219" s="5">
        <v>0</v>
      </c>
      <c r="BO219" s="5">
        <v>0</v>
      </c>
      <c r="BP219" s="5">
        <v>0</v>
      </c>
      <c r="BQ219" s="5">
        <v>0</v>
      </c>
      <c r="BR219" s="5">
        <v>0</v>
      </c>
      <c r="BS219" s="5">
        <v>0</v>
      </c>
      <c r="BT219" s="5">
        <v>0</v>
      </c>
      <c r="BU219" s="5">
        <v>0</v>
      </c>
      <c r="BV219" s="5">
        <v>0</v>
      </c>
      <c r="BW219" s="5">
        <v>0</v>
      </c>
      <c r="BX219" s="5">
        <v>0</v>
      </c>
      <c r="BY219" s="5">
        <v>0</v>
      </c>
      <c r="BZ219" s="5">
        <v>4</v>
      </c>
      <c r="CA219" s="5">
        <v>0</v>
      </c>
      <c r="CB219" s="5">
        <v>0</v>
      </c>
      <c r="CC219" s="5">
        <v>0</v>
      </c>
      <c r="CD219" s="5">
        <v>43</v>
      </c>
      <c r="CG219" s="7">
        <v>216</v>
      </c>
      <c r="CH219" s="5">
        <f>VLOOKUP(Birthplaces!CG219,Birthplaces!$A$4:$CD$233,Infographic!$G$2+2)</f>
        <v>0</v>
      </c>
      <c r="CI219" s="5">
        <f t="shared" si="17"/>
        <v>2.16E-3</v>
      </c>
      <c r="CJ219" s="5">
        <f t="shared" si="18"/>
        <v>158</v>
      </c>
      <c r="CK219" s="5" t="str">
        <f t="shared" si="19"/>
        <v>Central African Republic</v>
      </c>
      <c r="CL219" s="5">
        <f t="shared" si="20"/>
        <v>0</v>
      </c>
      <c r="CM219" s="8">
        <f t="shared" si="21"/>
        <v>0</v>
      </c>
    </row>
    <row r="220" spans="1:91" x14ac:dyDescent="0.3">
      <c r="A220" s="7">
        <v>217</v>
      </c>
      <c r="B220" s="5" t="s">
        <v>156</v>
      </c>
      <c r="C220" s="5">
        <v>0</v>
      </c>
      <c r="D220" s="5">
        <v>0</v>
      </c>
      <c r="E220" s="5">
        <v>33</v>
      </c>
      <c r="F220" s="5">
        <v>63</v>
      </c>
      <c r="G220" s="5">
        <v>3</v>
      </c>
      <c r="H220" s="5">
        <v>7</v>
      </c>
      <c r="I220" s="5">
        <v>66</v>
      </c>
      <c r="J220" s="5">
        <v>0</v>
      </c>
      <c r="K220" s="5">
        <v>98</v>
      </c>
      <c r="L220" s="5">
        <v>82</v>
      </c>
      <c r="M220" s="5">
        <v>0</v>
      </c>
      <c r="N220" s="5">
        <v>0</v>
      </c>
      <c r="O220" s="5">
        <v>57</v>
      </c>
      <c r="P220" s="5">
        <v>496</v>
      </c>
      <c r="Q220" s="5">
        <v>0</v>
      </c>
      <c r="R220" s="5">
        <v>0</v>
      </c>
      <c r="S220" s="5">
        <v>0</v>
      </c>
      <c r="T220" s="5">
        <v>75</v>
      </c>
      <c r="U220" s="5">
        <v>3</v>
      </c>
      <c r="V220" s="5">
        <v>34</v>
      </c>
      <c r="W220" s="5">
        <v>0</v>
      </c>
      <c r="X220" s="5">
        <v>82</v>
      </c>
      <c r="Y220" s="5">
        <v>0</v>
      </c>
      <c r="Z220" s="5">
        <v>3</v>
      </c>
      <c r="AA220" s="5">
        <v>20</v>
      </c>
      <c r="AB220" s="5">
        <v>135</v>
      </c>
      <c r="AC220" s="5">
        <v>85</v>
      </c>
      <c r="AD220" s="5">
        <v>16</v>
      </c>
      <c r="AE220" s="5">
        <v>5</v>
      </c>
      <c r="AF220" s="5">
        <v>0</v>
      </c>
      <c r="AG220" s="5">
        <v>34</v>
      </c>
      <c r="AH220" s="5">
        <v>0</v>
      </c>
      <c r="AI220" s="5">
        <v>345</v>
      </c>
      <c r="AJ220" s="5">
        <v>0</v>
      </c>
      <c r="AK220" s="5">
        <v>84</v>
      </c>
      <c r="AL220" s="5">
        <v>112</v>
      </c>
      <c r="AM220" s="5">
        <v>4</v>
      </c>
      <c r="AN220" s="5">
        <v>0</v>
      </c>
      <c r="AO220" s="5">
        <v>7</v>
      </c>
      <c r="AP220" s="5">
        <v>179</v>
      </c>
      <c r="AQ220" s="5">
        <v>0</v>
      </c>
      <c r="AR220" s="5">
        <v>44</v>
      </c>
      <c r="AS220" s="5">
        <v>32</v>
      </c>
      <c r="AT220" s="5">
        <v>178</v>
      </c>
      <c r="AU220" s="5">
        <v>202</v>
      </c>
      <c r="AV220" s="5">
        <v>7</v>
      </c>
      <c r="AW220" s="5">
        <v>25</v>
      </c>
      <c r="AX220" s="5">
        <v>0</v>
      </c>
      <c r="AY220" s="5">
        <v>264</v>
      </c>
      <c r="AZ220" s="5">
        <v>73</v>
      </c>
      <c r="BA220" s="5">
        <v>9</v>
      </c>
      <c r="BB220" s="5">
        <v>164</v>
      </c>
      <c r="BC220" s="5">
        <v>29</v>
      </c>
      <c r="BD220" s="5">
        <v>0</v>
      </c>
      <c r="BE220" s="5">
        <v>0</v>
      </c>
      <c r="BF220" s="5">
        <v>0</v>
      </c>
      <c r="BG220" s="5">
        <v>26</v>
      </c>
      <c r="BH220" s="5">
        <v>0</v>
      </c>
      <c r="BI220" s="5">
        <v>53</v>
      </c>
      <c r="BJ220" s="5">
        <v>0</v>
      </c>
      <c r="BK220" s="5">
        <v>0</v>
      </c>
      <c r="BL220" s="5">
        <v>0</v>
      </c>
      <c r="BM220" s="5">
        <v>3</v>
      </c>
      <c r="BN220" s="5">
        <v>77</v>
      </c>
      <c r="BO220" s="5">
        <v>3</v>
      </c>
      <c r="BP220" s="5">
        <v>6</v>
      </c>
      <c r="BQ220" s="5">
        <v>0</v>
      </c>
      <c r="BR220" s="5">
        <v>0</v>
      </c>
      <c r="BS220" s="5">
        <v>3</v>
      </c>
      <c r="BT220" s="5">
        <v>0</v>
      </c>
      <c r="BU220" s="5">
        <v>3</v>
      </c>
      <c r="BV220" s="5">
        <v>0</v>
      </c>
      <c r="BW220" s="5">
        <v>131</v>
      </c>
      <c r="BX220" s="5">
        <v>296</v>
      </c>
      <c r="BY220" s="5">
        <v>9</v>
      </c>
      <c r="BZ220" s="5">
        <v>466</v>
      </c>
      <c r="CA220" s="5">
        <v>46</v>
      </c>
      <c r="CB220" s="5">
        <v>20</v>
      </c>
      <c r="CC220" s="5">
        <v>3</v>
      </c>
      <c r="CD220" s="5">
        <v>4317</v>
      </c>
      <c r="CG220" s="7">
        <v>217</v>
      </c>
      <c r="CH220" s="5">
        <f>VLOOKUP(Birthplaces!CG220,Birthplaces!$A$4:$CD$233,Infographic!$G$2+2)</f>
        <v>135</v>
      </c>
      <c r="CI220" s="5">
        <f t="shared" si="17"/>
        <v>135.00217000000001</v>
      </c>
      <c r="CJ220" s="5">
        <f t="shared" si="18"/>
        <v>61</v>
      </c>
      <c r="CK220" s="5" t="str">
        <f t="shared" si="19"/>
        <v>Cayman Islands</v>
      </c>
      <c r="CL220" s="5">
        <f t="shared" si="20"/>
        <v>0</v>
      </c>
      <c r="CM220" s="8">
        <f t="shared" si="21"/>
        <v>0</v>
      </c>
    </row>
    <row r="221" spans="1:91" x14ac:dyDescent="0.3">
      <c r="A221" s="7">
        <v>218</v>
      </c>
      <c r="B221" s="5" t="s">
        <v>193</v>
      </c>
      <c r="C221" s="5">
        <v>0</v>
      </c>
      <c r="D221" s="5">
        <v>0</v>
      </c>
      <c r="E221" s="5">
        <v>11</v>
      </c>
      <c r="F221" s="5">
        <v>12</v>
      </c>
      <c r="G221" s="5">
        <v>0</v>
      </c>
      <c r="H221" s="5">
        <v>10</v>
      </c>
      <c r="I221" s="5">
        <v>11</v>
      </c>
      <c r="J221" s="5">
        <v>7</v>
      </c>
      <c r="K221" s="5">
        <v>22</v>
      </c>
      <c r="L221" s="5">
        <v>65</v>
      </c>
      <c r="M221" s="5">
        <v>0</v>
      </c>
      <c r="N221" s="5">
        <v>0</v>
      </c>
      <c r="O221" s="5">
        <v>19</v>
      </c>
      <c r="P221" s="5">
        <v>58</v>
      </c>
      <c r="Q221" s="5">
        <v>0</v>
      </c>
      <c r="R221" s="5">
        <v>0</v>
      </c>
      <c r="S221" s="5">
        <v>0</v>
      </c>
      <c r="T221" s="5">
        <v>15</v>
      </c>
      <c r="U221" s="5">
        <v>4</v>
      </c>
      <c r="V221" s="5">
        <v>11</v>
      </c>
      <c r="W221" s="5">
        <v>0</v>
      </c>
      <c r="X221" s="5">
        <v>21</v>
      </c>
      <c r="Y221" s="5">
        <v>0</v>
      </c>
      <c r="Z221" s="5">
        <v>0</v>
      </c>
      <c r="AA221" s="5">
        <v>16</v>
      </c>
      <c r="AB221" s="5">
        <v>14</v>
      </c>
      <c r="AC221" s="5">
        <v>21</v>
      </c>
      <c r="AD221" s="5">
        <v>31</v>
      </c>
      <c r="AE221" s="5">
        <v>0</v>
      </c>
      <c r="AF221" s="5">
        <v>0</v>
      </c>
      <c r="AG221" s="5">
        <v>12</v>
      </c>
      <c r="AH221" s="5">
        <v>0</v>
      </c>
      <c r="AI221" s="5">
        <v>21</v>
      </c>
      <c r="AJ221" s="5">
        <v>0</v>
      </c>
      <c r="AK221" s="5">
        <v>9</v>
      </c>
      <c r="AL221" s="5">
        <v>8</v>
      </c>
      <c r="AM221" s="5">
        <v>5</v>
      </c>
      <c r="AN221" s="5">
        <v>0</v>
      </c>
      <c r="AO221" s="5">
        <v>0</v>
      </c>
      <c r="AP221" s="5">
        <v>19</v>
      </c>
      <c r="AQ221" s="5">
        <v>0</v>
      </c>
      <c r="AR221" s="5">
        <v>25</v>
      </c>
      <c r="AS221" s="5">
        <v>8</v>
      </c>
      <c r="AT221" s="5">
        <v>31</v>
      </c>
      <c r="AU221" s="5">
        <v>71</v>
      </c>
      <c r="AV221" s="5">
        <v>5</v>
      </c>
      <c r="AW221" s="5">
        <v>0</v>
      </c>
      <c r="AX221" s="5">
        <v>0</v>
      </c>
      <c r="AY221" s="5">
        <v>37</v>
      </c>
      <c r="AZ221" s="5">
        <v>12</v>
      </c>
      <c r="BA221" s="5">
        <v>13</v>
      </c>
      <c r="BB221" s="5">
        <v>24</v>
      </c>
      <c r="BC221" s="5">
        <v>8</v>
      </c>
      <c r="BD221" s="5">
        <v>0</v>
      </c>
      <c r="BE221" s="5">
        <v>0</v>
      </c>
      <c r="BF221" s="5">
        <v>0</v>
      </c>
      <c r="BG221" s="5">
        <v>3</v>
      </c>
      <c r="BH221" s="5">
        <v>5</v>
      </c>
      <c r="BI221" s="5">
        <v>10</v>
      </c>
      <c r="BJ221" s="5">
        <v>0</v>
      </c>
      <c r="BK221" s="5">
        <v>0</v>
      </c>
      <c r="BL221" s="5">
        <v>0</v>
      </c>
      <c r="BM221" s="5">
        <v>0</v>
      </c>
      <c r="BN221" s="5">
        <v>12</v>
      </c>
      <c r="BO221" s="5">
        <v>0</v>
      </c>
      <c r="BP221" s="5">
        <v>0</v>
      </c>
      <c r="BQ221" s="5">
        <v>0</v>
      </c>
      <c r="BR221" s="5">
        <v>0</v>
      </c>
      <c r="BS221" s="5">
        <v>0</v>
      </c>
      <c r="BT221" s="5">
        <v>0</v>
      </c>
      <c r="BU221" s="5">
        <v>0</v>
      </c>
      <c r="BV221" s="5">
        <v>0</v>
      </c>
      <c r="BW221" s="5">
        <v>32</v>
      </c>
      <c r="BX221" s="5">
        <v>36</v>
      </c>
      <c r="BY221" s="5">
        <v>11</v>
      </c>
      <c r="BZ221" s="5">
        <v>108</v>
      </c>
      <c r="CA221" s="5">
        <v>7</v>
      </c>
      <c r="CB221" s="5">
        <v>4</v>
      </c>
      <c r="CC221" s="5">
        <v>5</v>
      </c>
      <c r="CD221" s="5">
        <v>897</v>
      </c>
      <c r="CG221" s="7">
        <v>218</v>
      </c>
      <c r="CH221" s="5">
        <f>VLOOKUP(Birthplaces!CG221,Birthplaces!$A$4:$CD$233,Infographic!$G$2+2)</f>
        <v>14</v>
      </c>
      <c r="CI221" s="5">
        <f t="shared" si="17"/>
        <v>14.002179999999999</v>
      </c>
      <c r="CJ221" s="5">
        <f t="shared" si="18"/>
        <v>115</v>
      </c>
      <c r="CK221" s="5" t="str">
        <f t="shared" si="19"/>
        <v>Caribbean, nfd</v>
      </c>
      <c r="CL221" s="5">
        <f t="shared" si="20"/>
        <v>0</v>
      </c>
      <c r="CM221" s="8">
        <f t="shared" si="21"/>
        <v>0</v>
      </c>
    </row>
    <row r="222" spans="1:91" x14ac:dyDescent="0.3">
      <c r="A222" s="7">
        <v>219</v>
      </c>
      <c r="B222" s="5" t="s">
        <v>149</v>
      </c>
      <c r="C222" s="5">
        <v>5</v>
      </c>
      <c r="D222" s="5">
        <v>4</v>
      </c>
      <c r="E222" s="5">
        <v>17</v>
      </c>
      <c r="F222" s="5">
        <v>84</v>
      </c>
      <c r="G222" s="5">
        <v>5</v>
      </c>
      <c r="H222" s="5">
        <v>32</v>
      </c>
      <c r="I222" s="5">
        <v>396</v>
      </c>
      <c r="J222" s="5">
        <v>4</v>
      </c>
      <c r="K222" s="5">
        <v>75</v>
      </c>
      <c r="L222" s="5">
        <v>126</v>
      </c>
      <c r="M222" s="5">
        <v>0</v>
      </c>
      <c r="N222" s="5">
        <v>0</v>
      </c>
      <c r="O222" s="5">
        <v>27</v>
      </c>
      <c r="P222" s="5">
        <v>159</v>
      </c>
      <c r="Q222" s="5">
        <v>0</v>
      </c>
      <c r="R222" s="5">
        <v>7</v>
      </c>
      <c r="S222" s="5">
        <v>3</v>
      </c>
      <c r="T222" s="5">
        <v>46</v>
      </c>
      <c r="U222" s="5">
        <v>8</v>
      </c>
      <c r="V222" s="5">
        <v>180</v>
      </c>
      <c r="W222" s="5">
        <v>0</v>
      </c>
      <c r="X222" s="5">
        <v>1449</v>
      </c>
      <c r="Y222" s="5">
        <v>0</v>
      </c>
      <c r="Z222" s="5">
        <v>4</v>
      </c>
      <c r="AA222" s="5">
        <v>14</v>
      </c>
      <c r="AB222" s="5">
        <v>124</v>
      </c>
      <c r="AC222" s="5">
        <v>107</v>
      </c>
      <c r="AD222" s="5">
        <v>9</v>
      </c>
      <c r="AE222" s="5">
        <v>3</v>
      </c>
      <c r="AF222" s="5">
        <v>0</v>
      </c>
      <c r="AG222" s="5">
        <v>36</v>
      </c>
      <c r="AH222" s="5">
        <v>0</v>
      </c>
      <c r="AI222" s="5">
        <v>56</v>
      </c>
      <c r="AJ222" s="5">
        <v>8</v>
      </c>
      <c r="AK222" s="5">
        <v>479</v>
      </c>
      <c r="AL222" s="5">
        <v>52</v>
      </c>
      <c r="AM222" s="5">
        <v>16</v>
      </c>
      <c r="AN222" s="5">
        <v>0</v>
      </c>
      <c r="AO222" s="5">
        <v>13</v>
      </c>
      <c r="AP222" s="5">
        <v>36</v>
      </c>
      <c r="AQ222" s="5">
        <v>0</v>
      </c>
      <c r="AR222" s="5">
        <v>33</v>
      </c>
      <c r="AS222" s="5">
        <v>32</v>
      </c>
      <c r="AT222" s="5">
        <v>111</v>
      </c>
      <c r="AU222" s="5">
        <v>38</v>
      </c>
      <c r="AV222" s="5">
        <v>0</v>
      </c>
      <c r="AW222" s="5">
        <v>9</v>
      </c>
      <c r="AX222" s="5">
        <v>0</v>
      </c>
      <c r="AY222" s="5">
        <v>266</v>
      </c>
      <c r="AZ222" s="5">
        <v>80</v>
      </c>
      <c r="BA222" s="5">
        <v>8</v>
      </c>
      <c r="BB222" s="5">
        <v>92</v>
      </c>
      <c r="BC222" s="5">
        <v>54</v>
      </c>
      <c r="BD222" s="5">
        <v>3</v>
      </c>
      <c r="BE222" s="5">
        <v>0</v>
      </c>
      <c r="BF222" s="5">
        <v>0</v>
      </c>
      <c r="BG222" s="5">
        <v>15</v>
      </c>
      <c r="BH222" s="5">
        <v>0</v>
      </c>
      <c r="BI222" s="5">
        <v>407</v>
      </c>
      <c r="BJ222" s="5">
        <v>5</v>
      </c>
      <c r="BK222" s="5">
        <v>0</v>
      </c>
      <c r="BL222" s="5">
        <v>4</v>
      </c>
      <c r="BM222" s="5">
        <v>0</v>
      </c>
      <c r="BN222" s="5">
        <v>250</v>
      </c>
      <c r="BO222" s="5">
        <v>0</v>
      </c>
      <c r="BP222" s="5">
        <v>4</v>
      </c>
      <c r="BQ222" s="5">
        <v>3</v>
      </c>
      <c r="BR222" s="5">
        <v>0</v>
      </c>
      <c r="BS222" s="5">
        <v>0</v>
      </c>
      <c r="BT222" s="5">
        <v>9</v>
      </c>
      <c r="BU222" s="5">
        <v>5</v>
      </c>
      <c r="BV222" s="5">
        <v>0</v>
      </c>
      <c r="BW222" s="5">
        <v>67</v>
      </c>
      <c r="BX222" s="5">
        <v>52</v>
      </c>
      <c r="BY222" s="5">
        <v>8</v>
      </c>
      <c r="BZ222" s="5">
        <v>124</v>
      </c>
      <c r="CA222" s="5">
        <v>62</v>
      </c>
      <c r="CB222" s="5">
        <v>51</v>
      </c>
      <c r="CC222" s="5">
        <v>0</v>
      </c>
      <c r="CD222" s="5">
        <v>5386</v>
      </c>
      <c r="CG222" s="7">
        <v>219</v>
      </c>
      <c r="CH222" s="5">
        <f>VLOOKUP(Birthplaces!CG222,Birthplaces!$A$4:$CD$233,Infographic!$G$2+2)</f>
        <v>124</v>
      </c>
      <c r="CI222" s="5">
        <f t="shared" si="17"/>
        <v>124.00219</v>
      </c>
      <c r="CJ222" s="5">
        <f t="shared" si="18"/>
        <v>62</v>
      </c>
      <c r="CK222" s="5" t="str">
        <f t="shared" si="19"/>
        <v>Cabo Verde</v>
      </c>
      <c r="CL222" s="5">
        <f t="shared" si="20"/>
        <v>0</v>
      </c>
      <c r="CM222" s="8">
        <f t="shared" si="21"/>
        <v>0</v>
      </c>
    </row>
    <row r="223" spans="1:91" x14ac:dyDescent="0.3">
      <c r="A223" s="7">
        <v>220</v>
      </c>
      <c r="B223" s="5" t="s">
        <v>178</v>
      </c>
      <c r="C223" s="5">
        <v>0</v>
      </c>
      <c r="D223" s="5">
        <v>0</v>
      </c>
      <c r="E223" s="5">
        <v>13</v>
      </c>
      <c r="F223" s="5">
        <v>18</v>
      </c>
      <c r="G223" s="5">
        <v>5</v>
      </c>
      <c r="H223" s="5">
        <v>9</v>
      </c>
      <c r="I223" s="5">
        <v>14</v>
      </c>
      <c r="J223" s="5">
        <v>0</v>
      </c>
      <c r="K223" s="5">
        <v>16</v>
      </c>
      <c r="L223" s="5">
        <v>210</v>
      </c>
      <c r="M223" s="5">
        <v>0</v>
      </c>
      <c r="N223" s="5">
        <v>0</v>
      </c>
      <c r="O223" s="5">
        <v>24</v>
      </c>
      <c r="P223" s="5">
        <v>165</v>
      </c>
      <c r="Q223" s="5">
        <v>4</v>
      </c>
      <c r="R223" s="5">
        <v>0</v>
      </c>
      <c r="S223" s="5">
        <v>0</v>
      </c>
      <c r="T223" s="5">
        <v>25</v>
      </c>
      <c r="U223" s="5">
        <v>0</v>
      </c>
      <c r="V223" s="5">
        <v>52</v>
      </c>
      <c r="W223" s="5">
        <v>0</v>
      </c>
      <c r="X223" s="5">
        <v>18</v>
      </c>
      <c r="Y223" s="5">
        <v>8</v>
      </c>
      <c r="Z223" s="5">
        <v>0</v>
      </c>
      <c r="AA223" s="5">
        <v>7</v>
      </c>
      <c r="AB223" s="5">
        <v>68</v>
      </c>
      <c r="AC223" s="5">
        <v>21</v>
      </c>
      <c r="AD223" s="5">
        <v>5</v>
      </c>
      <c r="AE223" s="5">
        <v>0</v>
      </c>
      <c r="AF223" s="5">
        <v>0</v>
      </c>
      <c r="AG223" s="5">
        <v>29</v>
      </c>
      <c r="AH223" s="5">
        <v>0</v>
      </c>
      <c r="AI223" s="5">
        <v>75</v>
      </c>
      <c r="AJ223" s="5">
        <v>0</v>
      </c>
      <c r="AK223" s="5">
        <v>49</v>
      </c>
      <c r="AL223" s="5">
        <v>41</v>
      </c>
      <c r="AM223" s="5">
        <v>11</v>
      </c>
      <c r="AN223" s="5">
        <v>0</v>
      </c>
      <c r="AO223" s="5">
        <v>10</v>
      </c>
      <c r="AP223" s="5">
        <v>15</v>
      </c>
      <c r="AQ223" s="5">
        <v>0</v>
      </c>
      <c r="AR223" s="5">
        <v>53</v>
      </c>
      <c r="AS223" s="5">
        <v>19</v>
      </c>
      <c r="AT223" s="5">
        <v>35</v>
      </c>
      <c r="AU223" s="5">
        <v>106</v>
      </c>
      <c r="AV223" s="5">
        <v>0</v>
      </c>
      <c r="AW223" s="5">
        <v>8</v>
      </c>
      <c r="AX223" s="5">
        <v>0</v>
      </c>
      <c r="AY223" s="5">
        <v>27</v>
      </c>
      <c r="AZ223" s="5">
        <v>64</v>
      </c>
      <c r="BA223" s="5">
        <v>11</v>
      </c>
      <c r="BB223" s="5">
        <v>46</v>
      </c>
      <c r="BC223" s="5">
        <v>39</v>
      </c>
      <c r="BD223" s="5">
        <v>0</v>
      </c>
      <c r="BE223" s="5">
        <v>0</v>
      </c>
      <c r="BF223" s="5">
        <v>3</v>
      </c>
      <c r="BG223" s="5">
        <v>7</v>
      </c>
      <c r="BH223" s="5">
        <v>0</v>
      </c>
      <c r="BI223" s="5">
        <v>28</v>
      </c>
      <c r="BJ223" s="5">
        <v>0</v>
      </c>
      <c r="BK223" s="5">
        <v>0</v>
      </c>
      <c r="BL223" s="5">
        <v>0</v>
      </c>
      <c r="BM223" s="5">
        <v>0</v>
      </c>
      <c r="BN223" s="5">
        <v>26</v>
      </c>
      <c r="BO223" s="5">
        <v>0</v>
      </c>
      <c r="BP223" s="5">
        <v>4</v>
      </c>
      <c r="BQ223" s="5">
        <v>0</v>
      </c>
      <c r="BR223" s="5">
        <v>0</v>
      </c>
      <c r="BS223" s="5">
        <v>0</v>
      </c>
      <c r="BT223" s="5">
        <v>0</v>
      </c>
      <c r="BU223" s="5">
        <v>6</v>
      </c>
      <c r="BV223" s="5">
        <v>0</v>
      </c>
      <c r="BW223" s="5">
        <v>28</v>
      </c>
      <c r="BX223" s="5">
        <v>31</v>
      </c>
      <c r="BY223" s="5">
        <v>0</v>
      </c>
      <c r="BZ223" s="5">
        <v>93</v>
      </c>
      <c r="CA223" s="5">
        <v>20</v>
      </c>
      <c r="CB223" s="5">
        <v>24</v>
      </c>
      <c r="CC223" s="5">
        <v>0</v>
      </c>
      <c r="CD223" s="5">
        <v>1605</v>
      </c>
      <c r="CG223" s="7">
        <v>220</v>
      </c>
      <c r="CH223" s="5">
        <f>VLOOKUP(Birthplaces!CG223,Birthplaces!$A$4:$CD$233,Infographic!$G$2+2)</f>
        <v>68</v>
      </c>
      <c r="CI223" s="5">
        <f t="shared" si="17"/>
        <v>68.002200000000002</v>
      </c>
      <c r="CJ223" s="5">
        <f t="shared" si="18"/>
        <v>76</v>
      </c>
      <c r="CK223" s="5" t="str">
        <f t="shared" si="19"/>
        <v>Burkina Faso</v>
      </c>
      <c r="CL223" s="5">
        <f t="shared" si="20"/>
        <v>0</v>
      </c>
      <c r="CM223" s="8">
        <f t="shared" si="21"/>
        <v>0</v>
      </c>
    </row>
    <row r="224" spans="1:91" x14ac:dyDescent="0.3">
      <c r="A224" s="7">
        <v>221</v>
      </c>
      <c r="B224" s="5" t="s">
        <v>110</v>
      </c>
      <c r="C224" s="5">
        <v>53</v>
      </c>
      <c r="D224" s="5">
        <v>25</v>
      </c>
      <c r="E224" s="5">
        <v>314</v>
      </c>
      <c r="F224" s="5">
        <v>538</v>
      </c>
      <c r="G224" s="5">
        <v>126</v>
      </c>
      <c r="H224" s="5">
        <v>137</v>
      </c>
      <c r="I224" s="5">
        <v>872</v>
      </c>
      <c r="J224" s="5">
        <v>32</v>
      </c>
      <c r="K224" s="5">
        <v>1178</v>
      </c>
      <c r="L224" s="5">
        <v>243</v>
      </c>
      <c r="M224" s="5">
        <v>9</v>
      </c>
      <c r="N224" s="5">
        <v>50</v>
      </c>
      <c r="O224" s="5">
        <v>248</v>
      </c>
      <c r="P224" s="5">
        <v>708</v>
      </c>
      <c r="Q224" s="5">
        <v>17</v>
      </c>
      <c r="R224" s="5">
        <v>44</v>
      </c>
      <c r="S224" s="5">
        <v>17</v>
      </c>
      <c r="T224" s="5">
        <v>829</v>
      </c>
      <c r="U224" s="5">
        <v>116</v>
      </c>
      <c r="V224" s="5">
        <v>457</v>
      </c>
      <c r="W224" s="5">
        <v>12</v>
      </c>
      <c r="X224" s="5">
        <v>1203</v>
      </c>
      <c r="Y224" s="5">
        <v>30</v>
      </c>
      <c r="Z224" s="5">
        <v>48</v>
      </c>
      <c r="AA224" s="5">
        <v>218</v>
      </c>
      <c r="AB224" s="5">
        <v>193</v>
      </c>
      <c r="AC224" s="5">
        <v>813</v>
      </c>
      <c r="AD224" s="5">
        <v>82</v>
      </c>
      <c r="AE224" s="5">
        <v>88</v>
      </c>
      <c r="AF224" s="5">
        <v>13</v>
      </c>
      <c r="AG224" s="5">
        <v>411</v>
      </c>
      <c r="AH224" s="5">
        <v>33</v>
      </c>
      <c r="AI224" s="5">
        <v>379</v>
      </c>
      <c r="AJ224" s="5">
        <v>46</v>
      </c>
      <c r="AK224" s="5">
        <v>656</v>
      </c>
      <c r="AL224" s="5">
        <v>423</v>
      </c>
      <c r="AM224" s="5">
        <v>151</v>
      </c>
      <c r="AN224" s="5">
        <v>15</v>
      </c>
      <c r="AO224" s="5">
        <v>223</v>
      </c>
      <c r="AP224" s="5">
        <v>447</v>
      </c>
      <c r="AQ224" s="5">
        <v>31</v>
      </c>
      <c r="AR224" s="5">
        <v>373</v>
      </c>
      <c r="AS224" s="5">
        <v>399</v>
      </c>
      <c r="AT224" s="5">
        <v>1380</v>
      </c>
      <c r="AU224" s="5">
        <v>328</v>
      </c>
      <c r="AV224" s="5">
        <v>57</v>
      </c>
      <c r="AW224" s="5">
        <v>75</v>
      </c>
      <c r="AX224" s="5">
        <v>45</v>
      </c>
      <c r="AY224" s="5">
        <v>635</v>
      </c>
      <c r="AZ224" s="5">
        <v>475</v>
      </c>
      <c r="BA224" s="5">
        <v>104</v>
      </c>
      <c r="BB224" s="5">
        <v>1069</v>
      </c>
      <c r="BC224" s="5">
        <v>658</v>
      </c>
      <c r="BD224" s="5">
        <v>93</v>
      </c>
      <c r="BE224" s="5">
        <v>35</v>
      </c>
      <c r="BF224" s="5">
        <v>43</v>
      </c>
      <c r="BG224" s="5">
        <v>290</v>
      </c>
      <c r="BH224" s="5">
        <v>20</v>
      </c>
      <c r="BI224" s="5">
        <v>1207</v>
      </c>
      <c r="BJ224" s="5">
        <v>18</v>
      </c>
      <c r="BK224" s="5">
        <v>12</v>
      </c>
      <c r="BL224" s="5">
        <v>80</v>
      </c>
      <c r="BM224" s="5">
        <v>32</v>
      </c>
      <c r="BN224" s="5">
        <v>1004</v>
      </c>
      <c r="BO224" s="5">
        <v>23</v>
      </c>
      <c r="BP224" s="5">
        <v>187</v>
      </c>
      <c r="BQ224" s="5">
        <v>23</v>
      </c>
      <c r="BR224" s="5">
        <v>18</v>
      </c>
      <c r="BS224" s="5">
        <v>60</v>
      </c>
      <c r="BT224" s="5">
        <v>70</v>
      </c>
      <c r="BU224" s="5">
        <v>108</v>
      </c>
      <c r="BV224" s="5">
        <v>9</v>
      </c>
      <c r="BW224" s="5">
        <v>613</v>
      </c>
      <c r="BX224" s="5">
        <v>387</v>
      </c>
      <c r="BY224" s="5">
        <v>76</v>
      </c>
      <c r="BZ224" s="5">
        <v>724</v>
      </c>
      <c r="CA224" s="5">
        <v>1117</v>
      </c>
      <c r="CB224" s="5">
        <v>548</v>
      </c>
      <c r="CC224" s="5">
        <v>12</v>
      </c>
      <c r="CD224" s="5">
        <v>23964</v>
      </c>
      <c r="CG224" s="7">
        <v>221</v>
      </c>
      <c r="CH224" s="5">
        <f>VLOOKUP(Birthplaces!CG224,Birthplaces!$A$4:$CD$233,Infographic!$G$2+2)</f>
        <v>193</v>
      </c>
      <c r="CI224" s="5">
        <f t="shared" si="17"/>
        <v>193.00220999999999</v>
      </c>
      <c r="CJ224" s="5">
        <f t="shared" si="18"/>
        <v>51</v>
      </c>
      <c r="CK224" s="5" t="str">
        <f t="shared" si="19"/>
        <v>Bermuda</v>
      </c>
      <c r="CL224" s="5">
        <f t="shared" si="20"/>
        <v>0</v>
      </c>
      <c r="CM224" s="8">
        <f t="shared" si="21"/>
        <v>0</v>
      </c>
    </row>
    <row r="225" spans="1:91" x14ac:dyDescent="0.3">
      <c r="A225" s="7">
        <v>222</v>
      </c>
      <c r="B225" s="5" t="s">
        <v>210</v>
      </c>
      <c r="C225" s="5">
        <v>0</v>
      </c>
      <c r="D225" s="5">
        <v>0</v>
      </c>
      <c r="E225" s="5">
        <v>0</v>
      </c>
      <c r="F225" s="5">
        <v>6</v>
      </c>
      <c r="G225" s="5">
        <v>0</v>
      </c>
      <c r="H225" s="5">
        <v>3</v>
      </c>
      <c r="I225" s="5">
        <v>27</v>
      </c>
      <c r="J225" s="5">
        <v>0</v>
      </c>
      <c r="K225" s="5">
        <v>10</v>
      </c>
      <c r="L225" s="5">
        <v>5</v>
      </c>
      <c r="M225" s="5">
        <v>0</v>
      </c>
      <c r="N225" s="5">
        <v>0</v>
      </c>
      <c r="O225" s="5">
        <v>0</v>
      </c>
      <c r="P225" s="5">
        <v>17</v>
      </c>
      <c r="Q225" s="5">
        <v>0</v>
      </c>
      <c r="R225" s="5">
        <v>0</v>
      </c>
      <c r="S225" s="5">
        <v>0</v>
      </c>
      <c r="T225" s="5">
        <v>3</v>
      </c>
      <c r="U225" s="5">
        <v>0</v>
      </c>
      <c r="V225" s="5">
        <v>18</v>
      </c>
      <c r="W225" s="5">
        <v>0</v>
      </c>
      <c r="X225" s="5">
        <v>151</v>
      </c>
      <c r="Y225" s="5">
        <v>0</v>
      </c>
      <c r="Z225" s="5">
        <v>0</v>
      </c>
      <c r="AA225" s="5">
        <v>0</v>
      </c>
      <c r="AB225" s="5">
        <v>12</v>
      </c>
      <c r="AC225" s="5">
        <v>0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13</v>
      </c>
      <c r="AJ225" s="5">
        <v>0</v>
      </c>
      <c r="AK225" s="5">
        <v>65</v>
      </c>
      <c r="AL225" s="5">
        <v>7</v>
      </c>
      <c r="AM225" s="5">
        <v>0</v>
      </c>
      <c r="AN225" s="5">
        <v>0</v>
      </c>
      <c r="AO225" s="5">
        <v>0</v>
      </c>
      <c r="AP225" s="5">
        <v>4</v>
      </c>
      <c r="AQ225" s="5">
        <v>0</v>
      </c>
      <c r="AR225" s="5">
        <v>7</v>
      </c>
      <c r="AS225" s="5">
        <v>5</v>
      </c>
      <c r="AT225" s="5">
        <v>18</v>
      </c>
      <c r="AU225" s="5">
        <v>3</v>
      </c>
      <c r="AV225" s="5">
        <v>0</v>
      </c>
      <c r="AW225" s="5">
        <v>0</v>
      </c>
      <c r="AX225" s="5">
        <v>0</v>
      </c>
      <c r="AY225" s="5">
        <v>34</v>
      </c>
      <c r="AZ225" s="5">
        <v>11</v>
      </c>
      <c r="BA225" s="5">
        <v>0</v>
      </c>
      <c r="BB225" s="5">
        <v>11</v>
      </c>
      <c r="BC225" s="5">
        <v>8</v>
      </c>
      <c r="BD225" s="5">
        <v>0</v>
      </c>
      <c r="BE225" s="5">
        <v>0</v>
      </c>
      <c r="BF225" s="5">
        <v>0</v>
      </c>
      <c r="BG225" s="5">
        <v>0</v>
      </c>
      <c r="BH225" s="5">
        <v>0</v>
      </c>
      <c r="BI225" s="5">
        <v>27</v>
      </c>
      <c r="BJ225" s="5">
        <v>0</v>
      </c>
      <c r="BK225" s="5">
        <v>0</v>
      </c>
      <c r="BL225" s="5">
        <v>0</v>
      </c>
      <c r="BM225" s="5">
        <v>0</v>
      </c>
      <c r="BN225" s="5">
        <v>29</v>
      </c>
      <c r="BO225" s="5">
        <v>0</v>
      </c>
      <c r="BP225" s="5">
        <v>0</v>
      </c>
      <c r="BQ225" s="5">
        <v>0</v>
      </c>
      <c r="BR225" s="5">
        <v>0</v>
      </c>
      <c r="BS225" s="5">
        <v>0</v>
      </c>
      <c r="BT225" s="5">
        <v>3</v>
      </c>
      <c r="BU225" s="5">
        <v>0</v>
      </c>
      <c r="BV225" s="5">
        <v>0</v>
      </c>
      <c r="BW225" s="5">
        <v>0</v>
      </c>
      <c r="BX225" s="5">
        <v>10</v>
      </c>
      <c r="BY225" s="5">
        <v>0</v>
      </c>
      <c r="BZ225" s="5">
        <v>12</v>
      </c>
      <c r="CA225" s="5">
        <v>4</v>
      </c>
      <c r="CB225" s="5">
        <v>5</v>
      </c>
      <c r="CC225" s="5">
        <v>0</v>
      </c>
      <c r="CD225" s="5">
        <v>537</v>
      </c>
      <c r="CG225" s="7">
        <v>222</v>
      </c>
      <c r="CH225" s="5">
        <f>VLOOKUP(Birthplaces!CG225,Birthplaces!$A$4:$CD$233,Infographic!$G$2+2)</f>
        <v>12</v>
      </c>
      <c r="CI225" s="5">
        <f t="shared" si="17"/>
        <v>12.002219999999999</v>
      </c>
      <c r="CJ225" s="5">
        <f t="shared" si="18"/>
        <v>119</v>
      </c>
      <c r="CK225" s="5" t="str">
        <f t="shared" si="19"/>
        <v>Benin</v>
      </c>
      <c r="CL225" s="5">
        <f t="shared" si="20"/>
        <v>0</v>
      </c>
      <c r="CM225" s="8">
        <f t="shared" si="21"/>
        <v>0</v>
      </c>
    </row>
    <row r="226" spans="1:91" x14ac:dyDescent="0.3">
      <c r="A226" s="7">
        <v>223</v>
      </c>
      <c r="B226" s="5" t="s">
        <v>220</v>
      </c>
      <c r="C226" s="5">
        <v>0</v>
      </c>
      <c r="D226" s="5">
        <v>0</v>
      </c>
      <c r="E226" s="5">
        <v>0</v>
      </c>
      <c r="F226" s="5">
        <v>5</v>
      </c>
      <c r="G226" s="5">
        <v>0</v>
      </c>
      <c r="H226" s="5">
        <v>15</v>
      </c>
      <c r="I226" s="5">
        <v>4</v>
      </c>
      <c r="J226" s="5">
        <v>0</v>
      </c>
      <c r="K226" s="5">
        <v>3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9</v>
      </c>
      <c r="U226" s="5">
        <v>3</v>
      </c>
      <c r="V226" s="5">
        <v>0</v>
      </c>
      <c r="W226" s="5">
        <v>0</v>
      </c>
      <c r="X226" s="5">
        <v>6</v>
      </c>
      <c r="Y226" s="5">
        <v>0</v>
      </c>
      <c r="Z226" s="5">
        <v>0</v>
      </c>
      <c r="AA226" s="5">
        <v>3</v>
      </c>
      <c r="AB226" s="5">
        <v>0</v>
      </c>
      <c r="AC226" s="5">
        <v>5</v>
      </c>
      <c r="AD226" s="5">
        <v>0</v>
      </c>
      <c r="AE226" s="5">
        <v>0</v>
      </c>
      <c r="AF226" s="5">
        <v>0</v>
      </c>
      <c r="AG226" s="5">
        <v>0</v>
      </c>
      <c r="AH226" s="5">
        <v>0</v>
      </c>
      <c r="AI226" s="5">
        <v>15</v>
      </c>
      <c r="AJ226" s="5">
        <v>0</v>
      </c>
      <c r="AK226" s="5">
        <v>3</v>
      </c>
      <c r="AL226" s="5">
        <v>6</v>
      </c>
      <c r="AM226" s="5">
        <v>12</v>
      </c>
      <c r="AN226" s="5">
        <v>5</v>
      </c>
      <c r="AO226" s="5">
        <v>0</v>
      </c>
      <c r="AP226" s="5">
        <v>0</v>
      </c>
      <c r="AQ226" s="5">
        <v>0</v>
      </c>
      <c r="AR226" s="5">
        <v>5</v>
      </c>
      <c r="AS226" s="5">
        <v>4</v>
      </c>
      <c r="AT226" s="5">
        <v>3</v>
      </c>
      <c r="AU226" s="5">
        <v>5</v>
      </c>
      <c r="AV226" s="5">
        <v>26</v>
      </c>
      <c r="AW226" s="5">
        <v>0</v>
      </c>
      <c r="AX226" s="5">
        <v>0</v>
      </c>
      <c r="AY226" s="5">
        <v>3</v>
      </c>
      <c r="AZ226" s="5">
        <v>0</v>
      </c>
      <c r="BA226" s="5">
        <v>0</v>
      </c>
      <c r="BB226" s="5">
        <v>9</v>
      </c>
      <c r="BC226" s="5">
        <v>5</v>
      </c>
      <c r="BD226" s="5">
        <v>0</v>
      </c>
      <c r="BE226" s="5">
        <v>0</v>
      </c>
      <c r="BF226" s="5">
        <v>0</v>
      </c>
      <c r="BG226" s="5">
        <v>0</v>
      </c>
      <c r="BH226" s="5">
        <v>9</v>
      </c>
      <c r="BI226" s="5">
        <v>4</v>
      </c>
      <c r="BJ226" s="5">
        <v>0</v>
      </c>
      <c r="BK226" s="5">
        <v>0</v>
      </c>
      <c r="BL226" s="5">
        <v>0</v>
      </c>
      <c r="BM226" s="5">
        <v>0</v>
      </c>
      <c r="BN226" s="5">
        <v>3</v>
      </c>
      <c r="BO226" s="5">
        <v>0</v>
      </c>
      <c r="BP226" s="5">
        <v>0</v>
      </c>
      <c r="BQ226" s="5">
        <v>36</v>
      </c>
      <c r="BR226" s="5">
        <v>0</v>
      </c>
      <c r="BS226" s="5">
        <v>0</v>
      </c>
      <c r="BT226" s="5">
        <v>34</v>
      </c>
      <c r="BU226" s="5">
        <v>5</v>
      </c>
      <c r="BV226" s="5">
        <v>0</v>
      </c>
      <c r="BW226" s="5">
        <v>5</v>
      </c>
      <c r="BX226" s="5">
        <v>0</v>
      </c>
      <c r="BY226" s="5">
        <v>3</v>
      </c>
      <c r="BZ226" s="5">
        <v>12</v>
      </c>
      <c r="CA226" s="5">
        <v>3</v>
      </c>
      <c r="CB226" s="5">
        <v>0</v>
      </c>
      <c r="CC226" s="5">
        <v>0</v>
      </c>
      <c r="CD226" s="5">
        <v>304</v>
      </c>
      <c r="CG226" s="7">
        <v>223</v>
      </c>
      <c r="CH226" s="5">
        <f>VLOOKUP(Birthplaces!CG226,Birthplaces!$A$4:$CD$233,Infographic!$G$2+2)</f>
        <v>0</v>
      </c>
      <c r="CI226" s="5">
        <f t="shared" si="17"/>
        <v>2.2300000000000002E-3</v>
      </c>
      <c r="CJ226" s="5">
        <f t="shared" si="18"/>
        <v>157</v>
      </c>
      <c r="CK226" s="5" t="str">
        <f t="shared" si="19"/>
        <v>Belize</v>
      </c>
      <c r="CL226" s="5">
        <f t="shared" si="20"/>
        <v>0</v>
      </c>
      <c r="CM226" s="8">
        <f t="shared" si="21"/>
        <v>0</v>
      </c>
    </row>
    <row r="227" spans="1:91" x14ac:dyDescent="0.3">
      <c r="A227" s="7">
        <v>224</v>
      </c>
      <c r="B227" s="5" t="s">
        <v>180</v>
      </c>
      <c r="C227" s="5">
        <v>0</v>
      </c>
      <c r="D227" s="5">
        <v>0</v>
      </c>
      <c r="E227" s="5">
        <v>9</v>
      </c>
      <c r="F227" s="5">
        <v>39</v>
      </c>
      <c r="G227" s="5">
        <v>0</v>
      </c>
      <c r="H227" s="5">
        <v>0</v>
      </c>
      <c r="I227" s="5">
        <v>47</v>
      </c>
      <c r="J227" s="5">
        <v>0</v>
      </c>
      <c r="K227" s="5">
        <v>67</v>
      </c>
      <c r="L227" s="5">
        <v>17</v>
      </c>
      <c r="M227" s="5">
        <v>0</v>
      </c>
      <c r="N227" s="5">
        <v>0</v>
      </c>
      <c r="O227" s="5">
        <v>15</v>
      </c>
      <c r="P227" s="5">
        <v>65</v>
      </c>
      <c r="Q227" s="5">
        <v>0</v>
      </c>
      <c r="R227" s="5">
        <v>0</v>
      </c>
      <c r="S227" s="5">
        <v>0</v>
      </c>
      <c r="T227" s="5">
        <v>76</v>
      </c>
      <c r="U227" s="5">
        <v>0</v>
      </c>
      <c r="V227" s="5">
        <v>15</v>
      </c>
      <c r="W227" s="5">
        <v>0</v>
      </c>
      <c r="X227" s="5">
        <v>67</v>
      </c>
      <c r="Y227" s="5">
        <v>0</v>
      </c>
      <c r="Z227" s="5">
        <v>0</v>
      </c>
      <c r="AA227" s="5">
        <v>5</v>
      </c>
      <c r="AB227" s="5">
        <v>10</v>
      </c>
      <c r="AC227" s="5">
        <v>38</v>
      </c>
      <c r="AD227" s="5">
        <v>4</v>
      </c>
      <c r="AE227" s="5">
        <v>0</v>
      </c>
      <c r="AF227" s="5">
        <v>0</v>
      </c>
      <c r="AG227" s="5">
        <v>25</v>
      </c>
      <c r="AH227" s="5">
        <v>0</v>
      </c>
      <c r="AI227" s="5">
        <v>34</v>
      </c>
      <c r="AJ227" s="5">
        <v>0</v>
      </c>
      <c r="AK227" s="5">
        <v>70</v>
      </c>
      <c r="AL227" s="5">
        <v>66</v>
      </c>
      <c r="AM227" s="5">
        <v>0</v>
      </c>
      <c r="AN227" s="5">
        <v>0</v>
      </c>
      <c r="AO227" s="5">
        <v>4</v>
      </c>
      <c r="AP227" s="5">
        <v>40</v>
      </c>
      <c r="AQ227" s="5">
        <v>0</v>
      </c>
      <c r="AR227" s="5">
        <v>49</v>
      </c>
      <c r="AS227" s="5">
        <v>27</v>
      </c>
      <c r="AT227" s="5">
        <v>112</v>
      </c>
      <c r="AU227" s="5">
        <v>10</v>
      </c>
      <c r="AV227" s="5">
        <v>0</v>
      </c>
      <c r="AW227" s="5">
        <v>5</v>
      </c>
      <c r="AX227" s="5">
        <v>0</v>
      </c>
      <c r="AY227" s="5">
        <v>67</v>
      </c>
      <c r="AZ227" s="5">
        <v>66</v>
      </c>
      <c r="BA227" s="5">
        <v>0</v>
      </c>
      <c r="BB227" s="5">
        <v>97</v>
      </c>
      <c r="BC227" s="5">
        <v>11</v>
      </c>
      <c r="BD227" s="5">
        <v>5</v>
      </c>
      <c r="BE227" s="5">
        <v>0</v>
      </c>
      <c r="BF227" s="5">
        <v>0</v>
      </c>
      <c r="BG227" s="5">
        <v>8</v>
      </c>
      <c r="BH227" s="5">
        <v>0</v>
      </c>
      <c r="BI227" s="5">
        <v>73</v>
      </c>
      <c r="BJ227" s="5">
        <v>0</v>
      </c>
      <c r="BK227" s="5">
        <v>0</v>
      </c>
      <c r="BL227" s="5">
        <v>0</v>
      </c>
      <c r="BM227" s="5">
        <v>0</v>
      </c>
      <c r="BN227" s="5">
        <v>68</v>
      </c>
      <c r="BO227" s="5">
        <v>3</v>
      </c>
      <c r="BP227" s="5">
        <v>5</v>
      </c>
      <c r="BQ227" s="5">
        <v>0</v>
      </c>
      <c r="BR227" s="5">
        <v>0</v>
      </c>
      <c r="BS227" s="5">
        <v>0</v>
      </c>
      <c r="BT227" s="5">
        <v>0</v>
      </c>
      <c r="BU227" s="5">
        <v>0</v>
      </c>
      <c r="BV227" s="5">
        <v>0</v>
      </c>
      <c r="BW227" s="5">
        <v>45</v>
      </c>
      <c r="BX227" s="5">
        <v>51</v>
      </c>
      <c r="BY227" s="5">
        <v>0</v>
      </c>
      <c r="BZ227" s="5">
        <v>93</v>
      </c>
      <c r="CA227" s="5">
        <v>39</v>
      </c>
      <c r="CB227" s="5">
        <v>17</v>
      </c>
      <c r="CC227" s="5">
        <v>0</v>
      </c>
      <c r="CD227" s="5">
        <v>1572</v>
      </c>
      <c r="CG227" s="7">
        <v>224</v>
      </c>
      <c r="CH227" s="5">
        <f>VLOOKUP(Birthplaces!CG227,Birthplaces!$A$4:$CD$233,Infographic!$G$2+2)</f>
        <v>10</v>
      </c>
      <c r="CI227" s="5">
        <f t="shared" si="17"/>
        <v>10.00224</v>
      </c>
      <c r="CJ227" s="5">
        <f t="shared" si="18"/>
        <v>124</v>
      </c>
      <c r="CK227" s="5" t="str">
        <f t="shared" si="19"/>
        <v>Barbados</v>
      </c>
      <c r="CL227" s="5">
        <f t="shared" si="20"/>
        <v>0</v>
      </c>
      <c r="CM227" s="8">
        <f t="shared" si="21"/>
        <v>0</v>
      </c>
    </row>
    <row r="228" spans="1:91" x14ac:dyDescent="0.3">
      <c r="A228" s="7">
        <v>225</v>
      </c>
      <c r="B228" s="5" t="s">
        <v>97</v>
      </c>
      <c r="C228" s="5">
        <v>4</v>
      </c>
      <c r="D228" s="5">
        <v>31</v>
      </c>
      <c r="E228" s="5">
        <v>170</v>
      </c>
      <c r="F228" s="5">
        <v>769</v>
      </c>
      <c r="G228" s="5">
        <v>52</v>
      </c>
      <c r="H228" s="5">
        <v>86</v>
      </c>
      <c r="I228" s="5">
        <v>276</v>
      </c>
      <c r="J228" s="5">
        <v>6</v>
      </c>
      <c r="K228" s="5">
        <v>2039</v>
      </c>
      <c r="L228" s="5">
        <v>25391</v>
      </c>
      <c r="M228" s="5">
        <v>0</v>
      </c>
      <c r="N228" s="5">
        <v>29</v>
      </c>
      <c r="O228" s="5">
        <v>188</v>
      </c>
      <c r="P228" s="5">
        <v>2169</v>
      </c>
      <c r="Q228" s="5">
        <v>11</v>
      </c>
      <c r="R228" s="5">
        <v>17</v>
      </c>
      <c r="S228" s="5">
        <v>3</v>
      </c>
      <c r="T228" s="5">
        <v>2517</v>
      </c>
      <c r="U228" s="5">
        <v>101</v>
      </c>
      <c r="V228" s="5">
        <v>265</v>
      </c>
      <c r="W228" s="5">
        <v>0</v>
      </c>
      <c r="X228" s="5">
        <v>1097</v>
      </c>
      <c r="Y228" s="5">
        <v>21</v>
      </c>
      <c r="Z228" s="5">
        <v>10</v>
      </c>
      <c r="AA228" s="5">
        <v>140</v>
      </c>
      <c r="AB228" s="5">
        <v>14693</v>
      </c>
      <c r="AC228" s="5">
        <v>690</v>
      </c>
      <c r="AD228" s="5">
        <v>89</v>
      </c>
      <c r="AE228" s="5">
        <v>7</v>
      </c>
      <c r="AF228" s="5">
        <v>9</v>
      </c>
      <c r="AG228" s="5">
        <v>1487</v>
      </c>
      <c r="AH228" s="5">
        <v>15</v>
      </c>
      <c r="AI228" s="5">
        <v>1538</v>
      </c>
      <c r="AJ228" s="5">
        <v>12</v>
      </c>
      <c r="AK228" s="5">
        <v>1640</v>
      </c>
      <c r="AL228" s="5">
        <v>1357</v>
      </c>
      <c r="AM228" s="5">
        <v>102</v>
      </c>
      <c r="AN228" s="5">
        <v>0</v>
      </c>
      <c r="AO228" s="5">
        <v>41</v>
      </c>
      <c r="AP228" s="5">
        <v>1191</v>
      </c>
      <c r="AQ228" s="5">
        <v>6</v>
      </c>
      <c r="AR228" s="5">
        <v>7669</v>
      </c>
      <c r="AS228" s="5">
        <v>521</v>
      </c>
      <c r="AT228" s="5">
        <v>2892</v>
      </c>
      <c r="AU228" s="5">
        <v>3017</v>
      </c>
      <c r="AV228" s="5">
        <v>341</v>
      </c>
      <c r="AW228" s="5">
        <v>60</v>
      </c>
      <c r="AX228" s="5">
        <v>19</v>
      </c>
      <c r="AY228" s="5">
        <v>3248</v>
      </c>
      <c r="AZ228" s="5">
        <v>2522</v>
      </c>
      <c r="BA228" s="5">
        <v>60</v>
      </c>
      <c r="BB228" s="5">
        <v>1252</v>
      </c>
      <c r="BC228" s="5">
        <v>125</v>
      </c>
      <c r="BD228" s="5">
        <v>59</v>
      </c>
      <c r="BE228" s="5">
        <v>8</v>
      </c>
      <c r="BF228" s="5">
        <v>11</v>
      </c>
      <c r="BG228" s="5">
        <v>77</v>
      </c>
      <c r="BH228" s="5">
        <v>6</v>
      </c>
      <c r="BI228" s="5">
        <v>461</v>
      </c>
      <c r="BJ228" s="5">
        <v>3</v>
      </c>
      <c r="BK228" s="5">
        <v>0</v>
      </c>
      <c r="BL228" s="5">
        <v>25</v>
      </c>
      <c r="BM228" s="5">
        <v>8</v>
      </c>
      <c r="BN228" s="5">
        <v>657</v>
      </c>
      <c r="BO228" s="5">
        <v>12</v>
      </c>
      <c r="BP228" s="5">
        <v>15</v>
      </c>
      <c r="BQ228" s="5">
        <v>352</v>
      </c>
      <c r="BR228" s="5">
        <v>0</v>
      </c>
      <c r="BS228" s="5">
        <v>25</v>
      </c>
      <c r="BT228" s="5">
        <v>113</v>
      </c>
      <c r="BU228" s="5">
        <v>152</v>
      </c>
      <c r="BV228" s="5">
        <v>0</v>
      </c>
      <c r="BW228" s="5">
        <v>2653</v>
      </c>
      <c r="BX228" s="5">
        <v>3681</v>
      </c>
      <c r="BY228" s="5">
        <v>187</v>
      </c>
      <c r="BZ228" s="5">
        <v>2483</v>
      </c>
      <c r="CA228" s="5">
        <v>2398</v>
      </c>
      <c r="CB228" s="5">
        <v>167</v>
      </c>
      <c r="CC228" s="5">
        <v>0</v>
      </c>
      <c r="CD228" s="5">
        <v>93598</v>
      </c>
      <c r="CG228" s="7">
        <v>225</v>
      </c>
      <c r="CH228" s="5">
        <f>VLOOKUP(Birthplaces!CG228,Birthplaces!$A$4:$CD$233,Infographic!$G$2+2)</f>
        <v>14693</v>
      </c>
      <c r="CI228" s="5">
        <f t="shared" si="17"/>
        <v>14693.00225</v>
      </c>
      <c r="CJ228" s="5">
        <f t="shared" si="18"/>
        <v>2</v>
      </c>
      <c r="CK228" s="5" t="str">
        <f t="shared" si="19"/>
        <v>Bahamas</v>
      </c>
      <c r="CL228" s="5">
        <f t="shared" si="20"/>
        <v>0</v>
      </c>
      <c r="CM228" s="8">
        <f t="shared" si="21"/>
        <v>0</v>
      </c>
    </row>
    <row r="229" spans="1:91" x14ac:dyDescent="0.3">
      <c r="A229" s="7">
        <v>226</v>
      </c>
      <c r="B229" s="5" t="s">
        <v>152</v>
      </c>
      <c r="C229" s="5">
        <v>11</v>
      </c>
      <c r="D229" s="5">
        <v>8</v>
      </c>
      <c r="E229" s="5">
        <v>71</v>
      </c>
      <c r="F229" s="5">
        <v>93</v>
      </c>
      <c r="G229" s="5">
        <v>63</v>
      </c>
      <c r="H229" s="5">
        <v>65</v>
      </c>
      <c r="I229" s="5">
        <v>149</v>
      </c>
      <c r="J229" s="5">
        <v>9</v>
      </c>
      <c r="K229" s="5">
        <v>114</v>
      </c>
      <c r="L229" s="5">
        <v>41</v>
      </c>
      <c r="M229" s="5">
        <v>6</v>
      </c>
      <c r="N229" s="5">
        <v>18</v>
      </c>
      <c r="O229" s="5">
        <v>116</v>
      </c>
      <c r="P229" s="5">
        <v>236</v>
      </c>
      <c r="Q229" s="5">
        <v>13</v>
      </c>
      <c r="R229" s="5">
        <v>12</v>
      </c>
      <c r="S229" s="5">
        <v>5</v>
      </c>
      <c r="T229" s="5">
        <v>90</v>
      </c>
      <c r="U229" s="5">
        <v>47</v>
      </c>
      <c r="V229" s="5">
        <v>261</v>
      </c>
      <c r="W229" s="5">
        <v>0</v>
      </c>
      <c r="X229" s="5">
        <v>88</v>
      </c>
      <c r="Y229" s="5">
        <v>9</v>
      </c>
      <c r="Z229" s="5">
        <v>28</v>
      </c>
      <c r="AA229" s="5">
        <v>61</v>
      </c>
      <c r="AB229" s="5">
        <v>38</v>
      </c>
      <c r="AC229" s="5">
        <v>306</v>
      </c>
      <c r="AD229" s="5">
        <v>25</v>
      </c>
      <c r="AE229" s="5">
        <v>20</v>
      </c>
      <c r="AF229" s="5">
        <v>3</v>
      </c>
      <c r="AG229" s="5">
        <v>95</v>
      </c>
      <c r="AH229" s="5">
        <v>8</v>
      </c>
      <c r="AI229" s="5">
        <v>61</v>
      </c>
      <c r="AJ229" s="5">
        <v>28</v>
      </c>
      <c r="AK229" s="5">
        <v>169</v>
      </c>
      <c r="AL229" s="5">
        <v>154</v>
      </c>
      <c r="AM229" s="5">
        <v>57</v>
      </c>
      <c r="AN229" s="5">
        <v>6</v>
      </c>
      <c r="AO229" s="5">
        <v>77</v>
      </c>
      <c r="AP229" s="5">
        <v>71</v>
      </c>
      <c r="AQ229" s="5">
        <v>7</v>
      </c>
      <c r="AR229" s="5">
        <v>50</v>
      </c>
      <c r="AS229" s="5">
        <v>112</v>
      </c>
      <c r="AT229" s="5">
        <v>109</v>
      </c>
      <c r="AU229" s="5">
        <v>89</v>
      </c>
      <c r="AV229" s="5">
        <v>22</v>
      </c>
      <c r="AW229" s="5">
        <v>27</v>
      </c>
      <c r="AX229" s="5">
        <v>22</v>
      </c>
      <c r="AY229" s="5">
        <v>86</v>
      </c>
      <c r="AZ229" s="5">
        <v>54</v>
      </c>
      <c r="BA229" s="5">
        <v>42</v>
      </c>
      <c r="BB229" s="5">
        <v>89</v>
      </c>
      <c r="BC229" s="5">
        <v>283</v>
      </c>
      <c r="BD229" s="5">
        <v>29</v>
      </c>
      <c r="BE229" s="5">
        <v>11</v>
      </c>
      <c r="BF229" s="5">
        <v>13</v>
      </c>
      <c r="BG229" s="5">
        <v>75</v>
      </c>
      <c r="BH229" s="5">
        <v>0</v>
      </c>
      <c r="BI229" s="5">
        <v>151</v>
      </c>
      <c r="BJ229" s="5">
        <v>5</v>
      </c>
      <c r="BK229" s="5">
        <v>0</v>
      </c>
      <c r="BL229" s="5">
        <v>21</v>
      </c>
      <c r="BM229" s="5">
        <v>9</v>
      </c>
      <c r="BN229" s="5">
        <v>95</v>
      </c>
      <c r="BO229" s="5">
        <v>12</v>
      </c>
      <c r="BP229" s="5">
        <v>40</v>
      </c>
      <c r="BQ229" s="5">
        <v>0</v>
      </c>
      <c r="BR229" s="5">
        <v>3</v>
      </c>
      <c r="BS229" s="5">
        <v>17</v>
      </c>
      <c r="BT229" s="5">
        <v>12</v>
      </c>
      <c r="BU229" s="5">
        <v>34</v>
      </c>
      <c r="BV229" s="5">
        <v>3</v>
      </c>
      <c r="BW229" s="5">
        <v>109</v>
      </c>
      <c r="BX229" s="5">
        <v>80</v>
      </c>
      <c r="BY229" s="5">
        <v>33</v>
      </c>
      <c r="BZ229" s="5">
        <v>136</v>
      </c>
      <c r="CA229" s="5">
        <v>101</v>
      </c>
      <c r="CB229" s="5">
        <v>152</v>
      </c>
      <c r="CC229" s="5">
        <v>0</v>
      </c>
      <c r="CD229" s="5">
        <v>4859</v>
      </c>
      <c r="CG229" s="7">
        <v>226</v>
      </c>
      <c r="CH229" s="5">
        <f>VLOOKUP(Birthplaces!CG229,Birthplaces!$A$4:$CD$233,Infographic!$G$2+2)</f>
        <v>38</v>
      </c>
      <c r="CI229" s="5">
        <f t="shared" si="17"/>
        <v>38.00226</v>
      </c>
      <c r="CJ229" s="5">
        <f t="shared" si="18"/>
        <v>84</v>
      </c>
      <c r="CK229" s="5" t="str">
        <f t="shared" si="19"/>
        <v>Australian Antarctic Territory</v>
      </c>
      <c r="CL229" s="5">
        <f t="shared" si="20"/>
        <v>0</v>
      </c>
      <c r="CM229" s="8">
        <f t="shared" si="21"/>
        <v>0</v>
      </c>
    </row>
    <row r="230" spans="1:91" x14ac:dyDescent="0.3">
      <c r="A230" s="7">
        <v>227</v>
      </c>
      <c r="B230" s="5" t="s">
        <v>308</v>
      </c>
      <c r="C230" s="5">
        <v>0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  <c r="AC230" s="5">
        <v>0</v>
      </c>
      <c r="AD230" s="5">
        <v>0</v>
      </c>
      <c r="AE230" s="5">
        <v>0</v>
      </c>
      <c r="AF230" s="5">
        <v>0</v>
      </c>
      <c r="AG230" s="5">
        <v>0</v>
      </c>
      <c r="AH230" s="5">
        <v>0</v>
      </c>
      <c r="AI230" s="5">
        <v>0</v>
      </c>
      <c r="AJ230" s="5">
        <v>0</v>
      </c>
      <c r="AK230" s="5">
        <v>0</v>
      </c>
      <c r="AL230" s="5">
        <v>0</v>
      </c>
      <c r="AM230" s="5">
        <v>0</v>
      </c>
      <c r="AN230" s="5">
        <v>0</v>
      </c>
      <c r="AO230" s="5">
        <v>0</v>
      </c>
      <c r="AP230" s="5">
        <v>0</v>
      </c>
      <c r="AQ230" s="5">
        <v>0</v>
      </c>
      <c r="AR230" s="5">
        <v>0</v>
      </c>
      <c r="AS230" s="5">
        <v>0</v>
      </c>
      <c r="AT230" s="5">
        <v>0</v>
      </c>
      <c r="AU230" s="5">
        <v>0</v>
      </c>
      <c r="AV230" s="5">
        <v>0</v>
      </c>
      <c r="AW230" s="5">
        <v>0</v>
      </c>
      <c r="AX230" s="5">
        <v>0</v>
      </c>
      <c r="AY230" s="5">
        <v>0</v>
      </c>
      <c r="AZ230" s="5">
        <v>0</v>
      </c>
      <c r="BA230" s="5">
        <v>0</v>
      </c>
      <c r="BB230" s="5">
        <v>0</v>
      </c>
      <c r="BC230" s="5">
        <v>0</v>
      </c>
      <c r="BD230" s="5">
        <v>0</v>
      </c>
      <c r="BE230" s="5">
        <v>0</v>
      </c>
      <c r="BF230" s="5">
        <v>0</v>
      </c>
      <c r="BG230" s="5">
        <v>0</v>
      </c>
      <c r="BH230" s="5">
        <v>0</v>
      </c>
      <c r="BI230" s="5">
        <v>0</v>
      </c>
      <c r="BJ230" s="5">
        <v>0</v>
      </c>
      <c r="BK230" s="5">
        <v>0</v>
      </c>
      <c r="BL230" s="5">
        <v>0</v>
      </c>
      <c r="BM230" s="5">
        <v>0</v>
      </c>
      <c r="BN230" s="5">
        <v>0</v>
      </c>
      <c r="BO230" s="5">
        <v>0</v>
      </c>
      <c r="BP230" s="5">
        <v>0</v>
      </c>
      <c r="BQ230" s="5">
        <v>0</v>
      </c>
      <c r="BR230" s="5">
        <v>0</v>
      </c>
      <c r="BS230" s="5">
        <v>0</v>
      </c>
      <c r="BT230" s="5">
        <v>0</v>
      </c>
      <c r="BU230" s="5">
        <v>0</v>
      </c>
      <c r="BV230" s="5">
        <v>0</v>
      </c>
      <c r="BW230" s="5">
        <v>0</v>
      </c>
      <c r="BX230" s="5">
        <v>0</v>
      </c>
      <c r="BY230" s="5">
        <v>0</v>
      </c>
      <c r="BZ230" s="5">
        <v>0</v>
      </c>
      <c r="CA230" s="5">
        <v>0</v>
      </c>
      <c r="CB230" s="5">
        <v>0</v>
      </c>
      <c r="CC230" s="5">
        <v>0</v>
      </c>
      <c r="CD230" s="5">
        <v>5</v>
      </c>
      <c r="CG230" s="7">
        <v>227</v>
      </c>
      <c r="CH230" s="5">
        <f>VLOOKUP(Birthplaces!CG230,Birthplaces!$A$4:$CD$233,Infographic!$G$2+2)</f>
        <v>0</v>
      </c>
      <c r="CI230" s="5">
        <f t="shared" si="17"/>
        <v>2.2700000000000003E-3</v>
      </c>
      <c r="CJ230" s="5">
        <f t="shared" si="18"/>
        <v>156</v>
      </c>
      <c r="CK230" s="5" t="str">
        <f t="shared" si="19"/>
        <v>Aruba</v>
      </c>
      <c r="CL230" s="5">
        <f t="shared" si="20"/>
        <v>0</v>
      </c>
      <c r="CM230" s="8">
        <f t="shared" si="21"/>
        <v>0</v>
      </c>
    </row>
    <row r="231" spans="1:91" x14ac:dyDescent="0.3">
      <c r="A231" s="7">
        <v>228</v>
      </c>
      <c r="B231" s="5" t="s">
        <v>223</v>
      </c>
      <c r="C231" s="5">
        <v>0</v>
      </c>
      <c r="D231" s="5">
        <v>0</v>
      </c>
      <c r="E231" s="5">
        <v>3</v>
      </c>
      <c r="F231" s="5">
        <v>0</v>
      </c>
      <c r="G231" s="5">
        <v>0</v>
      </c>
      <c r="H231" s="5">
        <v>0</v>
      </c>
      <c r="I231" s="5">
        <v>10</v>
      </c>
      <c r="J231" s="5">
        <v>0</v>
      </c>
      <c r="K231" s="5">
        <v>0</v>
      </c>
      <c r="L231" s="5">
        <v>8</v>
      </c>
      <c r="M231" s="5">
        <v>0</v>
      </c>
      <c r="N231" s="5">
        <v>0</v>
      </c>
      <c r="O231" s="5">
        <v>0</v>
      </c>
      <c r="P231" s="5">
        <v>11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26</v>
      </c>
      <c r="AC231" s="5">
        <v>9</v>
      </c>
      <c r="AD231" s="5">
        <v>0</v>
      </c>
      <c r="AE231" s="5">
        <v>0</v>
      </c>
      <c r="AF231" s="5">
        <v>0</v>
      </c>
      <c r="AG231" s="5">
        <v>5</v>
      </c>
      <c r="AH231" s="5">
        <v>0</v>
      </c>
      <c r="AI231" s="5">
        <v>59</v>
      </c>
      <c r="AJ231" s="5">
        <v>0</v>
      </c>
      <c r="AK231" s="5">
        <v>5</v>
      </c>
      <c r="AL231" s="5">
        <v>0</v>
      </c>
      <c r="AM231" s="5">
        <v>0</v>
      </c>
      <c r="AN231" s="5">
        <v>0</v>
      </c>
      <c r="AO231" s="5">
        <v>0</v>
      </c>
      <c r="AP231" s="5">
        <v>0</v>
      </c>
      <c r="AQ231" s="5">
        <v>0</v>
      </c>
      <c r="AR231" s="5">
        <v>3</v>
      </c>
      <c r="AS231" s="5">
        <v>0</v>
      </c>
      <c r="AT231" s="5">
        <v>12</v>
      </c>
      <c r="AU231" s="5">
        <v>9</v>
      </c>
      <c r="AV231" s="5">
        <v>0</v>
      </c>
      <c r="AW231" s="5">
        <v>0</v>
      </c>
      <c r="AX231" s="5">
        <v>0</v>
      </c>
      <c r="AY231" s="5">
        <v>11</v>
      </c>
      <c r="AZ231" s="5">
        <v>6</v>
      </c>
      <c r="BA231" s="5">
        <v>0</v>
      </c>
      <c r="BB231" s="5">
        <v>15</v>
      </c>
      <c r="BC231" s="5">
        <v>0</v>
      </c>
      <c r="BD231" s="5">
        <v>0</v>
      </c>
      <c r="BE231" s="5">
        <v>0</v>
      </c>
      <c r="BF231" s="5">
        <v>0</v>
      </c>
      <c r="BG231" s="5">
        <v>0</v>
      </c>
      <c r="BH231" s="5">
        <v>0</v>
      </c>
      <c r="BI231" s="5">
        <v>4</v>
      </c>
      <c r="BJ231" s="5">
        <v>0</v>
      </c>
      <c r="BK231" s="5">
        <v>0</v>
      </c>
      <c r="BL231" s="5">
        <v>0</v>
      </c>
      <c r="BM231" s="5">
        <v>0</v>
      </c>
      <c r="BN231" s="5">
        <v>0</v>
      </c>
      <c r="BO231" s="5">
        <v>0</v>
      </c>
      <c r="BP231" s="5">
        <v>0</v>
      </c>
      <c r="BQ231" s="5">
        <v>0</v>
      </c>
      <c r="BR231" s="5">
        <v>0</v>
      </c>
      <c r="BS231" s="5">
        <v>0</v>
      </c>
      <c r="BT231" s="5">
        <v>0</v>
      </c>
      <c r="BU231" s="5">
        <v>0</v>
      </c>
      <c r="BV231" s="5">
        <v>0</v>
      </c>
      <c r="BW231" s="5">
        <v>6</v>
      </c>
      <c r="BX231" s="5">
        <v>28</v>
      </c>
      <c r="BY231" s="5">
        <v>0</v>
      </c>
      <c r="BZ231" s="5">
        <v>15</v>
      </c>
      <c r="CA231" s="5">
        <v>5</v>
      </c>
      <c r="CB231" s="5">
        <v>4</v>
      </c>
      <c r="CC231" s="5">
        <v>0</v>
      </c>
      <c r="CD231" s="5">
        <v>263</v>
      </c>
      <c r="CG231" s="7">
        <v>228</v>
      </c>
      <c r="CH231" s="5">
        <f>VLOOKUP(Birthplaces!CG231,Birthplaces!$A$4:$CD$233,Infographic!$G$2+2)</f>
        <v>26</v>
      </c>
      <c r="CI231" s="5">
        <f t="shared" si="17"/>
        <v>26.002279999999999</v>
      </c>
      <c r="CJ231" s="5">
        <f t="shared" si="18"/>
        <v>95</v>
      </c>
      <c r="CK231" s="5" t="str">
        <f t="shared" si="19"/>
        <v>Antigua and Barbuda</v>
      </c>
      <c r="CL231" s="5">
        <f t="shared" si="20"/>
        <v>0</v>
      </c>
      <c r="CM231" s="8">
        <f t="shared" si="21"/>
        <v>0</v>
      </c>
    </row>
    <row r="232" spans="1:91" x14ac:dyDescent="0.3">
      <c r="A232" s="7">
        <v>229</v>
      </c>
      <c r="B232" s="5" t="s">
        <v>188</v>
      </c>
      <c r="C232" s="5">
        <v>0</v>
      </c>
      <c r="D232" s="5">
        <v>0</v>
      </c>
      <c r="E232" s="5">
        <v>5</v>
      </c>
      <c r="F232" s="5">
        <v>21</v>
      </c>
      <c r="G232" s="5">
        <v>0</v>
      </c>
      <c r="H232" s="5">
        <v>11</v>
      </c>
      <c r="I232" s="5">
        <v>32</v>
      </c>
      <c r="J232" s="5">
        <v>0</v>
      </c>
      <c r="K232" s="5">
        <v>43</v>
      </c>
      <c r="L232" s="5">
        <v>12</v>
      </c>
      <c r="M232" s="5">
        <v>0</v>
      </c>
      <c r="N232" s="5">
        <v>4</v>
      </c>
      <c r="O232" s="5">
        <v>19</v>
      </c>
      <c r="P232" s="5">
        <v>72</v>
      </c>
      <c r="Q232" s="5">
        <v>0</v>
      </c>
      <c r="R232" s="5">
        <v>0</v>
      </c>
      <c r="S232" s="5">
        <v>3</v>
      </c>
      <c r="T232" s="5">
        <v>28</v>
      </c>
      <c r="U232" s="5">
        <v>0</v>
      </c>
      <c r="V232" s="5">
        <v>13</v>
      </c>
      <c r="W232" s="5">
        <v>0</v>
      </c>
      <c r="X232" s="5">
        <v>35</v>
      </c>
      <c r="Y232" s="5">
        <v>3</v>
      </c>
      <c r="Z232" s="5">
        <v>0</v>
      </c>
      <c r="AA232" s="5">
        <v>11</v>
      </c>
      <c r="AB232" s="5">
        <v>21</v>
      </c>
      <c r="AC232" s="5">
        <v>37</v>
      </c>
      <c r="AD232" s="5">
        <v>13</v>
      </c>
      <c r="AE232" s="5">
        <v>3</v>
      </c>
      <c r="AF232" s="5">
        <v>0</v>
      </c>
      <c r="AG232" s="5">
        <v>16</v>
      </c>
      <c r="AH232" s="5">
        <v>0</v>
      </c>
      <c r="AI232" s="5">
        <v>29</v>
      </c>
      <c r="AJ232" s="5">
        <v>0</v>
      </c>
      <c r="AK232" s="5">
        <v>19</v>
      </c>
      <c r="AL232" s="5">
        <v>21</v>
      </c>
      <c r="AM232" s="5">
        <v>3</v>
      </c>
      <c r="AN232" s="5">
        <v>0</v>
      </c>
      <c r="AO232" s="5">
        <v>9</v>
      </c>
      <c r="AP232" s="5">
        <v>23</v>
      </c>
      <c r="AQ232" s="5">
        <v>0</v>
      </c>
      <c r="AR232" s="5">
        <v>15</v>
      </c>
      <c r="AS232" s="5">
        <v>25</v>
      </c>
      <c r="AT232" s="5">
        <v>21</v>
      </c>
      <c r="AU232" s="5">
        <v>18</v>
      </c>
      <c r="AV232" s="5">
        <v>4</v>
      </c>
      <c r="AW232" s="5">
        <v>10</v>
      </c>
      <c r="AX232" s="5">
        <v>3</v>
      </c>
      <c r="AY232" s="5">
        <v>40</v>
      </c>
      <c r="AZ232" s="5">
        <v>21</v>
      </c>
      <c r="BA232" s="5">
        <v>3</v>
      </c>
      <c r="BB232" s="5">
        <v>25</v>
      </c>
      <c r="BC232" s="5">
        <v>22</v>
      </c>
      <c r="BD232" s="5">
        <v>5</v>
      </c>
      <c r="BE232" s="5">
        <v>0</v>
      </c>
      <c r="BF232" s="5">
        <v>0</v>
      </c>
      <c r="BG232" s="5">
        <v>9</v>
      </c>
      <c r="BH232" s="5">
        <v>0</v>
      </c>
      <c r="BI232" s="5">
        <v>27</v>
      </c>
      <c r="BJ232" s="5">
        <v>0</v>
      </c>
      <c r="BK232" s="5">
        <v>0</v>
      </c>
      <c r="BL232" s="5">
        <v>0</v>
      </c>
      <c r="BM232" s="5">
        <v>0</v>
      </c>
      <c r="BN232" s="5">
        <v>15</v>
      </c>
      <c r="BO232" s="5">
        <v>0</v>
      </c>
      <c r="BP232" s="5">
        <v>5</v>
      </c>
      <c r="BQ232" s="5">
        <v>0</v>
      </c>
      <c r="BR232" s="5">
        <v>0</v>
      </c>
      <c r="BS232" s="5">
        <v>3</v>
      </c>
      <c r="BT232" s="5">
        <v>0</v>
      </c>
      <c r="BU232" s="5">
        <v>11</v>
      </c>
      <c r="BV232" s="5">
        <v>0</v>
      </c>
      <c r="BW232" s="5">
        <v>28</v>
      </c>
      <c r="BX232" s="5">
        <v>39</v>
      </c>
      <c r="BY232" s="5">
        <v>7</v>
      </c>
      <c r="BZ232" s="5">
        <v>48</v>
      </c>
      <c r="CA232" s="5">
        <v>13</v>
      </c>
      <c r="CB232" s="5">
        <v>27</v>
      </c>
      <c r="CC232" s="5">
        <v>0</v>
      </c>
      <c r="CD232" s="5">
        <v>976</v>
      </c>
      <c r="CG232" s="7">
        <v>229</v>
      </c>
      <c r="CH232" s="5">
        <f>VLOOKUP(Birthplaces!CG232,Birthplaces!$A$4:$CD$233,Infographic!$G$2+2)</f>
        <v>21</v>
      </c>
      <c r="CI232" s="5">
        <f t="shared" si="17"/>
        <v>21.002289999999999</v>
      </c>
      <c r="CJ232" s="5">
        <f t="shared" si="18"/>
        <v>98</v>
      </c>
      <c r="CK232" s="5" t="str">
        <f t="shared" si="19"/>
        <v>Anguilla</v>
      </c>
      <c r="CL232" s="5">
        <f t="shared" si="20"/>
        <v>0</v>
      </c>
      <c r="CM232" s="8">
        <f t="shared" si="21"/>
        <v>0</v>
      </c>
    </row>
    <row r="233" spans="1:91" x14ac:dyDescent="0.3">
      <c r="A233" s="7">
        <v>230</v>
      </c>
      <c r="B233" s="5" t="s">
        <v>144</v>
      </c>
      <c r="C233" s="5">
        <v>8</v>
      </c>
      <c r="D233" s="5">
        <v>3</v>
      </c>
      <c r="E233" s="5">
        <v>93</v>
      </c>
      <c r="F233" s="5">
        <v>71</v>
      </c>
      <c r="G233" s="5">
        <v>22</v>
      </c>
      <c r="H233" s="5">
        <v>52</v>
      </c>
      <c r="I233" s="5">
        <v>104</v>
      </c>
      <c r="J233" s="5">
        <v>4</v>
      </c>
      <c r="K233" s="5">
        <v>120</v>
      </c>
      <c r="L233" s="5">
        <v>69</v>
      </c>
      <c r="M233" s="5">
        <v>0</v>
      </c>
      <c r="N233" s="5">
        <v>15</v>
      </c>
      <c r="O233" s="5">
        <v>191</v>
      </c>
      <c r="P233" s="5">
        <v>732</v>
      </c>
      <c r="Q233" s="5">
        <v>4</v>
      </c>
      <c r="R233" s="5">
        <v>10</v>
      </c>
      <c r="S233" s="5">
        <v>0</v>
      </c>
      <c r="T233" s="5">
        <v>109</v>
      </c>
      <c r="U233" s="5">
        <v>20</v>
      </c>
      <c r="V233" s="5">
        <v>140</v>
      </c>
      <c r="W233" s="5">
        <v>0</v>
      </c>
      <c r="X233" s="5">
        <v>171</v>
      </c>
      <c r="Y233" s="5">
        <v>18</v>
      </c>
      <c r="Z233" s="5">
        <v>9</v>
      </c>
      <c r="AA233" s="5">
        <v>72</v>
      </c>
      <c r="AB233" s="5">
        <v>95</v>
      </c>
      <c r="AC233" s="5">
        <v>226</v>
      </c>
      <c r="AD233" s="5">
        <v>48</v>
      </c>
      <c r="AE233" s="5">
        <v>13</v>
      </c>
      <c r="AF233" s="5">
        <v>4</v>
      </c>
      <c r="AG233" s="5">
        <v>71</v>
      </c>
      <c r="AH233" s="5">
        <v>15</v>
      </c>
      <c r="AI233" s="5">
        <v>223</v>
      </c>
      <c r="AJ233" s="5">
        <v>3</v>
      </c>
      <c r="AK233" s="5">
        <v>118</v>
      </c>
      <c r="AL233" s="5">
        <v>116</v>
      </c>
      <c r="AM233" s="5">
        <v>44</v>
      </c>
      <c r="AN233" s="5">
        <v>4</v>
      </c>
      <c r="AO233" s="5">
        <v>23</v>
      </c>
      <c r="AP233" s="5">
        <v>124</v>
      </c>
      <c r="AQ233" s="5">
        <v>4</v>
      </c>
      <c r="AR233" s="5">
        <v>76</v>
      </c>
      <c r="AS233" s="5">
        <v>84</v>
      </c>
      <c r="AT233" s="5">
        <v>171</v>
      </c>
      <c r="AU233" s="5">
        <v>225</v>
      </c>
      <c r="AV233" s="5">
        <v>33</v>
      </c>
      <c r="AW233" s="5">
        <v>80</v>
      </c>
      <c r="AX233" s="5">
        <v>0</v>
      </c>
      <c r="AY233" s="5">
        <v>150</v>
      </c>
      <c r="AZ233" s="5">
        <v>76</v>
      </c>
      <c r="BA233" s="5">
        <v>44</v>
      </c>
      <c r="BB233" s="5">
        <v>112</v>
      </c>
      <c r="BC233" s="5">
        <v>70</v>
      </c>
      <c r="BD233" s="5">
        <v>3</v>
      </c>
      <c r="BE233" s="5">
        <v>12</v>
      </c>
      <c r="BF233" s="5">
        <v>6</v>
      </c>
      <c r="BG233" s="5">
        <v>48</v>
      </c>
      <c r="BH233" s="5">
        <v>11</v>
      </c>
      <c r="BI233" s="5">
        <v>115</v>
      </c>
      <c r="BJ233" s="5">
        <v>0</v>
      </c>
      <c r="BK233" s="5">
        <v>0</v>
      </c>
      <c r="BL233" s="5">
        <v>13</v>
      </c>
      <c r="BM233" s="5">
        <v>22</v>
      </c>
      <c r="BN233" s="5">
        <v>105</v>
      </c>
      <c r="BO233" s="5">
        <v>9</v>
      </c>
      <c r="BP233" s="5">
        <v>21</v>
      </c>
      <c r="BQ233" s="5">
        <v>27</v>
      </c>
      <c r="BR233" s="5">
        <v>0</v>
      </c>
      <c r="BS233" s="5">
        <v>10</v>
      </c>
      <c r="BT233" s="5">
        <v>22</v>
      </c>
      <c r="BU233" s="5">
        <v>27</v>
      </c>
      <c r="BV233" s="5">
        <v>0</v>
      </c>
      <c r="BW233" s="5">
        <v>159</v>
      </c>
      <c r="BX233" s="5">
        <v>480</v>
      </c>
      <c r="BY233" s="5">
        <v>49</v>
      </c>
      <c r="BZ233" s="5">
        <v>437</v>
      </c>
      <c r="CA233" s="5">
        <v>65</v>
      </c>
      <c r="CB233" s="5">
        <v>120</v>
      </c>
      <c r="CC233" s="5">
        <v>0</v>
      </c>
      <c r="CD233" s="5">
        <v>6039</v>
      </c>
      <c r="CG233" s="7">
        <v>230</v>
      </c>
      <c r="CH233" s="5">
        <f>VLOOKUP(Birthplaces!CG233,Birthplaces!$A$4:$CD$233,Infographic!$G$2+2)</f>
        <v>95</v>
      </c>
      <c r="CI233" s="5">
        <f t="shared" si="17"/>
        <v>95.002300000000005</v>
      </c>
      <c r="CJ233" s="5">
        <f t="shared" si="18"/>
        <v>68</v>
      </c>
      <c r="CK233" s="5" t="str">
        <f t="shared" si="19"/>
        <v>Andorra</v>
      </c>
      <c r="CL233" s="5">
        <f t="shared" si="20"/>
        <v>0</v>
      </c>
      <c r="CM233" s="8">
        <f t="shared" si="21"/>
        <v>0</v>
      </c>
    </row>
    <row r="234" spans="1:91" x14ac:dyDescent="0.3">
      <c r="A234" s="7">
        <v>231</v>
      </c>
      <c r="B234" s="5" t="s">
        <v>91</v>
      </c>
      <c r="C234" s="5">
        <v>13235</v>
      </c>
      <c r="D234" s="5">
        <v>11880</v>
      </c>
      <c r="E234" s="5">
        <v>113763</v>
      </c>
      <c r="F234" s="5">
        <v>126236</v>
      </c>
      <c r="G234" s="5">
        <v>40789</v>
      </c>
      <c r="H234" s="5">
        <v>57626</v>
      </c>
      <c r="I234" s="5">
        <v>101306</v>
      </c>
      <c r="J234" s="5">
        <v>14528</v>
      </c>
      <c r="K234" s="5">
        <v>167900</v>
      </c>
      <c r="L234" s="5">
        <v>194618</v>
      </c>
      <c r="M234" s="5">
        <v>6178</v>
      </c>
      <c r="N234" s="5">
        <v>38735</v>
      </c>
      <c r="O234" s="5">
        <v>118194</v>
      </c>
      <c r="P234" s="5">
        <v>365239</v>
      </c>
      <c r="Q234" s="5">
        <v>13483</v>
      </c>
      <c r="R234" s="5">
        <v>22423</v>
      </c>
      <c r="S234" s="5">
        <v>16115</v>
      </c>
      <c r="T234" s="5">
        <v>148570</v>
      </c>
      <c r="U234" s="5">
        <v>48715</v>
      </c>
      <c r="V234" s="5">
        <v>139281</v>
      </c>
      <c r="W234" s="5">
        <v>10683</v>
      </c>
      <c r="X234" s="5">
        <v>148908</v>
      </c>
      <c r="Y234" s="5">
        <v>20152</v>
      </c>
      <c r="Z234" s="5">
        <v>24985</v>
      </c>
      <c r="AA234" s="5">
        <v>121470</v>
      </c>
      <c r="AB234" s="5">
        <v>158208</v>
      </c>
      <c r="AC234" s="5">
        <v>271057</v>
      </c>
      <c r="AD234" s="5">
        <v>68409</v>
      </c>
      <c r="AE234" s="5">
        <v>16604</v>
      </c>
      <c r="AF234" s="5">
        <v>5698</v>
      </c>
      <c r="AG234" s="5">
        <v>91322</v>
      </c>
      <c r="AH234" s="5">
        <v>20429</v>
      </c>
      <c r="AI234" s="5">
        <v>243901</v>
      </c>
      <c r="AJ234" s="5">
        <v>17368</v>
      </c>
      <c r="AK234" s="5">
        <v>158129</v>
      </c>
      <c r="AL234" s="5">
        <v>159103</v>
      </c>
      <c r="AM234" s="5">
        <v>77318</v>
      </c>
      <c r="AN234" s="5">
        <v>7759</v>
      </c>
      <c r="AO234" s="5">
        <v>51458</v>
      </c>
      <c r="AP234" s="5">
        <v>124700</v>
      </c>
      <c r="AQ234" s="5">
        <v>10178</v>
      </c>
      <c r="AR234" s="5">
        <v>85209</v>
      </c>
      <c r="AS234" s="5">
        <v>115043</v>
      </c>
      <c r="AT234" s="5">
        <v>149615</v>
      </c>
      <c r="AU234" s="5">
        <v>178960</v>
      </c>
      <c r="AV234" s="5">
        <v>56972</v>
      </c>
      <c r="AW234" s="5">
        <v>49460</v>
      </c>
      <c r="AX234" s="5">
        <v>30522</v>
      </c>
      <c r="AY234" s="5">
        <v>190397</v>
      </c>
      <c r="AZ234" s="5">
        <v>121851</v>
      </c>
      <c r="BA234" s="5">
        <v>37632</v>
      </c>
      <c r="BB234" s="5">
        <v>171357</v>
      </c>
      <c r="BC234" s="5">
        <v>168948</v>
      </c>
      <c r="BD234" s="5">
        <v>20253</v>
      </c>
      <c r="BE234" s="5">
        <v>17374</v>
      </c>
      <c r="BF234" s="5">
        <v>15197</v>
      </c>
      <c r="BG234" s="5">
        <v>62895</v>
      </c>
      <c r="BH234" s="5">
        <v>11948</v>
      </c>
      <c r="BI234" s="5">
        <v>101942</v>
      </c>
      <c r="BJ234" s="5">
        <v>7671</v>
      </c>
      <c r="BK234" s="5">
        <v>3276</v>
      </c>
      <c r="BL234" s="5">
        <v>30577</v>
      </c>
      <c r="BM234" s="5">
        <v>16588</v>
      </c>
      <c r="BN234" s="5">
        <v>104703</v>
      </c>
      <c r="BO234" s="5">
        <v>11455</v>
      </c>
      <c r="BP234" s="5">
        <v>37694</v>
      </c>
      <c r="BQ234" s="5">
        <v>21403</v>
      </c>
      <c r="BR234" s="5">
        <v>6223</v>
      </c>
      <c r="BS234" s="5">
        <v>29808</v>
      </c>
      <c r="BT234" s="5">
        <v>35406</v>
      </c>
      <c r="BU234" s="5">
        <v>45639</v>
      </c>
      <c r="BV234" s="5">
        <v>4006</v>
      </c>
      <c r="BW234" s="5">
        <v>169346</v>
      </c>
      <c r="BX234" s="5">
        <v>229396</v>
      </c>
      <c r="BY234" s="5">
        <v>43253</v>
      </c>
      <c r="BZ234" s="5">
        <v>292011</v>
      </c>
      <c r="CA234" s="5">
        <v>90114</v>
      </c>
      <c r="CB234" s="5">
        <v>156068</v>
      </c>
      <c r="CC234" s="5">
        <v>6556</v>
      </c>
      <c r="CD234" s="5">
        <v>6503491</v>
      </c>
    </row>
    <row r="235" spans="1:91" s="16" customFormat="1" x14ac:dyDescent="0.3">
      <c r="A235" s="15">
        <v>232</v>
      </c>
      <c r="B235" s="16" t="s">
        <v>566</v>
      </c>
      <c r="C235" s="17">
        <v>15.259101344703183</v>
      </c>
      <c r="D235" s="17">
        <v>12.290200324851114</v>
      </c>
      <c r="E235" s="17">
        <v>11.895133304337364</v>
      </c>
      <c r="F235" s="17">
        <v>25.265455258834209</v>
      </c>
      <c r="G235" s="17">
        <v>16.385005173374367</v>
      </c>
      <c r="H235" s="17">
        <v>12.83273298235892</v>
      </c>
      <c r="I235" s="17">
        <v>27.989307868103168</v>
      </c>
      <c r="J235" s="17">
        <v>10.232769044740024</v>
      </c>
      <c r="K235" s="17">
        <v>33.434976808108573</v>
      </c>
      <c r="L235" s="17">
        <v>51.219632143208422</v>
      </c>
      <c r="M235" s="17">
        <v>7.2619688004303384</v>
      </c>
      <c r="N235" s="17">
        <v>8.1672582944349728</v>
      </c>
      <c r="O235" s="17">
        <v>24.721571839361872</v>
      </c>
      <c r="P235" s="17">
        <v>44.035940694418194</v>
      </c>
      <c r="Q235" s="17">
        <v>10.034041173609992</v>
      </c>
      <c r="R235" s="17">
        <v>10.850327048864955</v>
      </c>
      <c r="S235" s="17">
        <v>7.8977540972550031</v>
      </c>
      <c r="T235" s="17">
        <v>32.800303517856264</v>
      </c>
      <c r="U235" s="17">
        <v>12.954065825512998</v>
      </c>
      <c r="V235" s="17">
        <v>22.506739562173877</v>
      </c>
      <c r="W235" s="17">
        <v>6.2551187551187581</v>
      </c>
      <c r="X235" s="17">
        <v>38.151062428507053</v>
      </c>
      <c r="Y235" s="17">
        <v>9.3783551642688536</v>
      </c>
      <c r="Z235" s="17">
        <v>9.7177096080003338</v>
      </c>
      <c r="AA235" s="17">
        <v>10.259767466219756</v>
      </c>
      <c r="AB235" s="17">
        <v>61.358120182434057</v>
      </c>
      <c r="AC235" s="17">
        <v>18.522074422782111</v>
      </c>
      <c r="AD235" s="17">
        <v>18.842093601126891</v>
      </c>
      <c r="AE235" s="17">
        <v>15.280515044015246</v>
      </c>
      <c r="AF235" s="17">
        <v>11.379050489826682</v>
      </c>
      <c r="AG235" s="17">
        <v>31.53535052644844</v>
      </c>
      <c r="AH235" s="17">
        <v>7.6299376299376291</v>
      </c>
      <c r="AI235" s="17">
        <v>41.983631691463863</v>
      </c>
      <c r="AJ235" s="17">
        <v>9.0897916538627044</v>
      </c>
      <c r="AK235" s="17">
        <v>32.989064398541927</v>
      </c>
      <c r="AL235" s="17">
        <v>34.066154663074869</v>
      </c>
      <c r="AM235" s="17">
        <v>13.838164081689939</v>
      </c>
      <c r="AN235" s="17">
        <v>9.981085406663766</v>
      </c>
      <c r="AO235" s="17">
        <v>13.847068958444424</v>
      </c>
      <c r="AP235" s="17">
        <v>44.841945238528012</v>
      </c>
      <c r="AQ235" s="17">
        <v>12.307527801539777</v>
      </c>
      <c r="AR235" s="17">
        <v>40.007901332115217</v>
      </c>
      <c r="AS235" s="17">
        <v>26.030327986250356</v>
      </c>
      <c r="AT235" s="17">
        <v>59.036040385987413</v>
      </c>
      <c r="AU235" s="17">
        <v>37.478721281066932</v>
      </c>
      <c r="AV235" s="17">
        <v>14.859068627450981</v>
      </c>
      <c r="AW235" s="17">
        <v>15.624865284304008</v>
      </c>
      <c r="AX235" s="17">
        <v>10.77049355840262</v>
      </c>
      <c r="AY235" s="17">
        <v>52.473645956860793</v>
      </c>
      <c r="AZ235" s="17">
        <v>28.877256102239684</v>
      </c>
      <c r="BA235" s="17">
        <v>15.06426446652074</v>
      </c>
      <c r="BB235" s="17">
        <v>34.37781730464657</v>
      </c>
      <c r="BC235" s="17">
        <v>18.735471873547183</v>
      </c>
      <c r="BD235" s="17">
        <v>13.387876534027527</v>
      </c>
      <c r="BE235" s="17">
        <v>8.1282624906785941</v>
      </c>
      <c r="BF235" s="17">
        <v>12.39705560819182</v>
      </c>
      <c r="BG235" s="17">
        <v>16.835709735900821</v>
      </c>
      <c r="BH235" s="17">
        <v>10.050064898943077</v>
      </c>
      <c r="BI235" s="17">
        <v>35.296640756588232</v>
      </c>
      <c r="BJ235" s="17">
        <v>10.292633703329969</v>
      </c>
      <c r="BK235" s="17">
        <v>11.431411530815112</v>
      </c>
      <c r="BL235" s="17">
        <v>12.463727086134895</v>
      </c>
      <c r="BM235" s="17">
        <v>8.1598344756239527</v>
      </c>
      <c r="BN235" s="17">
        <v>33.043025607143576</v>
      </c>
      <c r="BO235" s="17">
        <v>10.748207016863731</v>
      </c>
      <c r="BP235" s="17">
        <v>12.424013222399637</v>
      </c>
      <c r="BQ235" s="17">
        <v>18.312028338210382</v>
      </c>
      <c r="BR235" s="17">
        <v>9.032830523513752</v>
      </c>
      <c r="BS235" s="17">
        <v>9.6776504297994279</v>
      </c>
      <c r="BT235" s="17">
        <v>10.166651706908411</v>
      </c>
      <c r="BU235" s="17">
        <v>11.97569254872171</v>
      </c>
      <c r="BV235" s="17">
        <v>6.9413716814159301</v>
      </c>
      <c r="BW235" s="17">
        <v>42.95584076040145</v>
      </c>
      <c r="BX235" s="17">
        <v>39.284186770286375</v>
      </c>
      <c r="BY235" s="17">
        <v>11.914676017240126</v>
      </c>
      <c r="BZ235" s="17">
        <v>50.590295328182542</v>
      </c>
      <c r="CA235" s="17">
        <v>30.190444995554728</v>
      </c>
      <c r="CB235" s="17">
        <v>17.498985247832422</v>
      </c>
      <c r="CC235" s="17">
        <v>7.225095945269473</v>
      </c>
      <c r="CD235" s="17">
        <v>31.580339690249019</v>
      </c>
    </row>
    <row r="236" spans="1:91" x14ac:dyDescent="0.3">
      <c r="A236" s="7">
        <v>233</v>
      </c>
      <c r="B236" s="5" t="s">
        <v>584</v>
      </c>
      <c r="C236" s="5">
        <v>38</v>
      </c>
      <c r="D236" s="5">
        <v>50</v>
      </c>
      <c r="E236" s="5">
        <v>53</v>
      </c>
      <c r="F236" s="5">
        <v>26</v>
      </c>
      <c r="G236" s="5">
        <v>35</v>
      </c>
      <c r="H236" s="5">
        <v>45</v>
      </c>
      <c r="I236" s="5">
        <v>24</v>
      </c>
      <c r="J236" s="5">
        <v>61</v>
      </c>
      <c r="K236" s="5">
        <v>17</v>
      </c>
      <c r="L236" s="5">
        <v>4</v>
      </c>
      <c r="M236" s="5">
        <v>76</v>
      </c>
      <c r="N236" s="5">
        <v>71</v>
      </c>
      <c r="O236" s="5">
        <v>27</v>
      </c>
      <c r="P236" s="5">
        <v>7</v>
      </c>
      <c r="Q236" s="5">
        <v>64</v>
      </c>
      <c r="R236" s="5">
        <v>56</v>
      </c>
      <c r="S236" s="5">
        <v>74</v>
      </c>
      <c r="T236" s="5">
        <v>20</v>
      </c>
      <c r="U236" s="5">
        <v>44</v>
      </c>
      <c r="V236" s="5">
        <v>28</v>
      </c>
      <c r="W236" s="5">
        <v>79</v>
      </c>
      <c r="X236" s="5">
        <v>12</v>
      </c>
      <c r="Y236" s="5">
        <v>68</v>
      </c>
      <c r="Z236" s="5">
        <v>66</v>
      </c>
      <c r="AA236" s="5">
        <v>60</v>
      </c>
      <c r="AB236" s="5">
        <v>1</v>
      </c>
      <c r="AC236" s="5">
        <v>31</v>
      </c>
      <c r="AD236" s="5">
        <v>29</v>
      </c>
      <c r="AE236" s="5">
        <v>37</v>
      </c>
      <c r="AF236" s="5">
        <v>55</v>
      </c>
      <c r="AG236" s="5">
        <v>21</v>
      </c>
      <c r="AH236" s="5">
        <v>75</v>
      </c>
      <c r="AI236" s="5">
        <v>9</v>
      </c>
      <c r="AJ236" s="5">
        <v>69</v>
      </c>
      <c r="AK236" s="5">
        <v>19</v>
      </c>
      <c r="AL236" s="5">
        <v>16</v>
      </c>
      <c r="AM236" s="5">
        <v>42</v>
      </c>
      <c r="AN236" s="5">
        <v>65</v>
      </c>
      <c r="AO236" s="5">
        <v>41</v>
      </c>
      <c r="AP236" s="5">
        <v>6</v>
      </c>
      <c r="AQ236" s="5">
        <v>49</v>
      </c>
      <c r="AR236" s="5">
        <v>10</v>
      </c>
      <c r="AS236" s="5">
        <v>25</v>
      </c>
      <c r="AT236" s="5">
        <v>2</v>
      </c>
      <c r="AU236" s="5">
        <v>13</v>
      </c>
      <c r="AV236" s="5">
        <v>40</v>
      </c>
      <c r="AW236" s="5">
        <v>36</v>
      </c>
      <c r="AX236" s="5">
        <v>57</v>
      </c>
      <c r="AY236" s="5">
        <v>3</v>
      </c>
      <c r="AZ236" s="5">
        <v>23</v>
      </c>
      <c r="BA236" s="5">
        <v>39</v>
      </c>
      <c r="BB236" s="5">
        <v>15</v>
      </c>
      <c r="BC236" s="5">
        <v>30</v>
      </c>
      <c r="BD236" s="5">
        <v>43</v>
      </c>
      <c r="BE236" s="5">
        <v>73</v>
      </c>
      <c r="BF236" s="5">
        <v>48</v>
      </c>
      <c r="BG236" s="5">
        <v>34</v>
      </c>
      <c r="BH236" s="5">
        <v>63</v>
      </c>
      <c r="BI236" s="5">
        <v>14</v>
      </c>
      <c r="BJ236" s="5">
        <v>59</v>
      </c>
      <c r="BK236" s="5">
        <v>54</v>
      </c>
      <c r="BL236" s="5">
        <v>46</v>
      </c>
      <c r="BM236" s="5">
        <v>72</v>
      </c>
      <c r="BN236" s="5">
        <v>18</v>
      </c>
      <c r="BO236" s="5">
        <v>58</v>
      </c>
      <c r="BP236" s="5">
        <v>47</v>
      </c>
      <c r="BQ236" s="5">
        <v>32</v>
      </c>
      <c r="BR236" s="5">
        <v>70</v>
      </c>
      <c r="BS236" s="5">
        <v>67</v>
      </c>
      <c r="BT236" s="5">
        <v>62</v>
      </c>
      <c r="BU236" s="5">
        <v>51</v>
      </c>
      <c r="BV236" s="5">
        <v>78</v>
      </c>
      <c r="BW236" s="5">
        <v>8</v>
      </c>
      <c r="BX236" s="5">
        <v>11</v>
      </c>
      <c r="BY236" s="5">
        <v>52</v>
      </c>
      <c r="BZ236" s="5">
        <v>5</v>
      </c>
      <c r="CA236" s="5">
        <v>22</v>
      </c>
      <c r="CB236" s="5">
        <v>33</v>
      </c>
      <c r="CC236" s="5">
        <v>77</v>
      </c>
    </row>
  </sheetData>
  <sortState xmlns:xlrd2="http://schemas.microsoft.com/office/spreadsheetml/2017/richdata2" ref="A4:CG233">
    <sortCondition ref="B4:B23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C8779-2779-4133-A2CD-32CB80E7A86E}">
  <dimension ref="A1:CM407"/>
  <sheetViews>
    <sheetView workbookViewId="0">
      <pane xSplit="2" ySplit="3" topLeftCell="C214" activePane="bottomRight" state="frozen"/>
      <selection activeCell="D241" sqref="D241"/>
      <selection pane="topRight" activeCell="D241" sqref="D241"/>
      <selection pane="bottomLeft" activeCell="D241" sqref="D241"/>
      <selection pane="bottomRight" activeCell="D241" sqref="D241"/>
    </sheetView>
  </sheetViews>
  <sheetFormatPr defaultRowHeight="12" x14ac:dyDescent="0.3"/>
  <cols>
    <col min="1" max="1" width="2.54296875" style="5" bestFit="1" customWidth="1"/>
    <col min="2" max="2" width="15.90625" style="5" customWidth="1"/>
    <col min="3" max="16384" width="8.7265625" style="5"/>
  </cols>
  <sheetData>
    <row r="1" spans="1:91" ht="18.5" x14ac:dyDescent="0.45">
      <c r="B1" s="1" t="s">
        <v>548</v>
      </c>
    </row>
    <row r="3" spans="1:91" x14ac:dyDescent="0.3"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5" t="s">
        <v>19</v>
      </c>
      <c r="K3" s="5" t="s">
        <v>20</v>
      </c>
      <c r="L3" s="5" t="s">
        <v>21</v>
      </c>
      <c r="M3" s="5" t="s">
        <v>22</v>
      </c>
      <c r="N3" s="5" t="s">
        <v>23</v>
      </c>
      <c r="O3" s="5" t="s">
        <v>24</v>
      </c>
      <c r="P3" s="5" t="s">
        <v>25</v>
      </c>
      <c r="Q3" s="5" t="s">
        <v>26</v>
      </c>
      <c r="R3" s="5" t="s">
        <v>27</v>
      </c>
      <c r="S3" s="5" t="s">
        <v>28</v>
      </c>
      <c r="T3" s="5" t="s">
        <v>29</v>
      </c>
      <c r="U3" s="5" t="s">
        <v>30</v>
      </c>
      <c r="V3" s="5" t="s">
        <v>31</v>
      </c>
      <c r="W3" s="5" t="s">
        <v>32</v>
      </c>
      <c r="X3" s="5" t="s">
        <v>33</v>
      </c>
      <c r="Y3" s="5" t="s">
        <v>34</v>
      </c>
      <c r="Z3" s="5" t="s">
        <v>35</v>
      </c>
      <c r="AA3" s="5" t="s">
        <v>36</v>
      </c>
      <c r="AB3" s="5" t="s">
        <v>37</v>
      </c>
      <c r="AC3" s="5" t="s">
        <v>38</v>
      </c>
      <c r="AD3" s="5" t="s">
        <v>39</v>
      </c>
      <c r="AE3" s="5" t="s">
        <v>40</v>
      </c>
      <c r="AF3" s="5" t="s">
        <v>41</v>
      </c>
      <c r="AG3" s="5" t="s">
        <v>42</v>
      </c>
      <c r="AH3" s="5" t="s">
        <v>43</v>
      </c>
      <c r="AI3" s="5" t="s">
        <v>44</v>
      </c>
      <c r="AJ3" s="5" t="s">
        <v>45</v>
      </c>
      <c r="AK3" s="5" t="s">
        <v>46</v>
      </c>
      <c r="AL3" s="5" t="s">
        <v>47</v>
      </c>
      <c r="AM3" s="5" t="s">
        <v>48</v>
      </c>
      <c r="AN3" s="5" t="s">
        <v>49</v>
      </c>
      <c r="AO3" s="5" t="s">
        <v>50</v>
      </c>
      <c r="AP3" s="5" t="s">
        <v>51</v>
      </c>
      <c r="AQ3" s="5" t="s">
        <v>52</v>
      </c>
      <c r="AR3" s="5" t="s">
        <v>53</v>
      </c>
      <c r="AS3" s="5" t="s">
        <v>54</v>
      </c>
      <c r="AT3" s="5" t="s">
        <v>55</v>
      </c>
      <c r="AU3" s="5" t="s">
        <v>56</v>
      </c>
      <c r="AV3" s="5" t="s">
        <v>57</v>
      </c>
      <c r="AW3" s="5" t="s">
        <v>58</v>
      </c>
      <c r="AX3" s="5" t="s">
        <v>59</v>
      </c>
      <c r="AY3" s="5" t="s">
        <v>60</v>
      </c>
      <c r="AZ3" s="5" t="s">
        <v>61</v>
      </c>
      <c r="BA3" s="5" t="s">
        <v>62</v>
      </c>
      <c r="BB3" s="5" t="s">
        <v>63</v>
      </c>
      <c r="BC3" s="5" t="s">
        <v>64</v>
      </c>
      <c r="BD3" s="5" t="s">
        <v>65</v>
      </c>
      <c r="BE3" s="5" t="s">
        <v>66</v>
      </c>
      <c r="BF3" s="5" t="s">
        <v>67</v>
      </c>
      <c r="BG3" s="5" t="s">
        <v>68</v>
      </c>
      <c r="BH3" s="5" t="s">
        <v>69</v>
      </c>
      <c r="BI3" s="5" t="s">
        <v>70</v>
      </c>
      <c r="BJ3" s="5" t="s">
        <v>71</v>
      </c>
      <c r="BK3" s="5" t="s">
        <v>72</v>
      </c>
      <c r="BL3" s="5" t="s">
        <v>73</v>
      </c>
      <c r="BM3" s="5" t="s">
        <v>74</v>
      </c>
      <c r="BN3" s="5" t="s">
        <v>75</v>
      </c>
      <c r="BO3" s="5" t="s">
        <v>76</v>
      </c>
      <c r="BP3" s="5" t="s">
        <v>77</v>
      </c>
      <c r="BQ3" s="5" t="s">
        <v>78</v>
      </c>
      <c r="BR3" s="5" t="s">
        <v>79</v>
      </c>
      <c r="BS3" s="5" t="s">
        <v>80</v>
      </c>
      <c r="BT3" s="5" t="s">
        <v>81</v>
      </c>
      <c r="BU3" s="5" t="s">
        <v>82</v>
      </c>
      <c r="BV3" s="5" t="s">
        <v>83</v>
      </c>
      <c r="BW3" s="5" t="s">
        <v>84</v>
      </c>
      <c r="BX3" s="5" t="s">
        <v>85</v>
      </c>
      <c r="BY3" s="5" t="s">
        <v>86</v>
      </c>
      <c r="BZ3" s="5" t="s">
        <v>87</v>
      </c>
      <c r="CA3" s="5" t="s">
        <v>88</v>
      </c>
      <c r="CB3" s="5" t="s">
        <v>89</v>
      </c>
      <c r="CC3" s="5" t="s">
        <v>90</v>
      </c>
      <c r="CD3" s="5" t="s">
        <v>564</v>
      </c>
    </row>
    <row r="4" spans="1:91" x14ac:dyDescent="0.3">
      <c r="A4" s="6">
        <v>1</v>
      </c>
      <c r="B4" s="5" t="s">
        <v>323</v>
      </c>
      <c r="C4" s="5">
        <v>0</v>
      </c>
      <c r="D4" s="5">
        <v>8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3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7</v>
      </c>
      <c r="CG4" s="6">
        <v>1</v>
      </c>
      <c r="CH4" s="5">
        <f>VLOOKUP(CG4,$A$4:$CD$237,Infographic!$G$2+2)</f>
        <v>0</v>
      </c>
      <c r="CI4" s="5">
        <f>CH4+0.0001*CG4</f>
        <v>1E-4</v>
      </c>
      <c r="CJ4" s="5">
        <f>RANK(CI4,CI$4:CI$237)</f>
        <v>234</v>
      </c>
      <c r="CK4" s="5" t="str">
        <f>VLOOKUP(MATCH(CG4,CJ$4:CJ$237,0),$A$4:$B$237,2)</f>
        <v>English</v>
      </c>
      <c r="CL4" s="5">
        <f>VLOOKUP(MATCH(CG4,CJ$4:CJ$237,0),$CG$4:$CH$237,2)</f>
        <v>46362</v>
      </c>
      <c r="CM4" s="5">
        <f>CL4/SUM(CL$4:CL$237)*100</f>
        <v>31.605426409434862</v>
      </c>
    </row>
    <row r="5" spans="1:91" x14ac:dyDescent="0.3">
      <c r="A5" s="6">
        <v>2</v>
      </c>
      <c r="B5" s="5" t="s">
        <v>324</v>
      </c>
      <c r="C5" s="5">
        <v>0</v>
      </c>
      <c r="D5" s="5">
        <v>0</v>
      </c>
      <c r="E5" s="5">
        <v>0</v>
      </c>
      <c r="F5" s="5">
        <v>3</v>
      </c>
      <c r="G5" s="5">
        <v>0</v>
      </c>
      <c r="H5" s="5">
        <v>3</v>
      </c>
      <c r="I5" s="5">
        <v>0</v>
      </c>
      <c r="J5" s="5">
        <v>0</v>
      </c>
      <c r="K5" s="5">
        <v>0</v>
      </c>
      <c r="L5" s="5">
        <v>31</v>
      </c>
      <c r="M5" s="5">
        <v>0</v>
      </c>
      <c r="N5" s="5">
        <v>0</v>
      </c>
      <c r="O5" s="5">
        <v>11</v>
      </c>
      <c r="P5" s="5">
        <v>26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3</v>
      </c>
      <c r="AB5" s="5">
        <v>15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10</v>
      </c>
      <c r="AS5" s="5">
        <v>0</v>
      </c>
      <c r="AT5" s="5">
        <v>0</v>
      </c>
      <c r="AU5" s="5">
        <v>15</v>
      </c>
      <c r="AV5" s="5">
        <v>0</v>
      </c>
      <c r="AW5" s="5">
        <v>0</v>
      </c>
      <c r="AX5" s="5">
        <v>0</v>
      </c>
      <c r="AY5" s="5">
        <v>4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0</v>
      </c>
      <c r="BS5" s="5">
        <v>0</v>
      </c>
      <c r="BT5" s="5">
        <v>0</v>
      </c>
      <c r="BU5" s="5">
        <v>0</v>
      </c>
      <c r="BV5" s="5">
        <v>0</v>
      </c>
      <c r="BW5" s="5">
        <v>0</v>
      </c>
      <c r="BX5" s="5">
        <v>3</v>
      </c>
      <c r="BY5" s="5">
        <v>0</v>
      </c>
      <c r="BZ5" s="5">
        <v>9</v>
      </c>
      <c r="CA5" s="5">
        <v>0</v>
      </c>
      <c r="CB5" s="5">
        <v>0</v>
      </c>
      <c r="CC5" s="5">
        <v>0</v>
      </c>
      <c r="CD5" s="5">
        <v>133</v>
      </c>
      <c r="CG5" s="6">
        <v>2</v>
      </c>
      <c r="CH5" s="5">
        <f>VLOOKUP(CG5,$A$4:$CD$237,Infographic!$G$2+2)</f>
        <v>15</v>
      </c>
      <c r="CI5" s="5">
        <f t="shared" ref="CI5:CI68" si="0">CH5+0.0001*CG5</f>
        <v>15.0002</v>
      </c>
      <c r="CJ5" s="5">
        <f t="shared" ref="CJ5:CJ68" si="1">RANK(CI5,CI$4:CI$237)</f>
        <v>97</v>
      </c>
      <c r="CK5" s="5" t="str">
        <f t="shared" ref="CK5:CK68" si="2">VLOOKUP(MATCH(CG5,CJ$4:CJ$237,0),$A$4:$B$237,2)</f>
        <v>Vietnamese</v>
      </c>
      <c r="CL5" s="5">
        <f t="shared" ref="CL5:CL68" si="3">VLOOKUP(MATCH(CG5,CJ$4:CJ$237,0),$CG$4:$CH$237,2)</f>
        <v>18784</v>
      </c>
      <c r="CM5" s="5">
        <f t="shared" ref="CM5:CM68" si="4">CL5/SUM(CL$4:CL$237)*100</f>
        <v>12.805235530711023</v>
      </c>
    </row>
    <row r="6" spans="1:91" x14ac:dyDescent="0.3">
      <c r="A6" s="6">
        <v>3</v>
      </c>
      <c r="B6" s="5" t="s">
        <v>325</v>
      </c>
      <c r="C6" s="5">
        <v>0</v>
      </c>
      <c r="D6" s="5">
        <v>0</v>
      </c>
      <c r="E6" s="5">
        <v>0</v>
      </c>
      <c r="F6" s="5">
        <v>5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3</v>
      </c>
      <c r="CG6" s="6">
        <v>3</v>
      </c>
      <c r="CH6" s="5">
        <f>VLOOKUP(CG6,$A$4:$CD$237,Infographic!$G$2+2)</f>
        <v>0</v>
      </c>
      <c r="CI6" s="5">
        <f t="shared" si="0"/>
        <v>3.0000000000000003E-4</v>
      </c>
      <c r="CJ6" s="5">
        <f t="shared" si="1"/>
        <v>233</v>
      </c>
      <c r="CK6" s="5" t="str">
        <f t="shared" si="2"/>
        <v>Khmer</v>
      </c>
      <c r="CL6" s="5">
        <f t="shared" si="3"/>
        <v>9663</v>
      </c>
      <c r="CM6" s="5">
        <f t="shared" si="4"/>
        <v>6.5873611016429203</v>
      </c>
    </row>
    <row r="7" spans="1:91" x14ac:dyDescent="0.3">
      <c r="A7" s="6">
        <v>4</v>
      </c>
      <c r="B7" s="5" t="s">
        <v>326</v>
      </c>
      <c r="C7" s="5">
        <v>15</v>
      </c>
      <c r="D7" s="5">
        <v>9</v>
      </c>
      <c r="E7" s="5">
        <v>67</v>
      </c>
      <c r="F7" s="5">
        <v>105</v>
      </c>
      <c r="G7" s="5">
        <v>11</v>
      </c>
      <c r="H7" s="5">
        <v>76</v>
      </c>
      <c r="I7" s="5">
        <v>183</v>
      </c>
      <c r="J7" s="5">
        <v>3</v>
      </c>
      <c r="K7" s="5">
        <v>107</v>
      </c>
      <c r="L7" s="5">
        <v>48</v>
      </c>
      <c r="M7" s="5">
        <v>6</v>
      </c>
      <c r="N7" s="5">
        <v>27</v>
      </c>
      <c r="O7" s="5">
        <v>137</v>
      </c>
      <c r="P7" s="5">
        <v>489</v>
      </c>
      <c r="Q7" s="5">
        <v>5</v>
      </c>
      <c r="R7" s="5">
        <v>3</v>
      </c>
      <c r="S7" s="5">
        <v>3</v>
      </c>
      <c r="T7" s="5">
        <v>59</v>
      </c>
      <c r="U7" s="5">
        <v>56</v>
      </c>
      <c r="V7" s="5">
        <v>255</v>
      </c>
      <c r="W7" s="5">
        <v>10</v>
      </c>
      <c r="X7" s="5">
        <v>152</v>
      </c>
      <c r="Y7" s="5">
        <v>20</v>
      </c>
      <c r="Z7" s="5">
        <v>11</v>
      </c>
      <c r="AA7" s="5">
        <v>98</v>
      </c>
      <c r="AB7" s="5">
        <v>79</v>
      </c>
      <c r="AC7" s="5">
        <v>210</v>
      </c>
      <c r="AD7" s="5">
        <v>58</v>
      </c>
      <c r="AE7" s="5">
        <v>12</v>
      </c>
      <c r="AF7" s="5">
        <v>0</v>
      </c>
      <c r="AG7" s="5">
        <v>95</v>
      </c>
      <c r="AH7" s="5">
        <v>17</v>
      </c>
      <c r="AI7" s="5">
        <v>91</v>
      </c>
      <c r="AJ7" s="5">
        <v>0</v>
      </c>
      <c r="AK7" s="5">
        <v>273</v>
      </c>
      <c r="AL7" s="5">
        <v>185</v>
      </c>
      <c r="AM7" s="5">
        <v>56</v>
      </c>
      <c r="AN7" s="5">
        <v>0</v>
      </c>
      <c r="AO7" s="5">
        <v>61</v>
      </c>
      <c r="AP7" s="5">
        <v>225</v>
      </c>
      <c r="AQ7" s="5">
        <v>5</v>
      </c>
      <c r="AR7" s="5">
        <v>32</v>
      </c>
      <c r="AS7" s="5">
        <v>204</v>
      </c>
      <c r="AT7" s="5">
        <v>94</v>
      </c>
      <c r="AU7" s="5">
        <v>98</v>
      </c>
      <c r="AV7" s="5">
        <v>75</v>
      </c>
      <c r="AW7" s="5">
        <v>68</v>
      </c>
      <c r="AX7" s="5">
        <v>14</v>
      </c>
      <c r="AY7" s="5">
        <v>136</v>
      </c>
      <c r="AZ7" s="5">
        <v>42</v>
      </c>
      <c r="BA7" s="5">
        <v>34</v>
      </c>
      <c r="BB7" s="5">
        <v>69</v>
      </c>
      <c r="BC7" s="5">
        <v>132</v>
      </c>
      <c r="BD7" s="5">
        <v>9</v>
      </c>
      <c r="BE7" s="5">
        <v>19</v>
      </c>
      <c r="BF7" s="5">
        <v>20</v>
      </c>
      <c r="BG7" s="5">
        <v>102</v>
      </c>
      <c r="BH7" s="5">
        <v>10</v>
      </c>
      <c r="BI7" s="5">
        <v>98</v>
      </c>
      <c r="BJ7" s="5">
        <v>0</v>
      </c>
      <c r="BK7" s="5">
        <v>0</v>
      </c>
      <c r="BL7" s="5">
        <v>4</v>
      </c>
      <c r="BM7" s="5">
        <v>38</v>
      </c>
      <c r="BN7" s="5">
        <v>90</v>
      </c>
      <c r="BO7" s="5">
        <v>4</v>
      </c>
      <c r="BP7" s="5">
        <v>47</v>
      </c>
      <c r="BQ7" s="5">
        <v>49</v>
      </c>
      <c r="BR7" s="5">
        <v>0</v>
      </c>
      <c r="BS7" s="5">
        <v>20</v>
      </c>
      <c r="BT7" s="5">
        <v>57</v>
      </c>
      <c r="BU7" s="5">
        <v>74</v>
      </c>
      <c r="BV7" s="5">
        <v>5</v>
      </c>
      <c r="BW7" s="5">
        <v>125</v>
      </c>
      <c r="BX7" s="5">
        <v>169</v>
      </c>
      <c r="BY7" s="5">
        <v>35</v>
      </c>
      <c r="BZ7" s="5">
        <v>501</v>
      </c>
      <c r="CA7" s="5">
        <v>48</v>
      </c>
      <c r="CB7" s="5">
        <v>194</v>
      </c>
      <c r="CC7" s="5">
        <v>0</v>
      </c>
      <c r="CD7" s="5">
        <v>6039</v>
      </c>
      <c r="CG7" s="6">
        <v>4</v>
      </c>
      <c r="CH7" s="5">
        <f>VLOOKUP(CG7,$A$4:$CD$237,Infographic!$G$2+2)</f>
        <v>79</v>
      </c>
      <c r="CI7" s="5">
        <f t="shared" si="0"/>
        <v>79.000399999999999</v>
      </c>
      <c r="CJ7" s="5">
        <f t="shared" si="1"/>
        <v>66</v>
      </c>
      <c r="CK7" s="5" t="str">
        <f t="shared" si="2"/>
        <v>Mandarin</v>
      </c>
      <c r="CL7" s="5">
        <f t="shared" si="3"/>
        <v>6201</v>
      </c>
      <c r="CM7" s="5">
        <f t="shared" si="4"/>
        <v>4.2272820233144728</v>
      </c>
    </row>
    <row r="8" spans="1:91" x14ac:dyDescent="0.3">
      <c r="A8" s="6">
        <v>5</v>
      </c>
      <c r="B8" s="5" t="s">
        <v>327</v>
      </c>
      <c r="C8" s="5">
        <v>0</v>
      </c>
      <c r="D8" s="5">
        <v>0</v>
      </c>
      <c r="E8" s="5">
        <v>0</v>
      </c>
      <c r="F8" s="5">
        <v>5</v>
      </c>
      <c r="G8" s="5">
        <v>0</v>
      </c>
      <c r="H8" s="5">
        <v>0</v>
      </c>
      <c r="I8" s="5">
        <v>0</v>
      </c>
      <c r="J8" s="5">
        <v>0</v>
      </c>
      <c r="K8" s="5">
        <v>4</v>
      </c>
      <c r="L8" s="5">
        <v>52</v>
      </c>
      <c r="M8" s="5">
        <v>0</v>
      </c>
      <c r="N8" s="5">
        <v>0</v>
      </c>
      <c r="O8" s="5">
        <v>15</v>
      </c>
      <c r="P8" s="5">
        <v>68</v>
      </c>
      <c r="Q8" s="5">
        <v>0</v>
      </c>
      <c r="R8" s="5">
        <v>0</v>
      </c>
      <c r="S8" s="5">
        <v>0</v>
      </c>
      <c r="T8" s="5">
        <v>19</v>
      </c>
      <c r="U8" s="5">
        <v>0</v>
      </c>
      <c r="V8" s="5">
        <v>7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9</v>
      </c>
      <c r="AC8" s="5">
        <v>5</v>
      </c>
      <c r="AD8" s="5">
        <v>12</v>
      </c>
      <c r="AE8" s="5">
        <v>0</v>
      </c>
      <c r="AF8" s="5">
        <v>0</v>
      </c>
      <c r="AG8" s="5">
        <v>0</v>
      </c>
      <c r="AH8" s="5">
        <v>0</v>
      </c>
      <c r="AI8" s="5">
        <v>69</v>
      </c>
      <c r="AJ8" s="5">
        <v>0</v>
      </c>
      <c r="AK8" s="5">
        <v>6</v>
      </c>
      <c r="AL8" s="5">
        <v>3</v>
      </c>
      <c r="AM8" s="5">
        <v>3</v>
      </c>
      <c r="AN8" s="5">
        <v>0</v>
      </c>
      <c r="AO8" s="5">
        <v>0</v>
      </c>
      <c r="AP8" s="5">
        <v>3</v>
      </c>
      <c r="AQ8" s="5">
        <v>0</v>
      </c>
      <c r="AR8" s="5">
        <v>8</v>
      </c>
      <c r="AS8" s="5">
        <v>17</v>
      </c>
      <c r="AT8" s="5">
        <v>4</v>
      </c>
      <c r="AU8" s="5">
        <v>40</v>
      </c>
      <c r="AV8" s="5">
        <v>5</v>
      </c>
      <c r="AW8" s="5">
        <v>18</v>
      </c>
      <c r="AX8" s="5">
        <v>0</v>
      </c>
      <c r="AY8" s="5">
        <v>9</v>
      </c>
      <c r="AZ8" s="5">
        <v>5</v>
      </c>
      <c r="BA8" s="5">
        <v>0</v>
      </c>
      <c r="BB8" s="5">
        <v>9</v>
      </c>
      <c r="BC8" s="5">
        <v>0</v>
      </c>
      <c r="BD8" s="5">
        <v>0</v>
      </c>
      <c r="BE8" s="5">
        <v>0</v>
      </c>
      <c r="BF8" s="5">
        <v>0</v>
      </c>
      <c r="BG8" s="5">
        <v>5</v>
      </c>
      <c r="BH8" s="5">
        <v>0</v>
      </c>
      <c r="BI8" s="5">
        <v>0</v>
      </c>
      <c r="BJ8" s="5">
        <v>0</v>
      </c>
      <c r="BK8" s="5">
        <v>0</v>
      </c>
      <c r="BL8" s="5">
        <v>0</v>
      </c>
      <c r="BM8" s="5">
        <v>0</v>
      </c>
      <c r="BN8" s="5">
        <v>3</v>
      </c>
      <c r="BO8" s="5">
        <v>0</v>
      </c>
      <c r="BP8" s="5">
        <v>0</v>
      </c>
      <c r="BQ8" s="5">
        <v>0</v>
      </c>
      <c r="BR8" s="5">
        <v>0</v>
      </c>
      <c r="BS8" s="5">
        <v>0</v>
      </c>
      <c r="BT8" s="5">
        <v>0</v>
      </c>
      <c r="BU8" s="5">
        <v>0</v>
      </c>
      <c r="BV8" s="5">
        <v>0</v>
      </c>
      <c r="BW8" s="5">
        <v>5</v>
      </c>
      <c r="BX8" s="5">
        <v>103</v>
      </c>
      <c r="BY8" s="5">
        <v>6</v>
      </c>
      <c r="BZ8" s="5">
        <v>149</v>
      </c>
      <c r="CA8" s="5">
        <v>0</v>
      </c>
      <c r="CB8" s="5">
        <v>7</v>
      </c>
      <c r="CC8" s="5">
        <v>0</v>
      </c>
      <c r="CD8" s="5">
        <v>674</v>
      </c>
      <c r="CG8" s="6">
        <v>5</v>
      </c>
      <c r="CH8" s="5">
        <f>VLOOKUP(CG8,$A$4:$CD$237,Infographic!$G$2+2)</f>
        <v>9</v>
      </c>
      <c r="CI8" s="5">
        <f t="shared" si="0"/>
        <v>9.0005000000000006</v>
      </c>
      <c r="CJ8" s="5">
        <f t="shared" si="1"/>
        <v>108</v>
      </c>
      <c r="CK8" s="5" t="str">
        <f t="shared" si="2"/>
        <v>Punjabi</v>
      </c>
      <c r="CL8" s="5">
        <f t="shared" si="3"/>
        <v>5399</v>
      </c>
      <c r="CM8" s="5">
        <f t="shared" si="4"/>
        <v>3.6805508214602227</v>
      </c>
    </row>
    <row r="9" spans="1:91" x14ac:dyDescent="0.3">
      <c r="A9" s="6">
        <v>6</v>
      </c>
      <c r="B9" s="5" t="s">
        <v>328</v>
      </c>
      <c r="C9" s="5">
        <v>6</v>
      </c>
      <c r="D9" s="5">
        <v>0</v>
      </c>
      <c r="E9" s="5">
        <v>0</v>
      </c>
      <c r="F9" s="5">
        <v>77</v>
      </c>
      <c r="G9" s="5">
        <v>0</v>
      </c>
      <c r="H9" s="5">
        <v>4</v>
      </c>
      <c r="I9" s="5">
        <v>56</v>
      </c>
      <c r="J9" s="5">
        <v>0</v>
      </c>
      <c r="K9" s="5">
        <v>33</v>
      </c>
      <c r="L9" s="5">
        <v>892</v>
      </c>
      <c r="M9" s="5">
        <v>0</v>
      </c>
      <c r="N9" s="5">
        <v>12</v>
      </c>
      <c r="O9" s="5">
        <v>42</v>
      </c>
      <c r="P9" s="5">
        <v>774</v>
      </c>
      <c r="Q9" s="5">
        <v>0</v>
      </c>
      <c r="R9" s="5">
        <v>13</v>
      </c>
      <c r="S9" s="5">
        <v>0</v>
      </c>
      <c r="T9" s="5">
        <v>275</v>
      </c>
      <c r="U9" s="5">
        <v>0</v>
      </c>
      <c r="V9" s="5">
        <v>24</v>
      </c>
      <c r="W9" s="5">
        <v>0</v>
      </c>
      <c r="X9" s="5">
        <v>26</v>
      </c>
      <c r="Y9" s="5">
        <v>0</v>
      </c>
      <c r="Z9" s="5">
        <v>0</v>
      </c>
      <c r="AA9" s="5">
        <v>0</v>
      </c>
      <c r="AB9" s="5">
        <v>1628</v>
      </c>
      <c r="AC9" s="5">
        <v>80</v>
      </c>
      <c r="AD9" s="5">
        <v>487</v>
      </c>
      <c r="AE9" s="5">
        <v>5</v>
      </c>
      <c r="AF9" s="5">
        <v>0</v>
      </c>
      <c r="AG9" s="5">
        <v>297</v>
      </c>
      <c r="AH9" s="5">
        <v>0</v>
      </c>
      <c r="AI9" s="5">
        <v>129</v>
      </c>
      <c r="AJ9" s="5">
        <v>0</v>
      </c>
      <c r="AK9" s="5">
        <v>34</v>
      </c>
      <c r="AL9" s="5">
        <v>17</v>
      </c>
      <c r="AM9" s="5">
        <v>8</v>
      </c>
      <c r="AN9" s="5">
        <v>0</v>
      </c>
      <c r="AO9" s="5">
        <v>0</v>
      </c>
      <c r="AP9" s="5">
        <v>245</v>
      </c>
      <c r="AQ9" s="5">
        <v>0</v>
      </c>
      <c r="AR9" s="5">
        <v>113</v>
      </c>
      <c r="AS9" s="5">
        <v>17</v>
      </c>
      <c r="AT9" s="5">
        <v>40</v>
      </c>
      <c r="AU9" s="5">
        <v>723</v>
      </c>
      <c r="AV9" s="5">
        <v>0</v>
      </c>
      <c r="AW9" s="5">
        <v>0</v>
      </c>
      <c r="AX9" s="5">
        <v>0</v>
      </c>
      <c r="AY9" s="5">
        <v>32</v>
      </c>
      <c r="AZ9" s="5">
        <v>115</v>
      </c>
      <c r="BA9" s="5">
        <v>6</v>
      </c>
      <c r="BB9" s="5">
        <v>66</v>
      </c>
      <c r="BC9" s="5">
        <v>21</v>
      </c>
      <c r="BD9" s="5">
        <v>0</v>
      </c>
      <c r="BE9" s="5">
        <v>0</v>
      </c>
      <c r="BF9" s="5">
        <v>6</v>
      </c>
      <c r="BG9" s="5">
        <v>27</v>
      </c>
      <c r="BH9" s="5">
        <v>0</v>
      </c>
      <c r="BI9" s="5">
        <v>153</v>
      </c>
      <c r="BJ9" s="5">
        <v>0</v>
      </c>
      <c r="BK9" s="5">
        <v>0</v>
      </c>
      <c r="BL9" s="5">
        <v>0</v>
      </c>
      <c r="BM9" s="5">
        <v>0</v>
      </c>
      <c r="BN9" s="5">
        <v>27</v>
      </c>
      <c r="BO9" s="5">
        <v>0</v>
      </c>
      <c r="BP9" s="5">
        <v>4</v>
      </c>
      <c r="BQ9" s="5">
        <v>0</v>
      </c>
      <c r="BR9" s="5">
        <v>0</v>
      </c>
      <c r="BS9" s="5">
        <v>0</v>
      </c>
      <c r="BT9" s="5">
        <v>0</v>
      </c>
      <c r="BU9" s="5">
        <v>0</v>
      </c>
      <c r="BV9" s="5">
        <v>0</v>
      </c>
      <c r="BW9" s="5">
        <v>28</v>
      </c>
      <c r="BX9" s="5">
        <v>783</v>
      </c>
      <c r="BY9" s="5">
        <v>8</v>
      </c>
      <c r="BZ9" s="5">
        <v>520</v>
      </c>
      <c r="CA9" s="5">
        <v>16</v>
      </c>
      <c r="CB9" s="5">
        <v>36</v>
      </c>
      <c r="CC9" s="5">
        <v>0</v>
      </c>
      <c r="CD9" s="5">
        <v>7894</v>
      </c>
      <c r="CG9" s="6">
        <v>6</v>
      </c>
      <c r="CH9" s="5">
        <f>VLOOKUP(CG9,$A$4:$CD$237,Infographic!$G$2+2)</f>
        <v>1628</v>
      </c>
      <c r="CI9" s="5">
        <f t="shared" si="0"/>
        <v>1628.0006000000001</v>
      </c>
      <c r="CJ9" s="5">
        <f t="shared" si="1"/>
        <v>18</v>
      </c>
      <c r="CK9" s="5" t="str">
        <f t="shared" si="2"/>
        <v>Cantonese</v>
      </c>
      <c r="CL9" s="5">
        <f t="shared" si="3"/>
        <v>4410</v>
      </c>
      <c r="CM9" s="5">
        <f t="shared" si="4"/>
        <v>3.0063399004703797</v>
      </c>
    </row>
    <row r="10" spans="1:91" x14ac:dyDescent="0.3">
      <c r="A10" s="6">
        <v>7</v>
      </c>
      <c r="B10" s="5" t="s">
        <v>329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8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3</v>
      </c>
      <c r="AS10" s="5">
        <v>0</v>
      </c>
      <c r="AT10" s="5">
        <v>0</v>
      </c>
      <c r="AU10" s="5">
        <v>0</v>
      </c>
      <c r="AV10" s="5">
        <v>0</v>
      </c>
      <c r="AW10" s="5">
        <v>0</v>
      </c>
      <c r="AX10" s="5">
        <v>0</v>
      </c>
      <c r="AY10" s="5">
        <v>0</v>
      </c>
      <c r="AZ10" s="5">
        <v>0</v>
      </c>
      <c r="BA10" s="5">
        <v>0</v>
      </c>
      <c r="BB10" s="5">
        <v>0</v>
      </c>
      <c r="BC10" s="5">
        <v>0</v>
      </c>
      <c r="BD10" s="5">
        <v>0</v>
      </c>
      <c r="BE10" s="5">
        <v>0</v>
      </c>
      <c r="BF10" s="5">
        <v>0</v>
      </c>
      <c r="BG10" s="5">
        <v>0</v>
      </c>
      <c r="BH10" s="5">
        <v>0</v>
      </c>
      <c r="BI10" s="5">
        <v>0</v>
      </c>
      <c r="BJ10" s="5">
        <v>0</v>
      </c>
      <c r="BK10" s="5">
        <v>0</v>
      </c>
      <c r="BL10" s="5">
        <v>0</v>
      </c>
      <c r="BM10" s="5">
        <v>0</v>
      </c>
      <c r="BN10" s="5">
        <v>0</v>
      </c>
      <c r="BO10" s="5">
        <v>0</v>
      </c>
      <c r="BP10" s="5">
        <v>0</v>
      </c>
      <c r="BQ10" s="5">
        <v>0</v>
      </c>
      <c r="BR10" s="5">
        <v>0</v>
      </c>
      <c r="BS10" s="5">
        <v>0</v>
      </c>
      <c r="BT10" s="5">
        <v>0</v>
      </c>
      <c r="BU10" s="5">
        <v>0</v>
      </c>
      <c r="BV10" s="5">
        <v>0</v>
      </c>
      <c r="BW10" s="5">
        <v>0</v>
      </c>
      <c r="BX10" s="5">
        <v>0</v>
      </c>
      <c r="BY10" s="5">
        <v>0</v>
      </c>
      <c r="BZ10" s="5">
        <v>0</v>
      </c>
      <c r="CA10" s="5">
        <v>0</v>
      </c>
      <c r="CB10" s="5">
        <v>0</v>
      </c>
      <c r="CC10" s="5">
        <v>0</v>
      </c>
      <c r="CD10" s="5">
        <v>21</v>
      </c>
      <c r="CG10" s="6">
        <v>7</v>
      </c>
      <c r="CH10" s="5">
        <f>VLOOKUP(CG10,$A$4:$CD$237,Infographic!$G$2+2)</f>
        <v>0</v>
      </c>
      <c r="CI10" s="5">
        <f t="shared" si="0"/>
        <v>6.9999999999999999E-4</v>
      </c>
      <c r="CJ10" s="5">
        <f t="shared" si="1"/>
        <v>232</v>
      </c>
      <c r="CK10" s="5" t="str">
        <f t="shared" si="2"/>
        <v>Hazaraghi</v>
      </c>
      <c r="CL10" s="5">
        <f t="shared" si="3"/>
        <v>4029</v>
      </c>
      <c r="CM10" s="5">
        <f t="shared" si="4"/>
        <v>2.746608494103211</v>
      </c>
    </row>
    <row r="11" spans="1:91" x14ac:dyDescent="0.3">
      <c r="A11" s="6">
        <v>8</v>
      </c>
      <c r="B11" s="5" t="s">
        <v>330</v>
      </c>
      <c r="C11" s="5">
        <v>0</v>
      </c>
      <c r="D11" s="5">
        <v>0</v>
      </c>
      <c r="E11" s="5">
        <v>4</v>
      </c>
      <c r="F11" s="5">
        <v>21</v>
      </c>
      <c r="G11" s="5">
        <v>0</v>
      </c>
      <c r="H11" s="5">
        <v>0</v>
      </c>
      <c r="I11" s="5">
        <v>17</v>
      </c>
      <c r="J11" s="5">
        <v>0</v>
      </c>
      <c r="K11" s="5">
        <v>8</v>
      </c>
      <c r="L11" s="5">
        <v>858</v>
      </c>
      <c r="M11" s="5">
        <v>0</v>
      </c>
      <c r="N11" s="5">
        <v>0</v>
      </c>
      <c r="O11" s="5">
        <v>10</v>
      </c>
      <c r="P11" s="5">
        <v>96</v>
      </c>
      <c r="Q11" s="5">
        <v>0</v>
      </c>
      <c r="R11" s="5">
        <v>0</v>
      </c>
      <c r="S11" s="5">
        <v>0</v>
      </c>
      <c r="T11" s="5">
        <v>23</v>
      </c>
      <c r="U11" s="5">
        <v>0</v>
      </c>
      <c r="V11" s="5">
        <v>6</v>
      </c>
      <c r="W11" s="5">
        <v>0</v>
      </c>
      <c r="X11" s="5">
        <v>23</v>
      </c>
      <c r="Y11" s="5">
        <v>0</v>
      </c>
      <c r="Z11" s="5">
        <v>0</v>
      </c>
      <c r="AA11" s="5">
        <v>0</v>
      </c>
      <c r="AB11" s="5">
        <v>135</v>
      </c>
      <c r="AC11" s="5">
        <v>13</v>
      </c>
      <c r="AD11" s="5">
        <v>4</v>
      </c>
      <c r="AE11" s="5">
        <v>0</v>
      </c>
      <c r="AF11" s="5">
        <v>0</v>
      </c>
      <c r="AG11" s="5">
        <v>130</v>
      </c>
      <c r="AH11" s="5">
        <v>0</v>
      </c>
      <c r="AI11" s="5">
        <v>57</v>
      </c>
      <c r="AJ11" s="5">
        <v>0</v>
      </c>
      <c r="AK11" s="5">
        <v>8</v>
      </c>
      <c r="AL11" s="5">
        <v>0</v>
      </c>
      <c r="AM11" s="5">
        <v>3</v>
      </c>
      <c r="AN11" s="5">
        <v>0</v>
      </c>
      <c r="AO11" s="5">
        <v>0</v>
      </c>
      <c r="AP11" s="5">
        <v>3</v>
      </c>
      <c r="AQ11" s="5">
        <v>0</v>
      </c>
      <c r="AR11" s="5">
        <v>270</v>
      </c>
      <c r="AS11" s="5">
        <v>4</v>
      </c>
      <c r="AT11" s="5">
        <v>134</v>
      </c>
      <c r="AU11" s="5">
        <v>661</v>
      </c>
      <c r="AV11" s="5">
        <v>0</v>
      </c>
      <c r="AW11" s="5">
        <v>0</v>
      </c>
      <c r="AX11" s="5">
        <v>0</v>
      </c>
      <c r="AY11" s="5">
        <v>21</v>
      </c>
      <c r="AZ11" s="5">
        <v>214</v>
      </c>
      <c r="BA11" s="5">
        <v>0</v>
      </c>
      <c r="BB11" s="5">
        <v>49</v>
      </c>
      <c r="BC11" s="5">
        <v>0</v>
      </c>
      <c r="BD11" s="5">
        <v>0</v>
      </c>
      <c r="BE11" s="5">
        <v>0</v>
      </c>
      <c r="BF11" s="5">
        <v>0</v>
      </c>
      <c r="BG11" s="5">
        <v>0</v>
      </c>
      <c r="BH11" s="5">
        <v>0</v>
      </c>
      <c r="BI11" s="5">
        <v>51</v>
      </c>
      <c r="BJ11" s="5">
        <v>0</v>
      </c>
      <c r="BK11" s="5">
        <v>0</v>
      </c>
      <c r="BL11" s="5">
        <v>0</v>
      </c>
      <c r="BM11" s="5">
        <v>0</v>
      </c>
      <c r="BN11" s="5">
        <v>24</v>
      </c>
      <c r="BO11" s="5">
        <v>0</v>
      </c>
      <c r="BP11" s="5">
        <v>0</v>
      </c>
      <c r="BQ11" s="5">
        <v>0</v>
      </c>
      <c r="BR11" s="5">
        <v>0</v>
      </c>
      <c r="BS11" s="5">
        <v>0</v>
      </c>
      <c r="BT11" s="5">
        <v>4</v>
      </c>
      <c r="BU11" s="5">
        <v>3</v>
      </c>
      <c r="BV11" s="5">
        <v>0</v>
      </c>
      <c r="BW11" s="5">
        <v>12</v>
      </c>
      <c r="BX11" s="5">
        <v>16</v>
      </c>
      <c r="BY11" s="5">
        <v>0</v>
      </c>
      <c r="BZ11" s="5">
        <v>1527</v>
      </c>
      <c r="CA11" s="5">
        <v>130</v>
      </c>
      <c r="CB11" s="5">
        <v>0</v>
      </c>
      <c r="CC11" s="5">
        <v>0</v>
      </c>
      <c r="CD11" s="5">
        <v>4579</v>
      </c>
      <c r="CG11" s="6">
        <v>8</v>
      </c>
      <c r="CH11" s="5">
        <f>VLOOKUP(CG11,$A$4:$CD$237,Infographic!$G$2+2)</f>
        <v>135</v>
      </c>
      <c r="CI11" s="5">
        <f t="shared" si="0"/>
        <v>135.0008</v>
      </c>
      <c r="CJ11" s="5">
        <f t="shared" si="1"/>
        <v>59</v>
      </c>
      <c r="CK11" s="5" t="str">
        <f t="shared" si="2"/>
        <v>Sinhalese</v>
      </c>
      <c r="CL11" s="5">
        <f t="shared" si="3"/>
        <v>3907</v>
      </c>
      <c r="CM11" s="5">
        <f t="shared" si="4"/>
        <v>2.663439907287477</v>
      </c>
    </row>
    <row r="12" spans="1:91" x14ac:dyDescent="0.3">
      <c r="A12" s="6">
        <v>9</v>
      </c>
      <c r="B12" s="5" t="s">
        <v>331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23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8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10</v>
      </c>
      <c r="AV12" s="5">
        <v>0</v>
      </c>
      <c r="AW12" s="5">
        <v>0</v>
      </c>
      <c r="AX12" s="5">
        <v>0</v>
      </c>
      <c r="AY12" s="5">
        <v>0</v>
      </c>
      <c r="AZ12" s="5">
        <v>0</v>
      </c>
      <c r="BA12" s="5">
        <v>0</v>
      </c>
      <c r="BB12" s="5">
        <v>0</v>
      </c>
      <c r="BC12" s="5">
        <v>0</v>
      </c>
      <c r="BD12" s="5">
        <v>0</v>
      </c>
      <c r="BE12" s="5">
        <v>0</v>
      </c>
      <c r="BF12" s="5">
        <v>0</v>
      </c>
      <c r="BG12" s="5">
        <v>0</v>
      </c>
      <c r="BH12" s="5">
        <v>0</v>
      </c>
      <c r="BI12" s="5">
        <v>0</v>
      </c>
      <c r="BJ12" s="5">
        <v>0</v>
      </c>
      <c r="BK12" s="5">
        <v>0</v>
      </c>
      <c r="BL12" s="5">
        <v>0</v>
      </c>
      <c r="BM12" s="5">
        <v>0</v>
      </c>
      <c r="BN12" s="5">
        <v>0</v>
      </c>
      <c r="BO12" s="5">
        <v>0</v>
      </c>
      <c r="BP12" s="5">
        <v>0</v>
      </c>
      <c r="BQ12" s="5">
        <v>0</v>
      </c>
      <c r="BR12" s="5">
        <v>0</v>
      </c>
      <c r="BS12" s="5">
        <v>0</v>
      </c>
      <c r="BT12" s="5">
        <v>0</v>
      </c>
      <c r="BU12" s="5">
        <v>0</v>
      </c>
      <c r="BV12" s="5">
        <v>0</v>
      </c>
      <c r="BW12" s="5">
        <v>4</v>
      </c>
      <c r="BX12" s="5">
        <v>3</v>
      </c>
      <c r="BY12" s="5">
        <v>0</v>
      </c>
      <c r="BZ12" s="5">
        <v>5</v>
      </c>
      <c r="CA12" s="5">
        <v>0</v>
      </c>
      <c r="CB12" s="5">
        <v>0</v>
      </c>
      <c r="CC12" s="5">
        <v>0</v>
      </c>
      <c r="CD12" s="5">
        <v>65</v>
      </c>
      <c r="CG12" s="6">
        <v>9</v>
      </c>
      <c r="CH12" s="5">
        <f>VLOOKUP(CG12,$A$4:$CD$237,Infographic!$G$2+2)</f>
        <v>8</v>
      </c>
      <c r="CI12" s="5">
        <f t="shared" si="0"/>
        <v>8.0008999999999997</v>
      </c>
      <c r="CJ12" s="5">
        <f t="shared" si="1"/>
        <v>112</v>
      </c>
      <c r="CK12" s="5" t="str">
        <f t="shared" si="2"/>
        <v>Greek</v>
      </c>
      <c r="CL12" s="5">
        <f t="shared" si="3"/>
        <v>3509</v>
      </c>
      <c r="CM12" s="5">
        <f t="shared" si="4"/>
        <v>2.3921194355443451</v>
      </c>
    </row>
    <row r="13" spans="1:91" x14ac:dyDescent="0.3">
      <c r="A13" s="6">
        <v>10</v>
      </c>
      <c r="B13" s="5" t="s">
        <v>332</v>
      </c>
      <c r="C13" s="5">
        <v>12</v>
      </c>
      <c r="D13" s="5">
        <v>16</v>
      </c>
      <c r="E13" s="5">
        <v>187</v>
      </c>
      <c r="F13" s="5">
        <v>1209</v>
      </c>
      <c r="G13" s="5">
        <v>29</v>
      </c>
      <c r="H13" s="5">
        <v>47</v>
      </c>
      <c r="I13" s="5">
        <v>346</v>
      </c>
      <c r="J13" s="5">
        <v>27</v>
      </c>
      <c r="K13" s="5">
        <v>696</v>
      </c>
      <c r="L13" s="5">
        <v>4285</v>
      </c>
      <c r="M13" s="5">
        <v>0</v>
      </c>
      <c r="N13" s="5">
        <v>46</v>
      </c>
      <c r="O13" s="5">
        <v>771</v>
      </c>
      <c r="P13" s="5">
        <v>5186</v>
      </c>
      <c r="Q13" s="5">
        <v>0</v>
      </c>
      <c r="R13" s="5">
        <v>40</v>
      </c>
      <c r="S13" s="5">
        <v>7</v>
      </c>
      <c r="T13" s="5">
        <v>3634</v>
      </c>
      <c r="U13" s="5">
        <v>31</v>
      </c>
      <c r="V13" s="5">
        <v>552</v>
      </c>
      <c r="W13" s="5">
        <v>8</v>
      </c>
      <c r="X13" s="5">
        <v>507</v>
      </c>
      <c r="Y13" s="5">
        <v>18</v>
      </c>
      <c r="Z13" s="5">
        <v>16</v>
      </c>
      <c r="AA13" s="5">
        <v>211</v>
      </c>
      <c r="AB13" s="5">
        <v>2522</v>
      </c>
      <c r="AC13" s="5">
        <v>901</v>
      </c>
      <c r="AD13" s="5">
        <v>1412</v>
      </c>
      <c r="AE13" s="5">
        <v>11</v>
      </c>
      <c r="AF13" s="5">
        <v>3</v>
      </c>
      <c r="AG13" s="5">
        <v>2779</v>
      </c>
      <c r="AH13" s="5">
        <v>14</v>
      </c>
      <c r="AI13" s="5">
        <v>22658</v>
      </c>
      <c r="AJ13" s="5">
        <v>7</v>
      </c>
      <c r="AK13" s="5">
        <v>1069</v>
      </c>
      <c r="AL13" s="5">
        <v>1164</v>
      </c>
      <c r="AM13" s="5">
        <v>156</v>
      </c>
      <c r="AN13" s="5">
        <v>11</v>
      </c>
      <c r="AO13" s="5">
        <v>65</v>
      </c>
      <c r="AP13" s="5">
        <v>2314</v>
      </c>
      <c r="AQ13" s="5">
        <v>0</v>
      </c>
      <c r="AR13" s="5">
        <v>731</v>
      </c>
      <c r="AS13" s="5">
        <v>451</v>
      </c>
      <c r="AT13" s="5">
        <v>1740</v>
      </c>
      <c r="AU13" s="5">
        <v>3668</v>
      </c>
      <c r="AV13" s="5">
        <v>106</v>
      </c>
      <c r="AW13" s="5">
        <v>261</v>
      </c>
      <c r="AX13" s="5">
        <v>61</v>
      </c>
      <c r="AY13" s="5">
        <v>1407</v>
      </c>
      <c r="AZ13" s="5">
        <v>1850</v>
      </c>
      <c r="BA13" s="5">
        <v>63</v>
      </c>
      <c r="BB13" s="5">
        <v>7767</v>
      </c>
      <c r="BC13" s="5">
        <v>194</v>
      </c>
      <c r="BD13" s="5">
        <v>12</v>
      </c>
      <c r="BE13" s="5">
        <v>4</v>
      </c>
      <c r="BF13" s="5">
        <v>5</v>
      </c>
      <c r="BG13" s="5">
        <v>239</v>
      </c>
      <c r="BH13" s="5">
        <v>10</v>
      </c>
      <c r="BI13" s="5">
        <v>395</v>
      </c>
      <c r="BJ13" s="5">
        <v>0</v>
      </c>
      <c r="BK13" s="5">
        <v>0</v>
      </c>
      <c r="BL13" s="5">
        <v>10</v>
      </c>
      <c r="BM13" s="5">
        <v>9</v>
      </c>
      <c r="BN13" s="5">
        <v>351</v>
      </c>
      <c r="BO13" s="5">
        <v>4</v>
      </c>
      <c r="BP13" s="5">
        <v>17</v>
      </c>
      <c r="BQ13" s="5">
        <v>26</v>
      </c>
      <c r="BR13" s="5">
        <v>0</v>
      </c>
      <c r="BS13" s="5">
        <v>14</v>
      </c>
      <c r="BT13" s="5">
        <v>58</v>
      </c>
      <c r="BU13" s="5">
        <v>33</v>
      </c>
      <c r="BV13" s="5">
        <v>0</v>
      </c>
      <c r="BW13" s="5">
        <v>578</v>
      </c>
      <c r="BX13" s="5">
        <v>11908</v>
      </c>
      <c r="BY13" s="5">
        <v>74</v>
      </c>
      <c r="BZ13" s="5">
        <v>5582</v>
      </c>
      <c r="CA13" s="5">
        <v>584</v>
      </c>
      <c r="CB13" s="5">
        <v>204</v>
      </c>
      <c r="CC13" s="5">
        <v>0</v>
      </c>
      <c r="CD13" s="5">
        <v>91441</v>
      </c>
      <c r="CG13" s="6">
        <v>10</v>
      </c>
      <c r="CH13" s="5">
        <f>VLOOKUP(CG13,$A$4:$CD$237,Infographic!$G$2+2)</f>
        <v>2522</v>
      </c>
      <c r="CI13" s="5">
        <f t="shared" si="0"/>
        <v>2522.0010000000002</v>
      </c>
      <c r="CJ13" s="5">
        <f t="shared" si="1"/>
        <v>11</v>
      </c>
      <c r="CK13" s="5" t="str">
        <f t="shared" si="2"/>
        <v>Tamil</v>
      </c>
      <c r="CL13" s="5">
        <f t="shared" si="3"/>
        <v>2797</v>
      </c>
      <c r="CM13" s="5">
        <f t="shared" si="4"/>
        <v>1.9067421092098986</v>
      </c>
    </row>
    <row r="14" spans="1:91" x14ac:dyDescent="0.3">
      <c r="A14" s="6">
        <v>11</v>
      </c>
      <c r="B14" s="5" t="s">
        <v>333</v>
      </c>
      <c r="C14" s="5">
        <v>0</v>
      </c>
      <c r="D14" s="5">
        <v>0</v>
      </c>
      <c r="E14" s="5">
        <v>0</v>
      </c>
      <c r="F14" s="5">
        <v>31</v>
      </c>
      <c r="G14" s="5">
        <v>0</v>
      </c>
      <c r="H14" s="5">
        <v>11</v>
      </c>
      <c r="I14" s="5">
        <v>27</v>
      </c>
      <c r="J14" s="5">
        <v>0</v>
      </c>
      <c r="K14" s="5">
        <v>37</v>
      </c>
      <c r="L14" s="5">
        <v>9</v>
      </c>
      <c r="M14" s="5">
        <v>0</v>
      </c>
      <c r="N14" s="5">
        <v>0</v>
      </c>
      <c r="O14" s="5">
        <v>9</v>
      </c>
      <c r="P14" s="5">
        <v>304</v>
      </c>
      <c r="Q14" s="5">
        <v>0</v>
      </c>
      <c r="R14" s="5">
        <v>0</v>
      </c>
      <c r="S14" s="5">
        <v>0</v>
      </c>
      <c r="T14" s="5">
        <v>22</v>
      </c>
      <c r="U14" s="5">
        <v>0</v>
      </c>
      <c r="V14" s="5">
        <v>26</v>
      </c>
      <c r="W14" s="5">
        <v>0</v>
      </c>
      <c r="X14" s="5">
        <v>53</v>
      </c>
      <c r="Y14" s="5">
        <v>0</v>
      </c>
      <c r="Z14" s="5">
        <v>0</v>
      </c>
      <c r="AA14" s="5">
        <v>0</v>
      </c>
      <c r="AB14" s="5">
        <v>190</v>
      </c>
      <c r="AC14" s="5">
        <v>27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59</v>
      </c>
      <c r="AJ14" s="5">
        <v>0</v>
      </c>
      <c r="AK14" s="5">
        <v>125</v>
      </c>
      <c r="AL14" s="5">
        <v>210</v>
      </c>
      <c r="AM14" s="5">
        <v>0</v>
      </c>
      <c r="AN14" s="5">
        <v>0</v>
      </c>
      <c r="AO14" s="5">
        <v>0</v>
      </c>
      <c r="AP14" s="5">
        <v>85</v>
      </c>
      <c r="AQ14" s="5">
        <v>0</v>
      </c>
      <c r="AR14" s="5">
        <v>3</v>
      </c>
      <c r="AS14" s="5">
        <v>13</v>
      </c>
      <c r="AT14" s="5">
        <v>22</v>
      </c>
      <c r="AU14" s="5">
        <v>11</v>
      </c>
      <c r="AV14" s="5">
        <v>0</v>
      </c>
      <c r="AW14" s="5">
        <v>0</v>
      </c>
      <c r="AX14" s="5">
        <v>0</v>
      </c>
      <c r="AY14" s="5">
        <v>549</v>
      </c>
      <c r="AZ14" s="5">
        <v>5</v>
      </c>
      <c r="BA14" s="5">
        <v>0</v>
      </c>
      <c r="BB14" s="5">
        <v>5</v>
      </c>
      <c r="BC14" s="5">
        <v>26</v>
      </c>
      <c r="BD14" s="5">
        <v>0</v>
      </c>
      <c r="BE14" s="5">
        <v>0</v>
      </c>
      <c r="BF14" s="5">
        <v>0</v>
      </c>
      <c r="BG14" s="5">
        <v>3</v>
      </c>
      <c r="BH14" s="5">
        <v>0</v>
      </c>
      <c r="BI14" s="5">
        <v>10</v>
      </c>
      <c r="BJ14" s="5">
        <v>0</v>
      </c>
      <c r="BK14" s="5">
        <v>0</v>
      </c>
      <c r="BL14" s="5">
        <v>0</v>
      </c>
      <c r="BM14" s="5">
        <v>0</v>
      </c>
      <c r="BN14" s="5">
        <v>47</v>
      </c>
      <c r="BO14" s="5">
        <v>0</v>
      </c>
      <c r="BP14" s="5">
        <v>0</v>
      </c>
      <c r="BQ14" s="5">
        <v>0</v>
      </c>
      <c r="BR14" s="5">
        <v>0</v>
      </c>
      <c r="BS14" s="5">
        <v>0</v>
      </c>
      <c r="BT14" s="5">
        <v>0</v>
      </c>
      <c r="BU14" s="5">
        <v>0</v>
      </c>
      <c r="BV14" s="5">
        <v>0</v>
      </c>
      <c r="BW14" s="5">
        <v>76</v>
      </c>
      <c r="BX14" s="5">
        <v>37</v>
      </c>
      <c r="BY14" s="5">
        <v>0</v>
      </c>
      <c r="BZ14" s="5">
        <v>12</v>
      </c>
      <c r="CA14" s="5">
        <v>11</v>
      </c>
      <c r="CB14" s="5">
        <v>19</v>
      </c>
      <c r="CC14" s="5">
        <v>0</v>
      </c>
      <c r="CD14" s="5">
        <v>2088</v>
      </c>
      <c r="CG14" s="6">
        <v>11</v>
      </c>
      <c r="CH14" s="5">
        <f>VLOOKUP(CG14,$A$4:$CD$237,Infographic!$G$2+2)</f>
        <v>190</v>
      </c>
      <c r="CI14" s="5">
        <f t="shared" si="0"/>
        <v>190.00110000000001</v>
      </c>
      <c r="CJ14" s="5">
        <f t="shared" si="1"/>
        <v>52</v>
      </c>
      <c r="CK14" s="5" t="str">
        <f t="shared" si="2"/>
        <v>Arabic</v>
      </c>
      <c r="CL14" s="5">
        <f t="shared" si="3"/>
        <v>2522</v>
      </c>
      <c r="CM14" s="5">
        <f t="shared" si="4"/>
        <v>1.7192719340104985</v>
      </c>
    </row>
    <row r="15" spans="1:91" x14ac:dyDescent="0.3">
      <c r="A15" s="6">
        <v>12</v>
      </c>
      <c r="B15" s="5" t="s">
        <v>334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7</v>
      </c>
      <c r="J15" s="5">
        <v>0</v>
      </c>
      <c r="K15" s="5">
        <v>0</v>
      </c>
      <c r="L15" s="5">
        <v>10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3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4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10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0</v>
      </c>
      <c r="BL15" s="5">
        <v>0</v>
      </c>
      <c r="BM15" s="5">
        <v>0</v>
      </c>
      <c r="BN15" s="5">
        <v>0</v>
      </c>
      <c r="BO15" s="5">
        <v>0</v>
      </c>
      <c r="BP15" s="5">
        <v>0</v>
      </c>
      <c r="BQ15" s="5">
        <v>0</v>
      </c>
      <c r="BR15" s="5">
        <v>0</v>
      </c>
      <c r="BS15" s="5">
        <v>0</v>
      </c>
      <c r="BT15" s="5">
        <v>0</v>
      </c>
      <c r="BU15" s="5">
        <v>0</v>
      </c>
      <c r="BV15" s="5">
        <v>0</v>
      </c>
      <c r="BW15" s="5">
        <v>0</v>
      </c>
      <c r="BX15" s="5">
        <v>0</v>
      </c>
      <c r="BY15" s="5">
        <v>0</v>
      </c>
      <c r="BZ15" s="5">
        <v>0</v>
      </c>
      <c r="CA15" s="5">
        <v>0</v>
      </c>
      <c r="CB15" s="5">
        <v>0</v>
      </c>
      <c r="CC15" s="5">
        <v>0</v>
      </c>
      <c r="CD15" s="5">
        <v>42</v>
      </c>
      <c r="CG15" s="6">
        <v>12</v>
      </c>
      <c r="CH15" s="5">
        <f>VLOOKUP(CG15,$A$4:$CD$237,Infographic!$G$2+2)</f>
        <v>0</v>
      </c>
      <c r="CI15" s="5">
        <f t="shared" si="0"/>
        <v>1.2000000000000001E-3</v>
      </c>
      <c r="CJ15" s="5">
        <f t="shared" si="1"/>
        <v>231</v>
      </c>
      <c r="CK15" s="5" t="str">
        <f t="shared" si="2"/>
        <v>Hindi</v>
      </c>
      <c r="CL15" s="5">
        <f t="shared" si="3"/>
        <v>2256</v>
      </c>
      <c r="CM15" s="5">
        <f t="shared" si="4"/>
        <v>1.5379371463630787</v>
      </c>
    </row>
    <row r="16" spans="1:91" x14ac:dyDescent="0.3">
      <c r="A16" s="6">
        <v>13</v>
      </c>
      <c r="B16" s="5" t="s">
        <v>335</v>
      </c>
      <c r="C16" s="5">
        <v>0</v>
      </c>
      <c r="D16" s="5">
        <v>0</v>
      </c>
      <c r="E16" s="5">
        <v>0</v>
      </c>
      <c r="F16" s="5">
        <v>3</v>
      </c>
      <c r="G16" s="5">
        <v>0</v>
      </c>
      <c r="H16" s="5">
        <v>0</v>
      </c>
      <c r="I16" s="5">
        <v>0</v>
      </c>
      <c r="J16" s="5">
        <v>0</v>
      </c>
      <c r="K16" s="5">
        <v>7</v>
      </c>
      <c r="L16" s="5">
        <v>3</v>
      </c>
      <c r="M16" s="5">
        <v>0</v>
      </c>
      <c r="N16" s="5">
        <v>0</v>
      </c>
      <c r="O16" s="5">
        <v>8</v>
      </c>
      <c r="P16" s="5">
        <v>7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7</v>
      </c>
      <c r="Y16" s="5">
        <v>0</v>
      </c>
      <c r="Z16" s="5">
        <v>0</v>
      </c>
      <c r="AA16" s="5">
        <v>4</v>
      </c>
      <c r="AB16" s="5">
        <v>6</v>
      </c>
      <c r="AC16" s="5">
        <v>6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5</v>
      </c>
      <c r="AJ16" s="5">
        <v>0</v>
      </c>
      <c r="AK16" s="5">
        <v>3</v>
      </c>
      <c r="AL16" s="5">
        <v>6</v>
      </c>
      <c r="AM16" s="5">
        <v>0</v>
      </c>
      <c r="AN16" s="5">
        <v>0</v>
      </c>
      <c r="AO16" s="5">
        <v>0</v>
      </c>
      <c r="AP16" s="5">
        <v>4</v>
      </c>
      <c r="AQ16" s="5">
        <v>0</v>
      </c>
      <c r="AR16" s="5">
        <v>0</v>
      </c>
      <c r="AS16" s="5">
        <v>0</v>
      </c>
      <c r="AT16" s="5">
        <v>18</v>
      </c>
      <c r="AU16" s="5">
        <v>5</v>
      </c>
      <c r="AV16" s="5">
        <v>0</v>
      </c>
      <c r="AW16" s="5">
        <v>0</v>
      </c>
      <c r="AX16" s="5">
        <v>0</v>
      </c>
      <c r="AY16" s="5">
        <v>30</v>
      </c>
      <c r="AZ16" s="5">
        <v>3</v>
      </c>
      <c r="BA16" s="5">
        <v>0</v>
      </c>
      <c r="BB16" s="5">
        <v>5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5</v>
      </c>
      <c r="BJ16" s="5">
        <v>0</v>
      </c>
      <c r="BK16" s="5">
        <v>0</v>
      </c>
      <c r="BL16" s="5">
        <v>0</v>
      </c>
      <c r="BM16" s="5">
        <v>0</v>
      </c>
      <c r="BN16" s="5">
        <v>5</v>
      </c>
      <c r="BO16" s="5">
        <v>0</v>
      </c>
      <c r="BP16" s="5">
        <v>0</v>
      </c>
      <c r="BQ16" s="5">
        <v>0</v>
      </c>
      <c r="BR16" s="5">
        <v>0</v>
      </c>
      <c r="BS16" s="5">
        <v>0</v>
      </c>
      <c r="BT16" s="5">
        <v>0</v>
      </c>
      <c r="BU16" s="5">
        <v>0</v>
      </c>
      <c r="BV16" s="5">
        <v>0</v>
      </c>
      <c r="BW16" s="5">
        <v>14</v>
      </c>
      <c r="BX16" s="5">
        <v>7</v>
      </c>
      <c r="BY16" s="5">
        <v>0</v>
      </c>
      <c r="BZ16" s="5">
        <v>30</v>
      </c>
      <c r="CA16" s="5">
        <v>3</v>
      </c>
      <c r="CB16" s="5">
        <v>0</v>
      </c>
      <c r="CC16" s="5">
        <v>0</v>
      </c>
      <c r="CD16" s="5">
        <v>201</v>
      </c>
      <c r="CG16" s="6">
        <v>13</v>
      </c>
      <c r="CH16" s="5">
        <f>VLOOKUP(CG16,$A$4:$CD$237,Infographic!$G$2+2)</f>
        <v>6</v>
      </c>
      <c r="CI16" s="5">
        <f t="shared" si="0"/>
        <v>6.0012999999999996</v>
      </c>
      <c r="CJ16" s="5">
        <f t="shared" si="1"/>
        <v>120</v>
      </c>
      <c r="CK16" s="5" t="str">
        <f t="shared" si="2"/>
        <v>Serbian</v>
      </c>
      <c r="CL16" s="5">
        <f t="shared" si="3"/>
        <v>2027</v>
      </c>
      <c r="CM16" s="5">
        <f t="shared" si="4"/>
        <v>1.381825618651578</v>
      </c>
    </row>
    <row r="17" spans="1:91" x14ac:dyDescent="0.3">
      <c r="A17" s="6">
        <v>14</v>
      </c>
      <c r="B17" s="5" t="s">
        <v>581</v>
      </c>
      <c r="C17" s="5">
        <v>0</v>
      </c>
      <c r="D17" s="5">
        <v>0</v>
      </c>
      <c r="E17" s="5">
        <v>4</v>
      </c>
      <c r="F17" s="5">
        <v>26</v>
      </c>
      <c r="G17" s="5">
        <v>0</v>
      </c>
      <c r="H17" s="5">
        <v>0</v>
      </c>
      <c r="I17" s="5">
        <v>10</v>
      </c>
      <c r="J17" s="5">
        <v>0</v>
      </c>
      <c r="K17" s="5">
        <v>20</v>
      </c>
      <c r="L17" s="5">
        <v>1005</v>
      </c>
      <c r="M17" s="5">
        <v>0</v>
      </c>
      <c r="N17" s="5">
        <v>0</v>
      </c>
      <c r="O17" s="5">
        <v>14</v>
      </c>
      <c r="P17" s="5">
        <v>99</v>
      </c>
      <c r="Q17" s="5">
        <v>0</v>
      </c>
      <c r="R17" s="5">
        <v>0</v>
      </c>
      <c r="S17" s="5">
        <v>0</v>
      </c>
      <c r="T17" s="5">
        <v>106</v>
      </c>
      <c r="U17" s="5">
        <v>5</v>
      </c>
      <c r="V17" s="5">
        <v>13</v>
      </c>
      <c r="W17" s="5">
        <v>0</v>
      </c>
      <c r="X17" s="5">
        <v>5</v>
      </c>
      <c r="Y17" s="5">
        <v>0</v>
      </c>
      <c r="Z17" s="5">
        <v>0</v>
      </c>
      <c r="AA17" s="5">
        <v>0</v>
      </c>
      <c r="AB17" s="5">
        <v>18</v>
      </c>
      <c r="AC17" s="5">
        <v>65</v>
      </c>
      <c r="AD17" s="5">
        <v>0</v>
      </c>
      <c r="AE17" s="5">
        <v>0</v>
      </c>
      <c r="AF17" s="5">
        <v>0</v>
      </c>
      <c r="AG17" s="5">
        <v>11</v>
      </c>
      <c r="AH17" s="5">
        <v>3</v>
      </c>
      <c r="AI17" s="5">
        <v>8448</v>
      </c>
      <c r="AJ17" s="5">
        <v>0</v>
      </c>
      <c r="AK17" s="5">
        <v>14</v>
      </c>
      <c r="AL17" s="5">
        <v>3</v>
      </c>
      <c r="AM17" s="5">
        <v>6</v>
      </c>
      <c r="AN17" s="5">
        <v>0</v>
      </c>
      <c r="AO17" s="5">
        <v>3</v>
      </c>
      <c r="AP17" s="5">
        <v>15</v>
      </c>
      <c r="AQ17" s="5">
        <v>0</v>
      </c>
      <c r="AR17" s="5">
        <v>29</v>
      </c>
      <c r="AS17" s="5">
        <v>4</v>
      </c>
      <c r="AT17" s="5">
        <v>32</v>
      </c>
      <c r="AU17" s="5">
        <v>896</v>
      </c>
      <c r="AV17" s="5">
        <v>0</v>
      </c>
      <c r="AW17" s="5">
        <v>84</v>
      </c>
      <c r="AX17" s="5">
        <v>0</v>
      </c>
      <c r="AY17" s="5">
        <v>23</v>
      </c>
      <c r="AZ17" s="5">
        <v>136</v>
      </c>
      <c r="BA17" s="5">
        <v>0</v>
      </c>
      <c r="BB17" s="5">
        <v>407</v>
      </c>
      <c r="BC17" s="5">
        <v>14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3</v>
      </c>
      <c r="BJ17" s="5">
        <v>0</v>
      </c>
      <c r="BK17" s="5">
        <v>0</v>
      </c>
      <c r="BL17" s="5">
        <v>0</v>
      </c>
      <c r="BM17" s="5">
        <v>0</v>
      </c>
      <c r="BN17" s="5">
        <v>8</v>
      </c>
      <c r="BO17" s="5">
        <v>0</v>
      </c>
      <c r="BP17" s="5">
        <v>0</v>
      </c>
      <c r="BQ17" s="5">
        <v>0</v>
      </c>
      <c r="BR17" s="5">
        <v>0</v>
      </c>
      <c r="BS17" s="5">
        <v>0</v>
      </c>
      <c r="BT17" s="5">
        <v>0</v>
      </c>
      <c r="BU17" s="5">
        <v>0</v>
      </c>
      <c r="BV17" s="5">
        <v>0</v>
      </c>
      <c r="BW17" s="5">
        <v>16</v>
      </c>
      <c r="BX17" s="5">
        <v>473</v>
      </c>
      <c r="BY17" s="5">
        <v>0</v>
      </c>
      <c r="BZ17" s="5">
        <v>18</v>
      </c>
      <c r="CA17" s="5">
        <v>14</v>
      </c>
      <c r="CB17" s="5">
        <v>6</v>
      </c>
      <c r="CC17" s="5">
        <v>0</v>
      </c>
      <c r="CD17" s="5">
        <v>12060</v>
      </c>
      <c r="CG17" s="6">
        <v>14</v>
      </c>
      <c r="CH17" s="5">
        <f>VLOOKUP(CG17,$A$4:$CD$237,Infographic!$G$2+2)</f>
        <v>18</v>
      </c>
      <c r="CI17" s="5">
        <f t="shared" si="0"/>
        <v>18.0014</v>
      </c>
      <c r="CJ17" s="5">
        <f t="shared" si="1"/>
        <v>94</v>
      </c>
      <c r="CK17" s="5" t="str">
        <f t="shared" si="2"/>
        <v>Dari</v>
      </c>
      <c r="CL17" s="5">
        <f t="shared" si="3"/>
        <v>1940</v>
      </c>
      <c r="CM17" s="5">
        <f t="shared" si="4"/>
        <v>1.3225168723157681</v>
      </c>
    </row>
    <row r="18" spans="1:91" x14ac:dyDescent="0.3">
      <c r="A18" s="6">
        <v>15</v>
      </c>
      <c r="B18" s="5" t="s">
        <v>336</v>
      </c>
      <c r="C18" s="5">
        <v>11</v>
      </c>
      <c r="D18" s="5">
        <v>11</v>
      </c>
      <c r="E18" s="5">
        <v>67</v>
      </c>
      <c r="F18" s="5">
        <v>133</v>
      </c>
      <c r="G18" s="5">
        <v>22</v>
      </c>
      <c r="H18" s="5">
        <v>41</v>
      </c>
      <c r="I18" s="5">
        <v>21</v>
      </c>
      <c r="J18" s="5">
        <v>9</v>
      </c>
      <c r="K18" s="5">
        <v>46</v>
      </c>
      <c r="L18" s="5">
        <v>84</v>
      </c>
      <c r="M18" s="5">
        <v>0</v>
      </c>
      <c r="N18" s="5">
        <v>23</v>
      </c>
      <c r="O18" s="5">
        <v>115</v>
      </c>
      <c r="P18" s="5">
        <v>326</v>
      </c>
      <c r="Q18" s="5">
        <v>16</v>
      </c>
      <c r="R18" s="5">
        <v>20</v>
      </c>
      <c r="S18" s="5">
        <v>5</v>
      </c>
      <c r="T18" s="5">
        <v>139</v>
      </c>
      <c r="U18" s="5">
        <v>40</v>
      </c>
      <c r="V18" s="5">
        <v>143</v>
      </c>
      <c r="W18" s="5">
        <v>5</v>
      </c>
      <c r="X18" s="5">
        <v>47</v>
      </c>
      <c r="Y18" s="5">
        <v>10</v>
      </c>
      <c r="Z18" s="5">
        <v>31</v>
      </c>
      <c r="AA18" s="5">
        <v>139</v>
      </c>
      <c r="AB18" s="5">
        <v>78</v>
      </c>
      <c r="AC18" s="5">
        <v>219</v>
      </c>
      <c r="AD18" s="5">
        <v>43</v>
      </c>
      <c r="AE18" s="5">
        <v>11</v>
      </c>
      <c r="AF18" s="5">
        <v>6</v>
      </c>
      <c r="AG18" s="5">
        <v>53</v>
      </c>
      <c r="AH18" s="5">
        <v>12</v>
      </c>
      <c r="AI18" s="5">
        <v>131</v>
      </c>
      <c r="AJ18" s="5">
        <v>18</v>
      </c>
      <c r="AK18" s="5">
        <v>111</v>
      </c>
      <c r="AL18" s="5">
        <v>142</v>
      </c>
      <c r="AM18" s="5">
        <v>51</v>
      </c>
      <c r="AN18" s="5">
        <v>4</v>
      </c>
      <c r="AO18" s="5">
        <v>39</v>
      </c>
      <c r="AP18" s="5">
        <v>37</v>
      </c>
      <c r="AQ18" s="5">
        <v>0</v>
      </c>
      <c r="AR18" s="5">
        <v>40</v>
      </c>
      <c r="AS18" s="5">
        <v>185</v>
      </c>
      <c r="AT18" s="5">
        <v>52</v>
      </c>
      <c r="AU18" s="5">
        <v>94</v>
      </c>
      <c r="AV18" s="5">
        <v>31</v>
      </c>
      <c r="AW18" s="5">
        <v>56</v>
      </c>
      <c r="AX18" s="5">
        <v>24</v>
      </c>
      <c r="AY18" s="5">
        <v>97</v>
      </c>
      <c r="AZ18" s="5">
        <v>68</v>
      </c>
      <c r="BA18" s="5">
        <v>42</v>
      </c>
      <c r="BB18" s="5">
        <v>104</v>
      </c>
      <c r="BC18" s="5">
        <v>71</v>
      </c>
      <c r="BD18" s="5">
        <v>25</v>
      </c>
      <c r="BE18" s="5">
        <v>5</v>
      </c>
      <c r="BF18" s="5">
        <v>9</v>
      </c>
      <c r="BG18" s="5">
        <v>70</v>
      </c>
      <c r="BH18" s="5">
        <v>6</v>
      </c>
      <c r="BI18" s="5">
        <v>44</v>
      </c>
      <c r="BJ18" s="5">
        <v>0</v>
      </c>
      <c r="BK18" s="5">
        <v>0</v>
      </c>
      <c r="BL18" s="5">
        <v>23</v>
      </c>
      <c r="BM18" s="5">
        <v>4</v>
      </c>
      <c r="BN18" s="5">
        <v>25</v>
      </c>
      <c r="BO18" s="5">
        <v>6</v>
      </c>
      <c r="BP18" s="5">
        <v>16</v>
      </c>
      <c r="BQ18" s="5">
        <v>5</v>
      </c>
      <c r="BR18" s="5">
        <v>7</v>
      </c>
      <c r="BS18" s="5">
        <v>22</v>
      </c>
      <c r="BT18" s="5">
        <v>13</v>
      </c>
      <c r="BU18" s="5">
        <v>29</v>
      </c>
      <c r="BV18" s="5">
        <v>0</v>
      </c>
      <c r="BW18" s="5">
        <v>129</v>
      </c>
      <c r="BX18" s="5">
        <v>113</v>
      </c>
      <c r="BY18" s="5">
        <v>46</v>
      </c>
      <c r="BZ18" s="5">
        <v>239</v>
      </c>
      <c r="CA18" s="5">
        <v>46</v>
      </c>
      <c r="CB18" s="5">
        <v>127</v>
      </c>
      <c r="CC18" s="5">
        <v>5</v>
      </c>
      <c r="CD18" s="5">
        <v>4355</v>
      </c>
      <c r="CG18" s="6">
        <v>15</v>
      </c>
      <c r="CH18" s="5">
        <f>VLOOKUP(CG18,$A$4:$CD$237,Infographic!$G$2+2)</f>
        <v>78</v>
      </c>
      <c r="CI18" s="5">
        <f t="shared" si="0"/>
        <v>78.001499999999993</v>
      </c>
      <c r="CJ18" s="5">
        <f t="shared" si="1"/>
        <v>67</v>
      </c>
      <c r="CK18" s="5" t="str">
        <f t="shared" si="2"/>
        <v>Italian</v>
      </c>
      <c r="CL18" s="5">
        <f t="shared" si="3"/>
        <v>1877</v>
      </c>
      <c r="CM18" s="5">
        <f t="shared" si="4"/>
        <v>1.2795691594519054</v>
      </c>
    </row>
    <row r="19" spans="1:91" x14ac:dyDescent="0.3">
      <c r="A19" s="6">
        <v>16</v>
      </c>
      <c r="B19" s="5" t="s">
        <v>337</v>
      </c>
      <c r="C19" s="5">
        <v>0</v>
      </c>
      <c r="D19" s="5">
        <v>0</v>
      </c>
      <c r="E19" s="5">
        <v>9</v>
      </c>
      <c r="F19" s="5">
        <v>9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6</v>
      </c>
      <c r="M19" s="5">
        <v>0</v>
      </c>
      <c r="N19" s="5">
        <v>0</v>
      </c>
      <c r="O19" s="5">
        <v>0</v>
      </c>
      <c r="P19" s="5">
        <v>6</v>
      </c>
      <c r="Q19" s="5">
        <v>0</v>
      </c>
      <c r="R19" s="5">
        <v>0</v>
      </c>
      <c r="S19" s="5">
        <v>0</v>
      </c>
      <c r="T19" s="5">
        <v>3</v>
      </c>
      <c r="U19" s="5">
        <v>0</v>
      </c>
      <c r="V19" s="5">
        <v>0</v>
      </c>
      <c r="W19" s="5">
        <v>0</v>
      </c>
      <c r="X19" s="5">
        <v>4</v>
      </c>
      <c r="Y19" s="5">
        <v>0</v>
      </c>
      <c r="Z19" s="5">
        <v>0</v>
      </c>
      <c r="AA19" s="5">
        <v>0</v>
      </c>
      <c r="AB19" s="5">
        <v>9</v>
      </c>
      <c r="AC19" s="5">
        <v>3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5</v>
      </c>
      <c r="AJ19" s="5">
        <v>0</v>
      </c>
      <c r="AK19" s="5">
        <v>0</v>
      </c>
      <c r="AL19" s="5">
        <v>7</v>
      </c>
      <c r="AM19" s="5">
        <v>0</v>
      </c>
      <c r="AN19" s="5">
        <v>0</v>
      </c>
      <c r="AO19" s="5">
        <v>0</v>
      </c>
      <c r="AP19" s="5">
        <v>5</v>
      </c>
      <c r="AQ19" s="5">
        <v>0</v>
      </c>
      <c r="AR19" s="5">
        <v>0</v>
      </c>
      <c r="AS19" s="5">
        <v>7</v>
      </c>
      <c r="AT19" s="5">
        <v>14</v>
      </c>
      <c r="AU19" s="5">
        <v>0</v>
      </c>
      <c r="AV19" s="5">
        <v>0</v>
      </c>
      <c r="AW19" s="5">
        <v>0</v>
      </c>
      <c r="AX19" s="5">
        <v>0</v>
      </c>
      <c r="AY19" s="5">
        <v>11</v>
      </c>
      <c r="AZ19" s="5">
        <v>12</v>
      </c>
      <c r="BA19" s="5">
        <v>0</v>
      </c>
      <c r="BB19" s="5">
        <v>13</v>
      </c>
      <c r="BC19" s="5">
        <v>0</v>
      </c>
      <c r="BD19" s="5">
        <v>0</v>
      </c>
      <c r="BE19" s="5">
        <v>0</v>
      </c>
      <c r="BF19" s="5">
        <v>0</v>
      </c>
      <c r="BG19" s="5">
        <v>3</v>
      </c>
      <c r="BH19" s="5">
        <v>0</v>
      </c>
      <c r="BI19" s="5">
        <v>8</v>
      </c>
      <c r="BJ19" s="5">
        <v>0</v>
      </c>
      <c r="BK19" s="5">
        <v>0</v>
      </c>
      <c r="BL19" s="5">
        <v>0</v>
      </c>
      <c r="BM19" s="5">
        <v>0</v>
      </c>
      <c r="BN19" s="5">
        <v>0</v>
      </c>
      <c r="BO19" s="5">
        <v>0</v>
      </c>
      <c r="BP19" s="5">
        <v>0</v>
      </c>
      <c r="BQ19" s="5">
        <v>0</v>
      </c>
      <c r="BR19" s="5">
        <v>0</v>
      </c>
      <c r="BS19" s="5">
        <v>0</v>
      </c>
      <c r="BT19" s="5">
        <v>0</v>
      </c>
      <c r="BU19" s="5">
        <v>0</v>
      </c>
      <c r="BV19" s="5">
        <v>0</v>
      </c>
      <c r="BW19" s="5">
        <v>0</v>
      </c>
      <c r="BX19" s="5">
        <v>19</v>
      </c>
      <c r="BY19" s="5">
        <v>0</v>
      </c>
      <c r="BZ19" s="5">
        <v>5</v>
      </c>
      <c r="CA19" s="5">
        <v>0</v>
      </c>
      <c r="CB19" s="5">
        <v>8</v>
      </c>
      <c r="CC19" s="5">
        <v>0</v>
      </c>
      <c r="CD19" s="5">
        <v>164</v>
      </c>
      <c r="CG19" s="6">
        <v>16</v>
      </c>
      <c r="CH19" s="5">
        <f>VLOOKUP(CG19,$A$4:$CD$237,Infographic!$G$2+2)</f>
        <v>9</v>
      </c>
      <c r="CI19" s="5">
        <f t="shared" si="0"/>
        <v>9.0015999999999998</v>
      </c>
      <c r="CJ19" s="5">
        <f t="shared" si="1"/>
        <v>107</v>
      </c>
      <c r="CK19" s="5" t="str">
        <f t="shared" si="2"/>
        <v>Malay</v>
      </c>
      <c r="CL19" s="5">
        <f t="shared" si="3"/>
        <v>1790</v>
      </c>
      <c r="CM19" s="5">
        <f t="shared" si="4"/>
        <v>1.2202604131160952</v>
      </c>
    </row>
    <row r="20" spans="1:91" x14ac:dyDescent="0.3">
      <c r="A20" s="6">
        <v>17</v>
      </c>
      <c r="B20" s="5" t="s">
        <v>338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3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3</v>
      </c>
      <c r="W20" s="5">
        <v>0</v>
      </c>
      <c r="X20" s="5">
        <v>4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5</v>
      </c>
      <c r="AJ20" s="5">
        <v>0</v>
      </c>
      <c r="AK20" s="5">
        <v>4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4</v>
      </c>
      <c r="AT20" s="5">
        <v>5</v>
      </c>
      <c r="AU20" s="5">
        <v>7</v>
      </c>
      <c r="AV20" s="5">
        <v>0</v>
      </c>
      <c r="AW20" s="5">
        <v>0</v>
      </c>
      <c r="AX20" s="5">
        <v>3</v>
      </c>
      <c r="AY20" s="5">
        <v>3</v>
      </c>
      <c r="AZ20" s="5">
        <v>0</v>
      </c>
      <c r="BA20" s="5">
        <v>0</v>
      </c>
      <c r="BB20" s="5">
        <v>0</v>
      </c>
      <c r="BC20" s="5">
        <v>3</v>
      </c>
      <c r="BD20" s="5">
        <v>0</v>
      </c>
      <c r="BE20" s="5">
        <v>0</v>
      </c>
      <c r="BF20" s="5">
        <v>0</v>
      </c>
      <c r="BG20" s="5">
        <v>0</v>
      </c>
      <c r="BH20" s="5">
        <v>0</v>
      </c>
      <c r="BI20" s="5">
        <v>0</v>
      </c>
      <c r="BJ20" s="5">
        <v>0</v>
      </c>
      <c r="BK20" s="5">
        <v>0</v>
      </c>
      <c r="BL20" s="5">
        <v>0</v>
      </c>
      <c r="BM20" s="5">
        <v>0</v>
      </c>
      <c r="BN20" s="5">
        <v>0</v>
      </c>
      <c r="BO20" s="5">
        <v>0</v>
      </c>
      <c r="BP20" s="5">
        <v>0</v>
      </c>
      <c r="BQ20" s="5">
        <v>0</v>
      </c>
      <c r="BR20" s="5">
        <v>0</v>
      </c>
      <c r="BS20" s="5">
        <v>0</v>
      </c>
      <c r="BT20" s="5">
        <v>0</v>
      </c>
      <c r="BU20" s="5">
        <v>0</v>
      </c>
      <c r="BV20" s="5">
        <v>0</v>
      </c>
      <c r="BW20" s="5">
        <v>0</v>
      </c>
      <c r="BX20" s="5">
        <v>0</v>
      </c>
      <c r="BY20" s="5">
        <v>0</v>
      </c>
      <c r="BZ20" s="5">
        <v>0</v>
      </c>
      <c r="CA20" s="5">
        <v>0</v>
      </c>
      <c r="CB20" s="5">
        <v>0</v>
      </c>
      <c r="CC20" s="5">
        <v>0</v>
      </c>
      <c r="CD20" s="5">
        <v>50</v>
      </c>
      <c r="CG20" s="6">
        <v>17</v>
      </c>
      <c r="CH20" s="5">
        <f>VLOOKUP(CG20,$A$4:$CD$237,Infographic!$G$2+2)</f>
        <v>0</v>
      </c>
      <c r="CI20" s="5">
        <f t="shared" si="0"/>
        <v>1.7000000000000001E-3</v>
      </c>
      <c r="CJ20" s="5">
        <f t="shared" si="1"/>
        <v>230</v>
      </c>
      <c r="CK20" s="5" t="str">
        <f t="shared" si="2"/>
        <v>Urdu</v>
      </c>
      <c r="CL20" s="5">
        <f t="shared" si="3"/>
        <v>1715</v>
      </c>
      <c r="CM20" s="5">
        <f t="shared" si="4"/>
        <v>1.1691321835162587</v>
      </c>
    </row>
    <row r="21" spans="1:91" x14ac:dyDescent="0.3">
      <c r="A21" s="6">
        <v>18</v>
      </c>
      <c r="B21" s="5" t="s">
        <v>339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6</v>
      </c>
      <c r="AJ21" s="5">
        <v>0</v>
      </c>
      <c r="AK21" s="5">
        <v>0</v>
      </c>
      <c r="AL21" s="5">
        <v>6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4</v>
      </c>
      <c r="AS21" s="5">
        <v>0</v>
      </c>
      <c r="AT21" s="5">
        <v>3</v>
      </c>
      <c r="AU21" s="5">
        <v>7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15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0</v>
      </c>
      <c r="BO21" s="5">
        <v>0</v>
      </c>
      <c r="BP21" s="5">
        <v>0</v>
      </c>
      <c r="BQ21" s="5">
        <v>0</v>
      </c>
      <c r="BR21" s="5">
        <v>0</v>
      </c>
      <c r="BS21" s="5">
        <v>0</v>
      </c>
      <c r="BT21" s="5">
        <v>0</v>
      </c>
      <c r="BU21" s="5">
        <v>0</v>
      </c>
      <c r="BV21" s="5">
        <v>0</v>
      </c>
      <c r="BW21" s="5">
        <v>0</v>
      </c>
      <c r="BX21" s="5">
        <v>0</v>
      </c>
      <c r="BY21" s="5">
        <v>0</v>
      </c>
      <c r="BZ21" s="5">
        <v>3</v>
      </c>
      <c r="CA21" s="5">
        <v>0</v>
      </c>
      <c r="CB21" s="5">
        <v>0</v>
      </c>
      <c r="CC21" s="5">
        <v>0</v>
      </c>
      <c r="CD21" s="5">
        <v>41</v>
      </c>
      <c r="CG21" s="6">
        <v>18</v>
      </c>
      <c r="CH21" s="5">
        <f>VLOOKUP(CG21,$A$4:$CD$237,Infographic!$G$2+2)</f>
        <v>0</v>
      </c>
      <c r="CI21" s="5">
        <f t="shared" si="0"/>
        <v>1.8000000000000002E-3</v>
      </c>
      <c r="CJ21" s="5">
        <f t="shared" si="1"/>
        <v>229</v>
      </c>
      <c r="CK21" s="5" t="str">
        <f t="shared" si="2"/>
        <v>Albanian</v>
      </c>
      <c r="CL21" s="5">
        <f t="shared" si="3"/>
        <v>1628</v>
      </c>
      <c r="CM21" s="5">
        <f t="shared" si="4"/>
        <v>1.1098234371804485</v>
      </c>
    </row>
    <row r="22" spans="1:91" x14ac:dyDescent="0.3">
      <c r="A22" s="6">
        <v>19</v>
      </c>
      <c r="B22" s="5" t="s">
        <v>340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3</v>
      </c>
      <c r="U22" s="5">
        <v>3</v>
      </c>
      <c r="V22" s="5">
        <v>3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0</v>
      </c>
      <c r="BL22" s="5">
        <v>0</v>
      </c>
      <c r="BM22" s="5">
        <v>0</v>
      </c>
      <c r="BN22" s="5">
        <v>0</v>
      </c>
      <c r="BO22" s="5">
        <v>0</v>
      </c>
      <c r="BP22" s="5">
        <v>0</v>
      </c>
      <c r="BQ22" s="5">
        <v>0</v>
      </c>
      <c r="BR22" s="5">
        <v>0</v>
      </c>
      <c r="BS22" s="5">
        <v>0</v>
      </c>
      <c r="BT22" s="5">
        <v>0</v>
      </c>
      <c r="BU22" s="5">
        <v>0</v>
      </c>
      <c r="BV22" s="5">
        <v>0</v>
      </c>
      <c r="BW22" s="5">
        <v>0</v>
      </c>
      <c r="BX22" s="5">
        <v>0</v>
      </c>
      <c r="BY22" s="5">
        <v>0</v>
      </c>
      <c r="BZ22" s="5">
        <v>0</v>
      </c>
      <c r="CA22" s="5">
        <v>3</v>
      </c>
      <c r="CB22" s="5">
        <v>0</v>
      </c>
      <c r="CC22" s="5">
        <v>0</v>
      </c>
      <c r="CD22" s="5">
        <v>17</v>
      </c>
      <c r="CG22" s="6">
        <v>19</v>
      </c>
      <c r="CH22" s="5">
        <f>VLOOKUP(CG22,$A$4:$CD$237,Infographic!$G$2+2)</f>
        <v>0</v>
      </c>
      <c r="CI22" s="5">
        <f t="shared" si="0"/>
        <v>1.9E-3</v>
      </c>
      <c r="CJ22" s="5">
        <f t="shared" si="1"/>
        <v>228</v>
      </c>
      <c r="CK22" s="5" t="str">
        <f t="shared" si="2"/>
        <v>Turkish</v>
      </c>
      <c r="CL22" s="5">
        <f t="shared" si="3"/>
        <v>1518</v>
      </c>
      <c r="CM22" s="5">
        <f t="shared" si="4"/>
        <v>1.0348353671006885</v>
      </c>
    </row>
    <row r="23" spans="1:91" x14ac:dyDescent="0.3">
      <c r="A23" s="6">
        <v>20</v>
      </c>
      <c r="B23" s="5" t="s">
        <v>341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0</v>
      </c>
      <c r="AZ23" s="5">
        <v>0</v>
      </c>
      <c r="BA23" s="5">
        <v>4</v>
      </c>
      <c r="BB23" s="5">
        <v>0</v>
      </c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5">
        <v>0</v>
      </c>
      <c r="BK23" s="5">
        <v>0</v>
      </c>
      <c r="BL23" s="5">
        <v>0</v>
      </c>
      <c r="BM23" s="5">
        <v>0</v>
      </c>
      <c r="BN23" s="5">
        <v>0</v>
      </c>
      <c r="BO23" s="5">
        <v>0</v>
      </c>
      <c r="BP23" s="5">
        <v>0</v>
      </c>
      <c r="BQ23" s="5">
        <v>0</v>
      </c>
      <c r="BR23" s="5">
        <v>0</v>
      </c>
      <c r="BS23" s="5">
        <v>0</v>
      </c>
      <c r="BT23" s="5">
        <v>0</v>
      </c>
      <c r="BU23" s="5">
        <v>0</v>
      </c>
      <c r="BV23" s="5">
        <v>0</v>
      </c>
      <c r="BW23" s="5">
        <v>0</v>
      </c>
      <c r="BX23" s="5">
        <v>0</v>
      </c>
      <c r="BY23" s="5">
        <v>0</v>
      </c>
      <c r="BZ23" s="5">
        <v>0</v>
      </c>
      <c r="CA23" s="5">
        <v>0</v>
      </c>
      <c r="CB23" s="5">
        <v>0</v>
      </c>
      <c r="CC23" s="5">
        <v>0</v>
      </c>
      <c r="CD23" s="5">
        <v>4</v>
      </c>
      <c r="CG23" s="6">
        <v>20</v>
      </c>
      <c r="CH23" s="5">
        <f>VLOOKUP(CG23,$A$4:$CD$237,Infographic!$G$2+2)</f>
        <v>0</v>
      </c>
      <c r="CI23" s="5">
        <f t="shared" si="0"/>
        <v>2E-3</v>
      </c>
      <c r="CJ23" s="5">
        <f t="shared" si="1"/>
        <v>227</v>
      </c>
      <c r="CK23" s="5" t="str">
        <f t="shared" si="2"/>
        <v>Burmese</v>
      </c>
      <c r="CL23" s="5">
        <f t="shared" si="3"/>
        <v>1498</v>
      </c>
      <c r="CM23" s="5">
        <f t="shared" si="4"/>
        <v>1.0212011725407322</v>
      </c>
    </row>
    <row r="24" spans="1:91" x14ac:dyDescent="0.3">
      <c r="A24" s="6">
        <v>21</v>
      </c>
      <c r="B24" s="5" t="s">
        <v>342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4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5">
        <v>0</v>
      </c>
      <c r="BM24" s="5">
        <v>0</v>
      </c>
      <c r="BN24" s="5">
        <v>0</v>
      </c>
      <c r="BO24" s="5">
        <v>0</v>
      </c>
      <c r="BP24" s="5">
        <v>0</v>
      </c>
      <c r="BQ24" s="5">
        <v>0</v>
      </c>
      <c r="BR24" s="5">
        <v>0</v>
      </c>
      <c r="BS24" s="5">
        <v>0</v>
      </c>
      <c r="BT24" s="5">
        <v>0</v>
      </c>
      <c r="BU24" s="5">
        <v>0</v>
      </c>
      <c r="BV24" s="5">
        <v>0</v>
      </c>
      <c r="BW24" s="5">
        <v>0</v>
      </c>
      <c r="BX24" s="5">
        <v>0</v>
      </c>
      <c r="BY24" s="5">
        <v>0</v>
      </c>
      <c r="BZ24" s="5">
        <v>5</v>
      </c>
      <c r="CA24" s="5">
        <v>0</v>
      </c>
      <c r="CB24" s="5">
        <v>0</v>
      </c>
      <c r="CC24" s="5">
        <v>0</v>
      </c>
      <c r="CD24" s="5">
        <v>22</v>
      </c>
      <c r="CG24" s="6">
        <v>21</v>
      </c>
      <c r="CH24" s="5">
        <f>VLOOKUP(CG24,$A$4:$CD$237,Infographic!$G$2+2)</f>
        <v>0</v>
      </c>
      <c r="CI24" s="5">
        <f t="shared" si="0"/>
        <v>2.1000000000000003E-3</v>
      </c>
      <c r="CJ24" s="5">
        <f t="shared" si="1"/>
        <v>226</v>
      </c>
      <c r="CK24" s="5" t="str">
        <f t="shared" si="2"/>
        <v>Spanish</v>
      </c>
      <c r="CL24" s="5">
        <f t="shared" si="3"/>
        <v>1361</v>
      </c>
      <c r="CM24" s="5">
        <f t="shared" si="4"/>
        <v>0.92780693980503093</v>
      </c>
    </row>
    <row r="25" spans="1:91" x14ac:dyDescent="0.3">
      <c r="A25" s="6">
        <v>22</v>
      </c>
      <c r="B25" s="5" t="s">
        <v>343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3</v>
      </c>
      <c r="P25" s="5">
        <v>24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4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4</v>
      </c>
      <c r="AN25" s="5">
        <v>0</v>
      </c>
      <c r="AO25" s="5">
        <v>0</v>
      </c>
      <c r="AP25" s="5">
        <v>0</v>
      </c>
      <c r="AQ25" s="5">
        <v>0</v>
      </c>
      <c r="AR25" s="5">
        <v>4</v>
      </c>
      <c r="AS25" s="5">
        <v>0</v>
      </c>
      <c r="AT25" s="5">
        <v>0</v>
      </c>
      <c r="AU25" s="5">
        <v>32</v>
      </c>
      <c r="AV25" s="5">
        <v>0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5">
        <v>0</v>
      </c>
      <c r="BM25" s="5">
        <v>0</v>
      </c>
      <c r="BN25" s="5">
        <v>0</v>
      </c>
      <c r="BO25" s="5">
        <v>0</v>
      </c>
      <c r="BP25" s="5">
        <v>0</v>
      </c>
      <c r="BQ25" s="5">
        <v>0</v>
      </c>
      <c r="BR25" s="5">
        <v>0</v>
      </c>
      <c r="BS25" s="5">
        <v>0</v>
      </c>
      <c r="BT25" s="5">
        <v>0</v>
      </c>
      <c r="BU25" s="5">
        <v>0</v>
      </c>
      <c r="BV25" s="5">
        <v>0</v>
      </c>
      <c r="BW25" s="5">
        <v>0</v>
      </c>
      <c r="BX25" s="5">
        <v>3</v>
      </c>
      <c r="BY25" s="5">
        <v>0</v>
      </c>
      <c r="BZ25" s="5">
        <v>75</v>
      </c>
      <c r="CA25" s="5">
        <v>0</v>
      </c>
      <c r="CB25" s="5">
        <v>0</v>
      </c>
      <c r="CC25" s="5">
        <v>0</v>
      </c>
      <c r="CD25" s="5">
        <v>158</v>
      </c>
      <c r="CG25" s="6">
        <v>22</v>
      </c>
      <c r="CH25" s="5">
        <f>VLOOKUP(CG25,$A$4:$CD$237,Infographic!$G$2+2)</f>
        <v>0</v>
      </c>
      <c r="CI25" s="5">
        <f t="shared" si="0"/>
        <v>2.2000000000000001E-3</v>
      </c>
      <c r="CJ25" s="5">
        <f t="shared" si="1"/>
        <v>225</v>
      </c>
      <c r="CK25" s="5" t="str">
        <f t="shared" si="2"/>
        <v>Bosnian</v>
      </c>
      <c r="CL25" s="5">
        <f t="shared" si="3"/>
        <v>1257</v>
      </c>
      <c r="CM25" s="5">
        <f t="shared" si="4"/>
        <v>0.85690912809325781</v>
      </c>
    </row>
    <row r="26" spans="1:91" x14ac:dyDescent="0.3">
      <c r="A26" s="6">
        <v>23</v>
      </c>
      <c r="B26" s="5" t="s">
        <v>344</v>
      </c>
      <c r="C26" s="5">
        <v>0</v>
      </c>
      <c r="D26" s="5">
        <v>0</v>
      </c>
      <c r="E26" s="5">
        <v>0</v>
      </c>
      <c r="F26" s="5">
        <v>4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4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s="5">
        <v>0</v>
      </c>
      <c r="AX26" s="5">
        <v>0</v>
      </c>
      <c r="AY26" s="5">
        <v>0</v>
      </c>
      <c r="AZ26" s="5">
        <v>0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5</v>
      </c>
      <c r="BJ26" s="5">
        <v>0</v>
      </c>
      <c r="BK26" s="5">
        <v>0</v>
      </c>
      <c r="BL26" s="5">
        <v>0</v>
      </c>
      <c r="BM26" s="5">
        <v>0</v>
      </c>
      <c r="BN26" s="5">
        <v>0</v>
      </c>
      <c r="BO26" s="5">
        <v>0</v>
      </c>
      <c r="BP26" s="5">
        <v>4</v>
      </c>
      <c r="BQ26" s="5">
        <v>0</v>
      </c>
      <c r="BR26" s="5">
        <v>0</v>
      </c>
      <c r="BS26" s="5">
        <v>0</v>
      </c>
      <c r="BT26" s="5">
        <v>0</v>
      </c>
      <c r="BU26" s="5">
        <v>0</v>
      </c>
      <c r="BV26" s="5">
        <v>0</v>
      </c>
      <c r="BW26" s="5">
        <v>0</v>
      </c>
      <c r="BX26" s="5">
        <v>0</v>
      </c>
      <c r="BY26" s="5">
        <v>0</v>
      </c>
      <c r="BZ26" s="5">
        <v>0</v>
      </c>
      <c r="CA26" s="5">
        <v>0</v>
      </c>
      <c r="CB26" s="5">
        <v>0</v>
      </c>
      <c r="CC26" s="5">
        <v>0</v>
      </c>
      <c r="CD26" s="5">
        <v>16</v>
      </c>
      <c r="CG26" s="6">
        <v>23</v>
      </c>
      <c r="CH26" s="5">
        <f>VLOOKUP(CG26,$A$4:$CD$237,Infographic!$G$2+2)</f>
        <v>0</v>
      </c>
      <c r="CI26" s="5">
        <f t="shared" si="0"/>
        <v>2.3E-3</v>
      </c>
      <c r="CJ26" s="5">
        <f t="shared" si="1"/>
        <v>224</v>
      </c>
      <c r="CK26" s="5" t="str">
        <f t="shared" si="2"/>
        <v>Tagalog</v>
      </c>
      <c r="CL26" s="5">
        <f t="shared" si="3"/>
        <v>1152</v>
      </c>
      <c r="CM26" s="5">
        <f t="shared" si="4"/>
        <v>0.78532960665348683</v>
      </c>
    </row>
    <row r="27" spans="1:91" x14ac:dyDescent="0.3">
      <c r="A27" s="6">
        <v>24</v>
      </c>
      <c r="B27" s="5" t="s">
        <v>345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3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  <c r="BO27" s="5">
        <v>0</v>
      </c>
      <c r="BP27" s="5">
        <v>0</v>
      </c>
      <c r="BQ27" s="5">
        <v>0</v>
      </c>
      <c r="BR27" s="5">
        <v>0</v>
      </c>
      <c r="BS27" s="5">
        <v>0</v>
      </c>
      <c r="BT27" s="5">
        <v>0</v>
      </c>
      <c r="BU27" s="5">
        <v>0</v>
      </c>
      <c r="BV27" s="5">
        <v>0</v>
      </c>
      <c r="BW27" s="5">
        <v>0</v>
      </c>
      <c r="BX27" s="5">
        <v>0</v>
      </c>
      <c r="BY27" s="5">
        <v>0</v>
      </c>
      <c r="BZ27" s="5">
        <v>5</v>
      </c>
      <c r="CA27" s="5">
        <v>0</v>
      </c>
      <c r="CB27" s="5">
        <v>0</v>
      </c>
      <c r="CC27" s="5">
        <v>0</v>
      </c>
      <c r="CD27" s="5">
        <v>7</v>
      </c>
      <c r="CG27" s="6">
        <v>24</v>
      </c>
      <c r="CH27" s="5">
        <f>VLOOKUP(CG27,$A$4:$CD$237,Infographic!$G$2+2)</f>
        <v>0</v>
      </c>
      <c r="CI27" s="5">
        <f t="shared" si="0"/>
        <v>2.4000000000000002E-3</v>
      </c>
      <c r="CJ27" s="5">
        <f t="shared" si="1"/>
        <v>223</v>
      </c>
      <c r="CK27" s="5" t="str">
        <f t="shared" si="2"/>
        <v>Malayalam</v>
      </c>
      <c r="CL27" s="5">
        <f t="shared" si="3"/>
        <v>1056</v>
      </c>
      <c r="CM27" s="5">
        <f t="shared" si="4"/>
        <v>0.71988547276569637</v>
      </c>
    </row>
    <row r="28" spans="1:91" x14ac:dyDescent="0.3">
      <c r="A28" s="6">
        <v>25</v>
      </c>
      <c r="B28" s="5" t="s">
        <v>346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0</v>
      </c>
      <c r="BR28" s="5">
        <v>0</v>
      </c>
      <c r="BS28" s="5">
        <v>0</v>
      </c>
      <c r="BT28" s="5">
        <v>0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5">
        <v>0</v>
      </c>
      <c r="CB28" s="5">
        <v>0</v>
      </c>
      <c r="CC28" s="5">
        <v>0</v>
      </c>
      <c r="CD28" s="5">
        <v>4</v>
      </c>
      <c r="CG28" s="6">
        <v>25</v>
      </c>
      <c r="CH28" s="5">
        <f>VLOOKUP(CG28,$A$4:$CD$237,Infographic!$G$2+2)</f>
        <v>0</v>
      </c>
      <c r="CI28" s="5">
        <f t="shared" si="0"/>
        <v>2.5000000000000001E-3</v>
      </c>
      <c r="CJ28" s="5">
        <f t="shared" si="1"/>
        <v>222</v>
      </c>
      <c r="CK28" s="5" t="str">
        <f t="shared" si="2"/>
        <v>Filipino</v>
      </c>
      <c r="CL28" s="5">
        <f t="shared" si="3"/>
        <v>940</v>
      </c>
      <c r="CM28" s="5">
        <f t="shared" si="4"/>
        <v>0.6408071443179495</v>
      </c>
    </row>
    <row r="29" spans="1:91" x14ac:dyDescent="0.3">
      <c r="A29" s="6">
        <v>26</v>
      </c>
      <c r="B29" s="5" t="s">
        <v>347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3</v>
      </c>
      <c r="J29" s="5">
        <v>0</v>
      </c>
      <c r="K29" s="5">
        <v>6</v>
      </c>
      <c r="L29" s="5">
        <v>4</v>
      </c>
      <c r="M29" s="5">
        <v>0</v>
      </c>
      <c r="N29" s="5">
        <v>0</v>
      </c>
      <c r="O29" s="5">
        <v>0</v>
      </c>
      <c r="P29" s="5">
        <v>10</v>
      </c>
      <c r="Q29" s="5">
        <v>0</v>
      </c>
      <c r="R29" s="5">
        <v>0</v>
      </c>
      <c r="S29" s="5">
        <v>0</v>
      </c>
      <c r="T29" s="5">
        <v>5</v>
      </c>
      <c r="U29" s="5">
        <v>0</v>
      </c>
      <c r="V29" s="5">
        <v>0</v>
      </c>
      <c r="W29" s="5">
        <v>0</v>
      </c>
      <c r="X29" s="5">
        <v>17</v>
      </c>
      <c r="Y29" s="5">
        <v>0</v>
      </c>
      <c r="Z29" s="5">
        <v>0</v>
      </c>
      <c r="AA29" s="5">
        <v>0</v>
      </c>
      <c r="AB29" s="5">
        <v>0</v>
      </c>
      <c r="AC29" s="5">
        <v>3</v>
      </c>
      <c r="AD29" s="5">
        <v>0</v>
      </c>
      <c r="AE29" s="5">
        <v>0</v>
      </c>
      <c r="AF29" s="5">
        <v>0</v>
      </c>
      <c r="AG29" s="5">
        <v>3</v>
      </c>
      <c r="AH29" s="5">
        <v>0</v>
      </c>
      <c r="AI29" s="5">
        <v>3</v>
      </c>
      <c r="AJ29" s="5">
        <v>0</v>
      </c>
      <c r="AK29" s="5">
        <v>9</v>
      </c>
      <c r="AL29" s="5">
        <v>0</v>
      </c>
      <c r="AM29" s="5">
        <v>0</v>
      </c>
      <c r="AN29" s="5">
        <v>0</v>
      </c>
      <c r="AO29" s="5">
        <v>0</v>
      </c>
      <c r="AP29" s="5">
        <v>7</v>
      </c>
      <c r="AQ29" s="5">
        <v>0</v>
      </c>
      <c r="AR29" s="5">
        <v>0</v>
      </c>
      <c r="AS29" s="5">
        <v>0</v>
      </c>
      <c r="AT29" s="5">
        <v>6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  <c r="BC29" s="5">
        <v>0</v>
      </c>
      <c r="BD29" s="5">
        <v>0</v>
      </c>
      <c r="BE29" s="5">
        <v>0</v>
      </c>
      <c r="BF29" s="5">
        <v>0</v>
      </c>
      <c r="BG29" s="5">
        <v>0</v>
      </c>
      <c r="BH29" s="5">
        <v>0</v>
      </c>
      <c r="BI29" s="5">
        <v>5</v>
      </c>
      <c r="BJ29" s="5">
        <v>0</v>
      </c>
      <c r="BK29" s="5">
        <v>0</v>
      </c>
      <c r="BL29" s="5">
        <v>0</v>
      </c>
      <c r="BM29" s="5">
        <v>0</v>
      </c>
      <c r="BN29" s="5">
        <v>3</v>
      </c>
      <c r="BO29" s="5">
        <v>0</v>
      </c>
      <c r="BP29" s="5">
        <v>0</v>
      </c>
      <c r="BQ29" s="5">
        <v>0</v>
      </c>
      <c r="BR29" s="5">
        <v>0</v>
      </c>
      <c r="BS29" s="5">
        <v>0</v>
      </c>
      <c r="BT29" s="5">
        <v>0</v>
      </c>
      <c r="BU29" s="5">
        <v>0</v>
      </c>
      <c r="BV29" s="5">
        <v>0</v>
      </c>
      <c r="BW29" s="5">
        <v>0</v>
      </c>
      <c r="BX29" s="5">
        <v>0</v>
      </c>
      <c r="BY29" s="5">
        <v>0</v>
      </c>
      <c r="BZ29" s="5">
        <v>5</v>
      </c>
      <c r="CA29" s="5">
        <v>0</v>
      </c>
      <c r="CB29" s="5">
        <v>0</v>
      </c>
      <c r="CC29" s="5">
        <v>0</v>
      </c>
      <c r="CD29" s="5">
        <v>91</v>
      </c>
      <c r="CG29" s="6">
        <v>26</v>
      </c>
      <c r="CH29" s="5">
        <f>VLOOKUP(CG29,$A$4:$CD$237,Infographic!$G$2+2)</f>
        <v>0</v>
      </c>
      <c r="CI29" s="5">
        <f t="shared" si="0"/>
        <v>2.6000000000000003E-3</v>
      </c>
      <c r="CJ29" s="5">
        <f t="shared" si="1"/>
        <v>221</v>
      </c>
      <c r="CK29" s="5" t="str">
        <f t="shared" si="2"/>
        <v>Pashto</v>
      </c>
      <c r="CL29" s="5">
        <f t="shared" si="3"/>
        <v>935</v>
      </c>
      <c r="CM29" s="5">
        <f t="shared" si="4"/>
        <v>0.63739859567796031</v>
      </c>
    </row>
    <row r="30" spans="1:91" x14ac:dyDescent="0.3">
      <c r="A30" s="6">
        <v>27</v>
      </c>
      <c r="B30" s="5" t="s">
        <v>348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22</v>
      </c>
      <c r="Q30" s="5">
        <v>0</v>
      </c>
      <c r="R30" s="5">
        <v>0</v>
      </c>
      <c r="S30" s="5">
        <v>0</v>
      </c>
      <c r="T30" s="5">
        <v>3</v>
      </c>
      <c r="U30" s="5">
        <v>0</v>
      </c>
      <c r="V30" s="5">
        <v>7</v>
      </c>
      <c r="W30" s="5">
        <v>0</v>
      </c>
      <c r="X30" s="5">
        <v>0</v>
      </c>
      <c r="Y30" s="5">
        <v>0</v>
      </c>
      <c r="Z30" s="5">
        <v>0</v>
      </c>
      <c r="AA30" s="5">
        <v>3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3</v>
      </c>
      <c r="AH30" s="5">
        <v>0</v>
      </c>
      <c r="AI30" s="5">
        <v>4</v>
      </c>
      <c r="AJ30" s="5">
        <v>0</v>
      </c>
      <c r="AK30" s="5">
        <v>0</v>
      </c>
      <c r="AL30" s="5">
        <v>4</v>
      </c>
      <c r="AM30" s="5">
        <v>4</v>
      </c>
      <c r="AN30" s="5">
        <v>0</v>
      </c>
      <c r="AO30" s="5">
        <v>0</v>
      </c>
      <c r="AP30" s="5">
        <v>0</v>
      </c>
      <c r="AQ30" s="5">
        <v>0</v>
      </c>
      <c r="AR30" s="5">
        <v>9</v>
      </c>
      <c r="AS30" s="5">
        <v>4</v>
      </c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5">
        <v>3</v>
      </c>
      <c r="AZ30" s="5">
        <v>0</v>
      </c>
      <c r="BA30" s="5">
        <v>0</v>
      </c>
      <c r="BB30" s="5">
        <v>5</v>
      </c>
      <c r="BC30" s="5">
        <v>0</v>
      </c>
      <c r="BD30" s="5">
        <v>0</v>
      </c>
      <c r="BE30" s="5">
        <v>0</v>
      </c>
      <c r="BF30" s="5">
        <v>0</v>
      </c>
      <c r="BG30" s="5">
        <v>0</v>
      </c>
      <c r="BH30" s="5">
        <v>0</v>
      </c>
      <c r="BI30" s="5">
        <v>0</v>
      </c>
      <c r="BJ30" s="5">
        <v>0</v>
      </c>
      <c r="BK30" s="5">
        <v>0</v>
      </c>
      <c r="BL30" s="5">
        <v>0</v>
      </c>
      <c r="BM30" s="5">
        <v>0</v>
      </c>
      <c r="BN30" s="5">
        <v>0</v>
      </c>
      <c r="BO30" s="5">
        <v>0</v>
      </c>
      <c r="BP30" s="5">
        <v>0</v>
      </c>
      <c r="BQ30" s="5">
        <v>0</v>
      </c>
      <c r="BR30" s="5">
        <v>0</v>
      </c>
      <c r="BS30" s="5">
        <v>0</v>
      </c>
      <c r="BT30" s="5">
        <v>0</v>
      </c>
      <c r="BU30" s="5">
        <v>0</v>
      </c>
      <c r="BV30" s="5">
        <v>0</v>
      </c>
      <c r="BW30" s="5">
        <v>5</v>
      </c>
      <c r="BX30" s="5">
        <v>15</v>
      </c>
      <c r="BY30" s="5">
        <v>0</v>
      </c>
      <c r="BZ30" s="5">
        <v>14</v>
      </c>
      <c r="CA30" s="5">
        <v>0</v>
      </c>
      <c r="CB30" s="5">
        <v>4</v>
      </c>
      <c r="CC30" s="5">
        <v>0</v>
      </c>
      <c r="CD30" s="5">
        <v>97</v>
      </c>
      <c r="CG30" s="6">
        <v>27</v>
      </c>
      <c r="CH30" s="5">
        <f>VLOOKUP(CG30,$A$4:$CD$237,Infographic!$G$2+2)</f>
        <v>0</v>
      </c>
      <c r="CI30" s="5">
        <f t="shared" si="0"/>
        <v>2.7000000000000001E-3</v>
      </c>
      <c r="CJ30" s="5">
        <f t="shared" si="1"/>
        <v>220</v>
      </c>
      <c r="CK30" s="5" t="str">
        <f t="shared" si="2"/>
        <v>Min Nan</v>
      </c>
      <c r="CL30" s="5">
        <f t="shared" si="3"/>
        <v>841</v>
      </c>
      <c r="CM30" s="5">
        <f t="shared" si="4"/>
        <v>0.57331788124616534</v>
      </c>
    </row>
    <row r="31" spans="1:91" x14ac:dyDescent="0.3">
      <c r="A31" s="6">
        <v>28</v>
      </c>
      <c r="B31" s="5" t="s">
        <v>349</v>
      </c>
      <c r="C31" s="5">
        <v>0</v>
      </c>
      <c r="D31" s="5">
        <v>5</v>
      </c>
      <c r="E31" s="5">
        <v>128</v>
      </c>
      <c r="F31" s="5">
        <v>86</v>
      </c>
      <c r="G31" s="5">
        <v>8</v>
      </c>
      <c r="H31" s="5">
        <v>3</v>
      </c>
      <c r="I31" s="5">
        <v>28</v>
      </c>
      <c r="J31" s="5">
        <v>13</v>
      </c>
      <c r="K31" s="5">
        <v>228</v>
      </c>
      <c r="L31" s="5">
        <v>492</v>
      </c>
      <c r="M31" s="5">
        <v>3</v>
      </c>
      <c r="N31" s="5">
        <v>15</v>
      </c>
      <c r="O31" s="5">
        <v>297</v>
      </c>
      <c r="P31" s="5">
        <v>1129</v>
      </c>
      <c r="Q31" s="5">
        <v>0</v>
      </c>
      <c r="R31" s="5">
        <v>10</v>
      </c>
      <c r="S31" s="5">
        <v>0</v>
      </c>
      <c r="T31" s="5">
        <v>310</v>
      </c>
      <c r="U31" s="5">
        <v>0</v>
      </c>
      <c r="V31" s="5">
        <v>50</v>
      </c>
      <c r="W31" s="5">
        <v>0</v>
      </c>
      <c r="X31" s="5">
        <v>241</v>
      </c>
      <c r="Y31" s="5">
        <v>3</v>
      </c>
      <c r="Z31" s="5">
        <v>0</v>
      </c>
      <c r="AA31" s="5">
        <v>80</v>
      </c>
      <c r="AB31" s="5">
        <v>687</v>
      </c>
      <c r="AC31" s="5">
        <v>225</v>
      </c>
      <c r="AD31" s="5">
        <v>55</v>
      </c>
      <c r="AE31" s="5">
        <v>3</v>
      </c>
      <c r="AF31" s="5">
        <v>0</v>
      </c>
      <c r="AG31" s="5">
        <v>118</v>
      </c>
      <c r="AH31" s="5">
        <v>10</v>
      </c>
      <c r="AI31" s="5">
        <v>691</v>
      </c>
      <c r="AJ31" s="5">
        <v>3</v>
      </c>
      <c r="AK31" s="5">
        <v>245</v>
      </c>
      <c r="AL31" s="5">
        <v>216</v>
      </c>
      <c r="AM31" s="5">
        <v>44</v>
      </c>
      <c r="AN31" s="5">
        <v>0</v>
      </c>
      <c r="AO31" s="5">
        <v>6</v>
      </c>
      <c r="AP31" s="5">
        <v>126</v>
      </c>
      <c r="AQ31" s="5">
        <v>0</v>
      </c>
      <c r="AR31" s="5">
        <v>462</v>
      </c>
      <c r="AS31" s="5">
        <v>98</v>
      </c>
      <c r="AT31" s="5">
        <v>595</v>
      </c>
      <c r="AU31" s="5">
        <v>1007</v>
      </c>
      <c r="AV31" s="5">
        <v>27</v>
      </c>
      <c r="AW31" s="5">
        <v>15</v>
      </c>
      <c r="AX31" s="5">
        <v>3</v>
      </c>
      <c r="AY31" s="5">
        <v>1068</v>
      </c>
      <c r="AZ31" s="5">
        <v>147</v>
      </c>
      <c r="BA31" s="5">
        <v>40</v>
      </c>
      <c r="BB31" s="5">
        <v>752</v>
      </c>
      <c r="BC31" s="5">
        <v>9</v>
      </c>
      <c r="BD31" s="5">
        <v>0</v>
      </c>
      <c r="BE31" s="5">
        <v>0</v>
      </c>
      <c r="BF31" s="5">
        <v>0</v>
      </c>
      <c r="BG31" s="5">
        <v>15</v>
      </c>
      <c r="BH31" s="5">
        <v>8</v>
      </c>
      <c r="BI31" s="5">
        <v>71</v>
      </c>
      <c r="BJ31" s="5">
        <v>0</v>
      </c>
      <c r="BK31" s="5">
        <v>0</v>
      </c>
      <c r="BL31" s="5">
        <v>0</v>
      </c>
      <c r="BM31" s="5">
        <v>13</v>
      </c>
      <c r="BN31" s="5">
        <v>136</v>
      </c>
      <c r="BO31" s="5">
        <v>0</v>
      </c>
      <c r="BP31" s="5">
        <v>0</v>
      </c>
      <c r="BQ31" s="5">
        <v>0</v>
      </c>
      <c r="BR31" s="5">
        <v>0</v>
      </c>
      <c r="BS31" s="5">
        <v>0</v>
      </c>
      <c r="BT31" s="5">
        <v>6</v>
      </c>
      <c r="BU31" s="5">
        <v>18</v>
      </c>
      <c r="BV31" s="5">
        <v>3</v>
      </c>
      <c r="BW31" s="5">
        <v>367</v>
      </c>
      <c r="BX31" s="5">
        <v>645</v>
      </c>
      <c r="BY31" s="5">
        <v>30</v>
      </c>
      <c r="BZ31" s="5">
        <v>3922</v>
      </c>
      <c r="CA31" s="5">
        <v>50</v>
      </c>
      <c r="CB31" s="5">
        <v>34</v>
      </c>
      <c r="CC31" s="5">
        <v>0</v>
      </c>
      <c r="CD31" s="5">
        <v>15123</v>
      </c>
      <c r="CG31" s="6">
        <v>28</v>
      </c>
      <c r="CH31" s="5">
        <f>VLOOKUP(CG31,$A$4:$CD$237,Infographic!$G$2+2)</f>
        <v>687</v>
      </c>
      <c r="CI31" s="5">
        <f t="shared" si="0"/>
        <v>687.00279999999998</v>
      </c>
      <c r="CJ31" s="5">
        <f t="shared" si="1"/>
        <v>33</v>
      </c>
      <c r="CK31" s="5" t="str">
        <f t="shared" si="2"/>
        <v>Telugu</v>
      </c>
      <c r="CL31" s="5">
        <f t="shared" si="3"/>
        <v>832</v>
      </c>
      <c r="CM31" s="5">
        <f t="shared" si="4"/>
        <v>0.56718249369418505</v>
      </c>
    </row>
    <row r="32" spans="1:91" x14ac:dyDescent="0.3">
      <c r="A32" s="6">
        <v>29</v>
      </c>
      <c r="B32" s="5" t="s">
        <v>350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4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5">
        <v>0</v>
      </c>
      <c r="BG32" s="5">
        <v>0</v>
      </c>
      <c r="BH32" s="5">
        <v>0</v>
      </c>
      <c r="BI32" s="5">
        <v>0</v>
      </c>
      <c r="BJ32" s="5">
        <v>0</v>
      </c>
      <c r="BK32" s="5">
        <v>0</v>
      </c>
      <c r="BL32" s="5">
        <v>0</v>
      </c>
      <c r="BM32" s="5">
        <v>0</v>
      </c>
      <c r="BN32" s="5">
        <v>0</v>
      </c>
      <c r="BO32" s="5">
        <v>0</v>
      </c>
      <c r="BP32" s="5">
        <v>0</v>
      </c>
      <c r="BQ32" s="5">
        <v>0</v>
      </c>
      <c r="BR32" s="5">
        <v>0</v>
      </c>
      <c r="BS32" s="5">
        <v>0</v>
      </c>
      <c r="BT32" s="5">
        <v>0</v>
      </c>
      <c r="BU32" s="5">
        <v>0</v>
      </c>
      <c r="BV32" s="5">
        <v>0</v>
      </c>
      <c r="BW32" s="5">
        <v>0</v>
      </c>
      <c r="BX32" s="5">
        <v>0</v>
      </c>
      <c r="BY32" s="5">
        <v>0</v>
      </c>
      <c r="BZ32" s="5">
        <v>0</v>
      </c>
      <c r="CA32" s="5">
        <v>0</v>
      </c>
      <c r="CB32" s="5">
        <v>0</v>
      </c>
      <c r="CC32" s="5">
        <v>0</v>
      </c>
      <c r="CD32" s="5">
        <v>8</v>
      </c>
      <c r="CG32" s="6">
        <v>29</v>
      </c>
      <c r="CH32" s="5">
        <f>VLOOKUP(CG32,$A$4:$CD$237,Infographic!$G$2+2)</f>
        <v>0</v>
      </c>
      <c r="CI32" s="5">
        <f t="shared" si="0"/>
        <v>2.9000000000000002E-3</v>
      </c>
      <c r="CJ32" s="5">
        <f t="shared" si="1"/>
        <v>219</v>
      </c>
      <c r="CK32" s="5" t="str">
        <f t="shared" si="2"/>
        <v>Indonesian</v>
      </c>
      <c r="CL32" s="5">
        <f t="shared" si="3"/>
        <v>811</v>
      </c>
      <c r="CM32" s="5">
        <f t="shared" si="4"/>
        <v>0.55286658940623079</v>
      </c>
    </row>
    <row r="33" spans="1:91" x14ac:dyDescent="0.3">
      <c r="A33" s="6">
        <v>30</v>
      </c>
      <c r="B33" s="5" t="s">
        <v>351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5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3</v>
      </c>
      <c r="AS33" s="5">
        <v>7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0</v>
      </c>
      <c r="BD33" s="5">
        <v>0</v>
      </c>
      <c r="BE33" s="5">
        <v>0</v>
      </c>
      <c r="BF33" s="5">
        <v>0</v>
      </c>
      <c r="BG33" s="5">
        <v>0</v>
      </c>
      <c r="BH33" s="5">
        <v>0</v>
      </c>
      <c r="BI33" s="5">
        <v>0</v>
      </c>
      <c r="BJ33" s="5">
        <v>0</v>
      </c>
      <c r="BK33" s="5">
        <v>0</v>
      </c>
      <c r="BL33" s="5">
        <v>0</v>
      </c>
      <c r="BM33" s="5">
        <v>0</v>
      </c>
      <c r="BN33" s="5">
        <v>0</v>
      </c>
      <c r="BO33" s="5">
        <v>0</v>
      </c>
      <c r="BP33" s="5">
        <v>0</v>
      </c>
      <c r="BQ33" s="5">
        <v>0</v>
      </c>
      <c r="BR33" s="5">
        <v>0</v>
      </c>
      <c r="BS33" s="5">
        <v>0</v>
      </c>
      <c r="BT33" s="5">
        <v>0</v>
      </c>
      <c r="BU33" s="5">
        <v>0</v>
      </c>
      <c r="BV33" s="5">
        <v>0</v>
      </c>
      <c r="BW33" s="5">
        <v>0</v>
      </c>
      <c r="BX33" s="5">
        <v>9</v>
      </c>
      <c r="BY33" s="5">
        <v>0</v>
      </c>
      <c r="BZ33" s="5">
        <v>6</v>
      </c>
      <c r="CA33" s="5">
        <v>0</v>
      </c>
      <c r="CB33" s="5">
        <v>0</v>
      </c>
      <c r="CC33" s="5">
        <v>0</v>
      </c>
      <c r="CD33" s="5">
        <v>28</v>
      </c>
      <c r="CG33" s="6">
        <v>30</v>
      </c>
      <c r="CH33" s="5">
        <f>VLOOKUP(CG33,$A$4:$CD$237,Infographic!$G$2+2)</f>
        <v>0</v>
      </c>
      <c r="CI33" s="5">
        <f t="shared" si="0"/>
        <v>3.0000000000000001E-3</v>
      </c>
      <c r="CJ33" s="5">
        <f t="shared" si="1"/>
        <v>218</v>
      </c>
      <c r="CK33" s="5" t="str">
        <f t="shared" si="2"/>
        <v>Persia</v>
      </c>
      <c r="CL33" s="5">
        <f t="shared" si="3"/>
        <v>809</v>
      </c>
      <c r="CM33" s="5">
        <f t="shared" si="4"/>
        <v>0.55150316995023518</v>
      </c>
    </row>
    <row r="34" spans="1:91" x14ac:dyDescent="0.3">
      <c r="A34" s="6">
        <v>31</v>
      </c>
      <c r="B34" s="5" t="s">
        <v>352</v>
      </c>
      <c r="C34" s="5">
        <v>0</v>
      </c>
      <c r="D34" s="5">
        <v>6</v>
      </c>
      <c r="E34" s="5">
        <v>18</v>
      </c>
      <c r="F34" s="5">
        <v>20</v>
      </c>
      <c r="G34" s="5">
        <v>15</v>
      </c>
      <c r="H34" s="5">
        <v>7</v>
      </c>
      <c r="I34" s="5">
        <v>6</v>
      </c>
      <c r="J34" s="5">
        <v>0</v>
      </c>
      <c r="K34" s="5">
        <v>14</v>
      </c>
      <c r="L34" s="5">
        <v>59</v>
      </c>
      <c r="M34" s="5">
        <v>4</v>
      </c>
      <c r="N34" s="5">
        <v>12</v>
      </c>
      <c r="O34" s="5">
        <v>20</v>
      </c>
      <c r="P34" s="5">
        <v>219</v>
      </c>
      <c r="Q34" s="5">
        <v>6</v>
      </c>
      <c r="R34" s="5">
        <v>8</v>
      </c>
      <c r="S34" s="5">
        <v>7</v>
      </c>
      <c r="T34" s="5">
        <v>24</v>
      </c>
      <c r="U34" s="5">
        <v>6</v>
      </c>
      <c r="V34" s="5">
        <v>29</v>
      </c>
      <c r="W34" s="5">
        <v>0</v>
      </c>
      <c r="X34" s="5">
        <v>18</v>
      </c>
      <c r="Y34" s="5">
        <v>13</v>
      </c>
      <c r="Z34" s="5">
        <v>0</v>
      </c>
      <c r="AA34" s="5">
        <v>29</v>
      </c>
      <c r="AB34" s="5">
        <v>48</v>
      </c>
      <c r="AC34" s="5">
        <v>44</v>
      </c>
      <c r="AD34" s="5">
        <v>24</v>
      </c>
      <c r="AE34" s="5">
        <v>0</v>
      </c>
      <c r="AF34" s="5">
        <v>4</v>
      </c>
      <c r="AG34" s="5">
        <v>23</v>
      </c>
      <c r="AH34" s="5">
        <v>3</v>
      </c>
      <c r="AI34" s="5">
        <v>67</v>
      </c>
      <c r="AJ34" s="5">
        <v>0</v>
      </c>
      <c r="AK34" s="5">
        <v>31</v>
      </c>
      <c r="AL34" s="5">
        <v>50</v>
      </c>
      <c r="AM34" s="5">
        <v>32</v>
      </c>
      <c r="AN34" s="5">
        <v>16</v>
      </c>
      <c r="AO34" s="5">
        <v>8</v>
      </c>
      <c r="AP34" s="5">
        <v>14</v>
      </c>
      <c r="AQ34" s="5">
        <v>0</v>
      </c>
      <c r="AR34" s="5">
        <v>10</v>
      </c>
      <c r="AS34" s="5">
        <v>22</v>
      </c>
      <c r="AT34" s="5">
        <v>24</v>
      </c>
      <c r="AU34" s="5">
        <v>64</v>
      </c>
      <c r="AV34" s="5">
        <v>16</v>
      </c>
      <c r="AW34" s="5">
        <v>4</v>
      </c>
      <c r="AX34" s="5">
        <v>0</v>
      </c>
      <c r="AY34" s="5">
        <v>27</v>
      </c>
      <c r="AZ34" s="5">
        <v>14</v>
      </c>
      <c r="BA34" s="5">
        <v>5</v>
      </c>
      <c r="BB34" s="5">
        <v>22</v>
      </c>
      <c r="BC34" s="5">
        <v>20</v>
      </c>
      <c r="BD34" s="5">
        <v>0</v>
      </c>
      <c r="BE34" s="5">
        <v>9</v>
      </c>
      <c r="BF34" s="5">
        <v>0</v>
      </c>
      <c r="BG34" s="5">
        <v>7</v>
      </c>
      <c r="BH34" s="5">
        <v>5</v>
      </c>
      <c r="BI34" s="5">
        <v>17</v>
      </c>
      <c r="BJ34" s="5">
        <v>0</v>
      </c>
      <c r="BK34" s="5">
        <v>0</v>
      </c>
      <c r="BL34" s="5">
        <v>14</v>
      </c>
      <c r="BM34" s="5">
        <v>0</v>
      </c>
      <c r="BN34" s="5">
        <v>5</v>
      </c>
      <c r="BO34" s="5">
        <v>0</v>
      </c>
      <c r="BP34" s="5">
        <v>0</v>
      </c>
      <c r="BQ34" s="5">
        <v>5</v>
      </c>
      <c r="BR34" s="5">
        <v>0</v>
      </c>
      <c r="BS34" s="5">
        <v>0</v>
      </c>
      <c r="BT34" s="5">
        <v>13</v>
      </c>
      <c r="BU34" s="5">
        <v>9</v>
      </c>
      <c r="BV34" s="5">
        <v>0</v>
      </c>
      <c r="BW34" s="5">
        <v>21</v>
      </c>
      <c r="BX34" s="5">
        <v>75</v>
      </c>
      <c r="BY34" s="5">
        <v>12</v>
      </c>
      <c r="BZ34" s="5">
        <v>189</v>
      </c>
      <c r="CA34" s="5">
        <v>18</v>
      </c>
      <c r="CB34" s="5">
        <v>14</v>
      </c>
      <c r="CC34" s="5">
        <v>8</v>
      </c>
      <c r="CD34" s="5">
        <v>1544</v>
      </c>
      <c r="CG34" s="6">
        <v>31</v>
      </c>
      <c r="CH34" s="5">
        <f>VLOOKUP(CG34,$A$4:$CD$237,Infographic!$G$2+2)</f>
        <v>48</v>
      </c>
      <c r="CI34" s="5">
        <f t="shared" si="0"/>
        <v>48.003100000000003</v>
      </c>
      <c r="CJ34" s="5">
        <f t="shared" si="1"/>
        <v>77</v>
      </c>
      <c r="CK34" s="5" t="str">
        <f t="shared" si="2"/>
        <v>Gujarati</v>
      </c>
      <c r="CL34" s="5">
        <f t="shared" si="3"/>
        <v>786</v>
      </c>
      <c r="CM34" s="5">
        <f t="shared" si="4"/>
        <v>0.53582384620628531</v>
      </c>
    </row>
    <row r="35" spans="1:91" x14ac:dyDescent="0.3">
      <c r="A35" s="6">
        <v>32</v>
      </c>
      <c r="B35" s="5" t="s">
        <v>353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10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4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3</v>
      </c>
      <c r="AJ35" s="5">
        <v>0</v>
      </c>
      <c r="AK35" s="5">
        <v>0</v>
      </c>
      <c r="AL35" s="5">
        <v>0</v>
      </c>
      <c r="AM35" s="5">
        <v>6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</v>
      </c>
      <c r="AV35" s="5">
        <v>7</v>
      </c>
      <c r="AW35" s="5">
        <v>0</v>
      </c>
      <c r="AX35" s="5">
        <v>0</v>
      </c>
      <c r="AY35" s="5">
        <v>0</v>
      </c>
      <c r="AZ35" s="5">
        <v>5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7</v>
      </c>
      <c r="BI35" s="5">
        <v>0</v>
      </c>
      <c r="BJ35" s="5">
        <v>0</v>
      </c>
      <c r="BK35" s="5">
        <v>0</v>
      </c>
      <c r="BL35" s="5">
        <v>3</v>
      </c>
      <c r="BM35" s="5">
        <v>0</v>
      </c>
      <c r="BN35" s="5">
        <v>0</v>
      </c>
      <c r="BO35" s="5">
        <v>0</v>
      </c>
      <c r="BP35" s="5">
        <v>4</v>
      </c>
      <c r="BQ35" s="5">
        <v>35</v>
      </c>
      <c r="BR35" s="5">
        <v>0</v>
      </c>
      <c r="BS35" s="5">
        <v>0</v>
      </c>
      <c r="BT35" s="5">
        <v>14</v>
      </c>
      <c r="BU35" s="5">
        <v>3</v>
      </c>
      <c r="BV35" s="5">
        <v>0</v>
      </c>
      <c r="BW35" s="5">
        <v>0</v>
      </c>
      <c r="BX35" s="5">
        <v>0</v>
      </c>
      <c r="BY35" s="5">
        <v>4</v>
      </c>
      <c r="BZ35" s="5">
        <v>0</v>
      </c>
      <c r="CA35" s="5">
        <v>4</v>
      </c>
      <c r="CB35" s="5">
        <v>0</v>
      </c>
      <c r="CC35" s="5">
        <v>4</v>
      </c>
      <c r="CD35" s="5">
        <v>123</v>
      </c>
      <c r="CG35" s="6">
        <v>32</v>
      </c>
      <c r="CH35" s="5">
        <f>VLOOKUP(CG35,$A$4:$CD$237,Infographic!$G$2+2)</f>
        <v>0</v>
      </c>
      <c r="CI35" s="5">
        <f t="shared" si="0"/>
        <v>3.2000000000000002E-3</v>
      </c>
      <c r="CJ35" s="5">
        <f t="shared" si="1"/>
        <v>217</v>
      </c>
      <c r="CK35" s="5" t="str">
        <f t="shared" si="2"/>
        <v>French</v>
      </c>
      <c r="CL35" s="5">
        <f t="shared" si="3"/>
        <v>716</v>
      </c>
      <c r="CM35" s="5">
        <f t="shared" si="4"/>
        <v>0.48810416524643802</v>
      </c>
    </row>
    <row r="36" spans="1:91" x14ac:dyDescent="0.3">
      <c r="A36" s="6">
        <v>33</v>
      </c>
      <c r="B36" s="5" t="s">
        <v>354</v>
      </c>
      <c r="C36" s="5">
        <v>0</v>
      </c>
      <c r="D36" s="5">
        <v>0</v>
      </c>
      <c r="E36" s="5">
        <v>8</v>
      </c>
      <c r="F36" s="5">
        <v>54</v>
      </c>
      <c r="G36" s="5">
        <v>4</v>
      </c>
      <c r="H36" s="5">
        <v>12</v>
      </c>
      <c r="I36" s="5">
        <v>53</v>
      </c>
      <c r="J36" s="5">
        <v>0</v>
      </c>
      <c r="K36" s="5">
        <v>37</v>
      </c>
      <c r="L36" s="5">
        <v>1012</v>
      </c>
      <c r="M36" s="5">
        <v>0</v>
      </c>
      <c r="N36" s="5">
        <v>0</v>
      </c>
      <c r="O36" s="5">
        <v>62</v>
      </c>
      <c r="P36" s="5">
        <v>714</v>
      </c>
      <c r="Q36" s="5">
        <v>0</v>
      </c>
      <c r="R36" s="5">
        <v>0</v>
      </c>
      <c r="S36" s="5">
        <v>0</v>
      </c>
      <c r="T36" s="5">
        <v>83</v>
      </c>
      <c r="U36" s="5">
        <v>0</v>
      </c>
      <c r="V36" s="5">
        <v>216</v>
      </c>
      <c r="W36" s="5">
        <v>0</v>
      </c>
      <c r="X36" s="5">
        <v>52</v>
      </c>
      <c r="Y36" s="5">
        <v>0</v>
      </c>
      <c r="Z36" s="5">
        <v>3</v>
      </c>
      <c r="AA36" s="5">
        <v>3</v>
      </c>
      <c r="AB36" s="5">
        <v>1257</v>
      </c>
      <c r="AC36" s="5">
        <v>251</v>
      </c>
      <c r="AD36" s="5">
        <v>5</v>
      </c>
      <c r="AE36" s="5">
        <v>6</v>
      </c>
      <c r="AF36" s="5">
        <v>0</v>
      </c>
      <c r="AG36" s="5">
        <v>75</v>
      </c>
      <c r="AH36" s="5">
        <v>0</v>
      </c>
      <c r="AI36" s="5">
        <v>222</v>
      </c>
      <c r="AJ36" s="5">
        <v>0</v>
      </c>
      <c r="AK36" s="5">
        <v>147</v>
      </c>
      <c r="AL36" s="5">
        <v>46</v>
      </c>
      <c r="AM36" s="5">
        <v>33</v>
      </c>
      <c r="AN36" s="5">
        <v>0</v>
      </c>
      <c r="AO36" s="5">
        <v>11</v>
      </c>
      <c r="AP36" s="5">
        <v>15</v>
      </c>
      <c r="AQ36" s="5">
        <v>0</v>
      </c>
      <c r="AR36" s="5">
        <v>148</v>
      </c>
      <c r="AS36" s="5">
        <v>32</v>
      </c>
      <c r="AT36" s="5">
        <v>65</v>
      </c>
      <c r="AU36" s="5">
        <v>581</v>
      </c>
      <c r="AV36" s="5">
        <v>3</v>
      </c>
      <c r="AW36" s="5">
        <v>0</v>
      </c>
      <c r="AX36" s="5">
        <v>3</v>
      </c>
      <c r="AY36" s="5">
        <v>120</v>
      </c>
      <c r="AZ36" s="5">
        <v>75</v>
      </c>
      <c r="BA36" s="5">
        <v>4</v>
      </c>
      <c r="BB36" s="5">
        <v>101</v>
      </c>
      <c r="BC36" s="5">
        <v>12</v>
      </c>
      <c r="BD36" s="5">
        <v>0</v>
      </c>
      <c r="BE36" s="5">
        <v>0</v>
      </c>
      <c r="BF36" s="5">
        <v>0</v>
      </c>
      <c r="BG36" s="5">
        <v>8</v>
      </c>
      <c r="BH36" s="5">
        <v>0</v>
      </c>
      <c r="BI36" s="5">
        <v>77</v>
      </c>
      <c r="BJ36" s="5">
        <v>0</v>
      </c>
      <c r="BK36" s="5">
        <v>0</v>
      </c>
      <c r="BL36" s="5">
        <v>4</v>
      </c>
      <c r="BM36" s="5">
        <v>0</v>
      </c>
      <c r="BN36" s="5">
        <v>64</v>
      </c>
      <c r="BO36" s="5">
        <v>0</v>
      </c>
      <c r="BP36" s="5">
        <v>0</v>
      </c>
      <c r="BQ36" s="5">
        <v>0</v>
      </c>
      <c r="BR36" s="5">
        <v>0</v>
      </c>
      <c r="BS36" s="5">
        <v>0</v>
      </c>
      <c r="BT36" s="5">
        <v>0</v>
      </c>
      <c r="BU36" s="5">
        <v>0</v>
      </c>
      <c r="BV36" s="5">
        <v>0</v>
      </c>
      <c r="BW36" s="5">
        <v>41</v>
      </c>
      <c r="BX36" s="5">
        <v>202</v>
      </c>
      <c r="BY36" s="5">
        <v>10</v>
      </c>
      <c r="BZ36" s="5">
        <v>315</v>
      </c>
      <c r="CA36" s="5">
        <v>30</v>
      </c>
      <c r="CB36" s="5">
        <v>15</v>
      </c>
      <c r="CC36" s="5">
        <v>0</v>
      </c>
      <c r="CD36" s="5">
        <v>6314</v>
      </c>
      <c r="CG36" s="6">
        <v>33</v>
      </c>
      <c r="CH36" s="5">
        <f>VLOOKUP(CG36,$A$4:$CD$237,Infographic!$G$2+2)</f>
        <v>1257</v>
      </c>
      <c r="CI36" s="5">
        <f t="shared" si="0"/>
        <v>1257.0033000000001</v>
      </c>
      <c r="CJ36" s="5">
        <f t="shared" si="1"/>
        <v>22</v>
      </c>
      <c r="CK36" s="5" t="str">
        <f t="shared" si="2"/>
        <v>Bengali</v>
      </c>
      <c r="CL36" s="5">
        <f t="shared" si="3"/>
        <v>687</v>
      </c>
      <c r="CM36" s="5">
        <f t="shared" si="4"/>
        <v>0.46833458313450133</v>
      </c>
    </row>
    <row r="37" spans="1:91" x14ac:dyDescent="0.3">
      <c r="A37" s="6">
        <v>34</v>
      </c>
      <c r="B37" s="5" t="s">
        <v>355</v>
      </c>
      <c r="C37" s="5">
        <v>0</v>
      </c>
      <c r="D37" s="5">
        <v>0</v>
      </c>
      <c r="E37" s="5">
        <v>0</v>
      </c>
      <c r="F37" s="5">
        <v>26</v>
      </c>
      <c r="G37" s="5">
        <v>0</v>
      </c>
      <c r="H37" s="5">
        <v>0</v>
      </c>
      <c r="I37" s="5">
        <v>17</v>
      </c>
      <c r="J37" s="5">
        <v>0</v>
      </c>
      <c r="K37" s="5">
        <v>24</v>
      </c>
      <c r="L37" s="5">
        <v>28</v>
      </c>
      <c r="M37" s="5">
        <v>0</v>
      </c>
      <c r="N37" s="5">
        <v>7</v>
      </c>
      <c r="O37" s="5">
        <v>8</v>
      </c>
      <c r="P37" s="5">
        <v>34</v>
      </c>
      <c r="Q37" s="5">
        <v>0</v>
      </c>
      <c r="R37" s="5">
        <v>0</v>
      </c>
      <c r="S37" s="5">
        <v>0</v>
      </c>
      <c r="T37" s="5">
        <v>28</v>
      </c>
      <c r="U37" s="5">
        <v>0</v>
      </c>
      <c r="V37" s="5">
        <v>18</v>
      </c>
      <c r="W37" s="5">
        <v>0</v>
      </c>
      <c r="X37" s="5">
        <v>37</v>
      </c>
      <c r="Y37" s="5">
        <v>0</v>
      </c>
      <c r="Z37" s="5">
        <v>3</v>
      </c>
      <c r="AA37" s="5">
        <v>0</v>
      </c>
      <c r="AB37" s="5">
        <v>11</v>
      </c>
      <c r="AC37" s="5">
        <v>26</v>
      </c>
      <c r="AD37" s="5">
        <v>3</v>
      </c>
      <c r="AE37" s="5">
        <v>0</v>
      </c>
      <c r="AF37" s="5">
        <v>0</v>
      </c>
      <c r="AG37" s="5">
        <v>12</v>
      </c>
      <c r="AH37" s="5">
        <v>0</v>
      </c>
      <c r="AI37" s="5">
        <v>6</v>
      </c>
      <c r="AJ37" s="5">
        <v>0</v>
      </c>
      <c r="AK37" s="5">
        <v>35</v>
      </c>
      <c r="AL37" s="5">
        <v>24</v>
      </c>
      <c r="AM37" s="5">
        <v>0</v>
      </c>
      <c r="AN37" s="5">
        <v>0</v>
      </c>
      <c r="AO37" s="5">
        <v>3</v>
      </c>
      <c r="AP37" s="5">
        <v>15</v>
      </c>
      <c r="AQ37" s="5">
        <v>0</v>
      </c>
      <c r="AR37" s="5">
        <v>15</v>
      </c>
      <c r="AS37" s="5">
        <v>11</v>
      </c>
      <c r="AT37" s="5">
        <v>25</v>
      </c>
      <c r="AU37" s="5">
        <v>12</v>
      </c>
      <c r="AV37" s="5">
        <v>0</v>
      </c>
      <c r="AW37" s="5">
        <v>7</v>
      </c>
      <c r="AX37" s="5">
        <v>0</v>
      </c>
      <c r="AY37" s="5">
        <v>30</v>
      </c>
      <c r="AZ37" s="5">
        <v>7</v>
      </c>
      <c r="BA37" s="5">
        <v>0</v>
      </c>
      <c r="BB37" s="5">
        <v>29</v>
      </c>
      <c r="BC37" s="5">
        <v>11</v>
      </c>
      <c r="BD37" s="5">
        <v>0</v>
      </c>
      <c r="BE37" s="5">
        <v>0</v>
      </c>
      <c r="BF37" s="5">
        <v>0</v>
      </c>
      <c r="BG37" s="5">
        <v>0</v>
      </c>
      <c r="BH37" s="5">
        <v>6</v>
      </c>
      <c r="BI37" s="5">
        <v>16</v>
      </c>
      <c r="BJ37" s="5">
        <v>0</v>
      </c>
      <c r="BK37" s="5">
        <v>0</v>
      </c>
      <c r="BL37" s="5">
        <v>0</v>
      </c>
      <c r="BM37" s="5">
        <v>0</v>
      </c>
      <c r="BN37" s="5">
        <v>15</v>
      </c>
      <c r="BO37" s="5">
        <v>0</v>
      </c>
      <c r="BP37" s="5">
        <v>0</v>
      </c>
      <c r="BQ37" s="5">
        <v>3</v>
      </c>
      <c r="BR37" s="5">
        <v>0</v>
      </c>
      <c r="BS37" s="5">
        <v>4</v>
      </c>
      <c r="BT37" s="5">
        <v>0</v>
      </c>
      <c r="BU37" s="5">
        <v>0</v>
      </c>
      <c r="BV37" s="5">
        <v>0</v>
      </c>
      <c r="BW37" s="5">
        <v>30</v>
      </c>
      <c r="BX37" s="5">
        <v>48</v>
      </c>
      <c r="BY37" s="5">
        <v>0</v>
      </c>
      <c r="BZ37" s="5">
        <v>23</v>
      </c>
      <c r="CA37" s="5">
        <v>16</v>
      </c>
      <c r="CB37" s="5">
        <v>4</v>
      </c>
      <c r="CC37" s="5">
        <v>0</v>
      </c>
      <c r="CD37" s="5">
        <v>672</v>
      </c>
      <c r="CG37" s="6">
        <v>34</v>
      </c>
      <c r="CH37" s="5">
        <f>VLOOKUP(CG37,$A$4:$CD$237,Infographic!$G$2+2)</f>
        <v>11</v>
      </c>
      <c r="CI37" s="5">
        <f t="shared" si="0"/>
        <v>11.003399999999999</v>
      </c>
      <c r="CJ37" s="5">
        <f t="shared" si="1"/>
        <v>104</v>
      </c>
      <c r="CK37" s="5" t="str">
        <f t="shared" si="2"/>
        <v>Croatian</v>
      </c>
      <c r="CL37" s="5">
        <f t="shared" si="3"/>
        <v>681</v>
      </c>
      <c r="CM37" s="5">
        <f t="shared" si="4"/>
        <v>0.46424432476651439</v>
      </c>
    </row>
    <row r="38" spans="1:91" x14ac:dyDescent="0.3">
      <c r="A38" s="6">
        <v>35</v>
      </c>
      <c r="B38" s="5" t="s">
        <v>356</v>
      </c>
      <c r="C38" s="5">
        <v>0</v>
      </c>
      <c r="D38" s="5">
        <v>0</v>
      </c>
      <c r="E38" s="5">
        <v>0</v>
      </c>
      <c r="F38" s="5">
        <v>7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  <c r="AZ38" s="5">
        <v>0</v>
      </c>
      <c r="BA38" s="5">
        <v>0</v>
      </c>
      <c r="BB38" s="5">
        <v>0</v>
      </c>
      <c r="BC38" s="5">
        <v>0</v>
      </c>
      <c r="BD38" s="5">
        <v>0</v>
      </c>
      <c r="BE38" s="5">
        <v>0</v>
      </c>
      <c r="BF38" s="5">
        <v>0</v>
      </c>
      <c r="BG38" s="5">
        <v>5</v>
      </c>
      <c r="BH38" s="5">
        <v>0</v>
      </c>
      <c r="BI38" s="5">
        <v>0</v>
      </c>
      <c r="BJ38" s="5">
        <v>0</v>
      </c>
      <c r="BK38" s="5">
        <v>0</v>
      </c>
      <c r="BL38" s="5">
        <v>0</v>
      </c>
      <c r="BM38" s="5">
        <v>0</v>
      </c>
      <c r="BN38" s="5">
        <v>0</v>
      </c>
      <c r="BO38" s="5">
        <v>0</v>
      </c>
      <c r="BP38" s="5">
        <v>0</v>
      </c>
      <c r="BQ38" s="5">
        <v>0</v>
      </c>
      <c r="BR38" s="5">
        <v>0</v>
      </c>
      <c r="BS38" s="5">
        <v>0</v>
      </c>
      <c r="BT38" s="5">
        <v>0</v>
      </c>
      <c r="BU38" s="5">
        <v>0</v>
      </c>
      <c r="BV38" s="5">
        <v>0</v>
      </c>
      <c r="BW38" s="5">
        <v>0</v>
      </c>
      <c r="BX38" s="5">
        <v>0</v>
      </c>
      <c r="BY38" s="5">
        <v>0</v>
      </c>
      <c r="BZ38" s="5">
        <v>0</v>
      </c>
      <c r="CA38" s="5">
        <v>0</v>
      </c>
      <c r="CB38" s="5">
        <v>0</v>
      </c>
      <c r="CC38" s="5">
        <v>0</v>
      </c>
      <c r="CD38" s="5">
        <v>5</v>
      </c>
      <c r="CG38" s="6">
        <v>35</v>
      </c>
      <c r="CH38" s="5">
        <f>VLOOKUP(CG38,$A$4:$CD$237,Infographic!$G$2+2)</f>
        <v>0</v>
      </c>
      <c r="CI38" s="5">
        <f t="shared" si="0"/>
        <v>3.5000000000000001E-3</v>
      </c>
      <c r="CJ38" s="5">
        <f t="shared" si="1"/>
        <v>216</v>
      </c>
      <c r="CK38" s="5" t="str">
        <f t="shared" si="2"/>
        <v>Thai</v>
      </c>
      <c r="CL38" s="5">
        <f t="shared" si="3"/>
        <v>657</v>
      </c>
      <c r="CM38" s="5">
        <f t="shared" si="4"/>
        <v>0.44788329129456683</v>
      </c>
    </row>
    <row r="39" spans="1:91" x14ac:dyDescent="0.3">
      <c r="A39" s="6">
        <v>36</v>
      </c>
      <c r="B39" s="5" t="s">
        <v>357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  <c r="BO39" s="5">
        <v>0</v>
      </c>
      <c r="BP39" s="5">
        <v>0</v>
      </c>
      <c r="BQ39" s="5">
        <v>0</v>
      </c>
      <c r="BR39" s="5">
        <v>0</v>
      </c>
      <c r="BS39" s="5">
        <v>0</v>
      </c>
      <c r="BT39" s="5">
        <v>0</v>
      </c>
      <c r="BU39" s="5">
        <v>0</v>
      </c>
      <c r="BV39" s="5">
        <v>0</v>
      </c>
      <c r="BW39" s="5">
        <v>0</v>
      </c>
      <c r="BX39" s="5">
        <v>0</v>
      </c>
      <c r="BY39" s="5">
        <v>0</v>
      </c>
      <c r="BZ39" s="5">
        <v>0</v>
      </c>
      <c r="CA39" s="5">
        <v>0</v>
      </c>
      <c r="CB39" s="5">
        <v>0</v>
      </c>
      <c r="CC39" s="5">
        <v>0</v>
      </c>
      <c r="CD39" s="5">
        <v>7</v>
      </c>
      <c r="CG39" s="6">
        <v>36</v>
      </c>
      <c r="CH39" s="5">
        <f>VLOOKUP(CG39,$A$4:$CD$237,Infographic!$G$2+2)</f>
        <v>0</v>
      </c>
      <c r="CI39" s="5">
        <f t="shared" si="0"/>
        <v>3.6000000000000003E-3</v>
      </c>
      <c r="CJ39" s="5">
        <f t="shared" si="1"/>
        <v>215</v>
      </c>
      <c r="CK39" s="5" t="str">
        <f t="shared" si="2"/>
        <v>Polish</v>
      </c>
      <c r="CL39" s="5">
        <f t="shared" si="3"/>
        <v>631</v>
      </c>
      <c r="CM39" s="5">
        <f t="shared" si="4"/>
        <v>0.43015883836662344</v>
      </c>
    </row>
    <row r="40" spans="1:91" x14ac:dyDescent="0.3">
      <c r="A40" s="6">
        <v>37</v>
      </c>
      <c r="B40" s="5" t="s">
        <v>358</v>
      </c>
      <c r="C40" s="5">
        <v>9</v>
      </c>
      <c r="D40" s="5">
        <v>0</v>
      </c>
      <c r="E40" s="5">
        <v>8</v>
      </c>
      <c r="F40" s="5">
        <v>19</v>
      </c>
      <c r="G40" s="5">
        <v>0</v>
      </c>
      <c r="H40" s="5">
        <v>0</v>
      </c>
      <c r="I40" s="5">
        <v>3</v>
      </c>
      <c r="J40" s="5">
        <v>0</v>
      </c>
      <c r="K40" s="5">
        <v>51</v>
      </c>
      <c r="L40" s="5">
        <v>629</v>
      </c>
      <c r="M40" s="5">
        <v>0</v>
      </c>
      <c r="N40" s="5">
        <v>0</v>
      </c>
      <c r="O40" s="5">
        <v>50</v>
      </c>
      <c r="P40" s="5">
        <v>252</v>
      </c>
      <c r="Q40" s="5">
        <v>0</v>
      </c>
      <c r="R40" s="5">
        <v>0</v>
      </c>
      <c r="S40" s="5">
        <v>0</v>
      </c>
      <c r="T40" s="5">
        <v>22</v>
      </c>
      <c r="U40" s="5">
        <v>0</v>
      </c>
      <c r="V40" s="5">
        <v>37</v>
      </c>
      <c r="W40" s="5">
        <v>0</v>
      </c>
      <c r="X40" s="5">
        <v>30</v>
      </c>
      <c r="Y40" s="5">
        <v>0</v>
      </c>
      <c r="Z40" s="5">
        <v>0</v>
      </c>
      <c r="AA40" s="5">
        <v>44</v>
      </c>
      <c r="AB40" s="5">
        <v>1498</v>
      </c>
      <c r="AC40" s="5">
        <v>76</v>
      </c>
      <c r="AD40" s="5">
        <v>6</v>
      </c>
      <c r="AE40" s="5">
        <v>0</v>
      </c>
      <c r="AF40" s="5">
        <v>0</v>
      </c>
      <c r="AG40" s="5">
        <v>46</v>
      </c>
      <c r="AH40" s="5">
        <v>0</v>
      </c>
      <c r="AI40" s="5">
        <v>60</v>
      </c>
      <c r="AJ40" s="5">
        <v>0</v>
      </c>
      <c r="AK40" s="5">
        <v>77</v>
      </c>
      <c r="AL40" s="5">
        <v>93</v>
      </c>
      <c r="AM40" s="5">
        <v>101</v>
      </c>
      <c r="AN40" s="5">
        <v>0</v>
      </c>
      <c r="AO40" s="5">
        <v>8</v>
      </c>
      <c r="AP40" s="5">
        <v>27</v>
      </c>
      <c r="AQ40" s="5">
        <v>0</v>
      </c>
      <c r="AR40" s="5">
        <v>81</v>
      </c>
      <c r="AS40" s="5">
        <v>284</v>
      </c>
      <c r="AT40" s="5">
        <v>310</v>
      </c>
      <c r="AU40" s="5">
        <v>414</v>
      </c>
      <c r="AV40" s="5">
        <v>0</v>
      </c>
      <c r="AW40" s="5">
        <v>0</v>
      </c>
      <c r="AX40" s="5">
        <v>9</v>
      </c>
      <c r="AY40" s="5">
        <v>105</v>
      </c>
      <c r="AZ40" s="5">
        <v>23</v>
      </c>
      <c r="BA40" s="5">
        <v>16</v>
      </c>
      <c r="BB40" s="5">
        <v>61</v>
      </c>
      <c r="BC40" s="5">
        <v>9</v>
      </c>
      <c r="BD40" s="5">
        <v>0</v>
      </c>
      <c r="BE40" s="5">
        <v>0</v>
      </c>
      <c r="BF40" s="5">
        <v>0</v>
      </c>
      <c r="BG40" s="5">
        <v>5</v>
      </c>
      <c r="BH40" s="5">
        <v>0</v>
      </c>
      <c r="BI40" s="5">
        <v>15</v>
      </c>
      <c r="BJ40" s="5">
        <v>0</v>
      </c>
      <c r="BK40" s="5">
        <v>0</v>
      </c>
      <c r="BL40" s="5">
        <v>0</v>
      </c>
      <c r="BM40" s="5">
        <v>6</v>
      </c>
      <c r="BN40" s="5">
        <v>33</v>
      </c>
      <c r="BO40" s="5">
        <v>0</v>
      </c>
      <c r="BP40" s="5">
        <v>0</v>
      </c>
      <c r="BQ40" s="5">
        <v>21</v>
      </c>
      <c r="BR40" s="5">
        <v>0</v>
      </c>
      <c r="BS40" s="5">
        <v>4</v>
      </c>
      <c r="BT40" s="5">
        <v>0</v>
      </c>
      <c r="BU40" s="5">
        <v>0</v>
      </c>
      <c r="BV40" s="5">
        <v>0</v>
      </c>
      <c r="BW40" s="5">
        <v>83</v>
      </c>
      <c r="BX40" s="5">
        <v>45</v>
      </c>
      <c r="BY40" s="5">
        <v>17</v>
      </c>
      <c r="BZ40" s="5">
        <v>669</v>
      </c>
      <c r="CA40" s="5">
        <v>21</v>
      </c>
      <c r="CB40" s="5">
        <v>175</v>
      </c>
      <c r="CC40" s="5">
        <v>13</v>
      </c>
      <c r="CD40" s="5">
        <v>5571</v>
      </c>
      <c r="CG40" s="6">
        <v>37</v>
      </c>
      <c r="CH40" s="5">
        <f>VLOOKUP(CG40,$A$4:$CD$237,Infographic!$G$2+2)</f>
        <v>1498</v>
      </c>
      <c r="CI40" s="5">
        <f t="shared" si="0"/>
        <v>1498.0037</v>
      </c>
      <c r="CJ40" s="5">
        <f t="shared" si="1"/>
        <v>20</v>
      </c>
      <c r="CK40" s="5" t="str">
        <f t="shared" si="2"/>
        <v>Korean</v>
      </c>
      <c r="CL40" s="5">
        <f t="shared" si="3"/>
        <v>630</v>
      </c>
      <c r="CM40" s="5">
        <f t="shared" si="4"/>
        <v>0.42947712863862569</v>
      </c>
    </row>
    <row r="41" spans="1:91" x14ac:dyDescent="0.3">
      <c r="A41" s="6">
        <v>38</v>
      </c>
      <c r="B41" s="5" t="s">
        <v>359</v>
      </c>
      <c r="C41" s="5">
        <v>14</v>
      </c>
      <c r="D41" s="5">
        <v>9</v>
      </c>
      <c r="E41" s="5">
        <v>165</v>
      </c>
      <c r="F41" s="5">
        <v>1478</v>
      </c>
      <c r="G41" s="5">
        <v>52</v>
      </c>
      <c r="H41" s="5">
        <v>38</v>
      </c>
      <c r="I41" s="5">
        <v>475</v>
      </c>
      <c r="J41" s="5">
        <v>7</v>
      </c>
      <c r="K41" s="5">
        <v>5112</v>
      </c>
      <c r="L41" s="5">
        <v>4025</v>
      </c>
      <c r="M41" s="5">
        <v>0</v>
      </c>
      <c r="N41" s="5">
        <v>23</v>
      </c>
      <c r="O41" s="5">
        <v>209</v>
      </c>
      <c r="P41" s="5">
        <v>2112</v>
      </c>
      <c r="Q41" s="5">
        <v>3</v>
      </c>
      <c r="R41" s="5">
        <v>24</v>
      </c>
      <c r="S41" s="5">
        <v>4</v>
      </c>
      <c r="T41" s="5">
        <v>1636</v>
      </c>
      <c r="U41" s="5">
        <v>29</v>
      </c>
      <c r="V41" s="5">
        <v>394</v>
      </c>
      <c r="W41" s="5">
        <v>10</v>
      </c>
      <c r="X41" s="5">
        <v>1839</v>
      </c>
      <c r="Y41" s="5">
        <v>4</v>
      </c>
      <c r="Z41" s="5">
        <v>10</v>
      </c>
      <c r="AA41" s="5">
        <v>158</v>
      </c>
      <c r="AB41" s="5">
        <v>4410</v>
      </c>
      <c r="AC41" s="5">
        <v>480</v>
      </c>
      <c r="AD41" s="5">
        <v>124</v>
      </c>
      <c r="AE41" s="5">
        <v>17</v>
      </c>
      <c r="AF41" s="5">
        <v>0</v>
      </c>
      <c r="AG41" s="5">
        <v>839</v>
      </c>
      <c r="AH41" s="5">
        <v>18</v>
      </c>
      <c r="AI41" s="5">
        <v>607</v>
      </c>
      <c r="AJ41" s="5">
        <v>6</v>
      </c>
      <c r="AK41" s="5">
        <v>1691</v>
      </c>
      <c r="AL41" s="5">
        <v>5515</v>
      </c>
      <c r="AM41" s="5">
        <v>114</v>
      </c>
      <c r="AN41" s="5">
        <v>0</v>
      </c>
      <c r="AO41" s="5">
        <v>34</v>
      </c>
      <c r="AP41" s="5">
        <v>10559</v>
      </c>
      <c r="AQ41" s="5">
        <v>8</v>
      </c>
      <c r="AR41" s="5">
        <v>2425</v>
      </c>
      <c r="AS41" s="5">
        <v>1906</v>
      </c>
      <c r="AT41" s="5">
        <v>5146</v>
      </c>
      <c r="AU41" s="5">
        <v>853</v>
      </c>
      <c r="AV41" s="5">
        <v>165</v>
      </c>
      <c r="AW41" s="5">
        <v>35</v>
      </c>
      <c r="AX41" s="5">
        <v>36</v>
      </c>
      <c r="AY41" s="5">
        <v>8726</v>
      </c>
      <c r="AZ41" s="5">
        <v>1842</v>
      </c>
      <c r="BA41" s="5">
        <v>18</v>
      </c>
      <c r="BB41" s="5">
        <v>1066</v>
      </c>
      <c r="BC41" s="5">
        <v>177</v>
      </c>
      <c r="BD41" s="5">
        <v>11</v>
      </c>
      <c r="BE41" s="5">
        <v>4</v>
      </c>
      <c r="BF41" s="5">
        <v>7</v>
      </c>
      <c r="BG41" s="5">
        <v>194</v>
      </c>
      <c r="BH41" s="5">
        <v>6</v>
      </c>
      <c r="BI41" s="5">
        <v>725</v>
      </c>
      <c r="BJ41" s="5">
        <v>0</v>
      </c>
      <c r="BK41" s="5">
        <v>5</v>
      </c>
      <c r="BL41" s="5">
        <v>11</v>
      </c>
      <c r="BM41" s="5">
        <v>9</v>
      </c>
      <c r="BN41" s="5">
        <v>1449</v>
      </c>
      <c r="BO41" s="5">
        <v>16</v>
      </c>
      <c r="BP41" s="5">
        <v>19</v>
      </c>
      <c r="BQ41" s="5">
        <v>64</v>
      </c>
      <c r="BR41" s="5">
        <v>3</v>
      </c>
      <c r="BS41" s="5">
        <v>19</v>
      </c>
      <c r="BT41" s="5">
        <v>30</v>
      </c>
      <c r="BU41" s="5">
        <v>19</v>
      </c>
      <c r="BV41" s="5">
        <v>0</v>
      </c>
      <c r="BW41" s="5">
        <v>9275</v>
      </c>
      <c r="BX41" s="5">
        <v>1751</v>
      </c>
      <c r="BY41" s="5">
        <v>26</v>
      </c>
      <c r="BZ41" s="5">
        <v>2638</v>
      </c>
      <c r="CA41" s="5">
        <v>1071</v>
      </c>
      <c r="CB41" s="5">
        <v>398</v>
      </c>
      <c r="CC41" s="5">
        <v>0</v>
      </c>
      <c r="CD41" s="5">
        <v>82432</v>
      </c>
      <c r="CG41" s="6">
        <v>38</v>
      </c>
      <c r="CH41" s="5">
        <f>VLOOKUP(CG41,$A$4:$CD$237,Infographic!$G$2+2)</f>
        <v>4410</v>
      </c>
      <c r="CI41" s="5">
        <f t="shared" si="0"/>
        <v>4410.0038000000004</v>
      </c>
      <c r="CJ41" s="5">
        <f t="shared" si="1"/>
        <v>6</v>
      </c>
      <c r="CK41" s="5" t="str">
        <f t="shared" si="2"/>
        <v>Samoan</v>
      </c>
      <c r="CL41" s="5">
        <f t="shared" si="3"/>
        <v>507</v>
      </c>
      <c r="CM41" s="5">
        <f t="shared" si="4"/>
        <v>0.34562683209489398</v>
      </c>
    </row>
    <row r="42" spans="1:91" x14ac:dyDescent="0.3">
      <c r="A42" s="6">
        <v>39</v>
      </c>
      <c r="B42" s="5" t="s">
        <v>360</v>
      </c>
      <c r="C42" s="5">
        <v>0</v>
      </c>
      <c r="D42" s="5">
        <v>0</v>
      </c>
      <c r="E42" s="5">
        <v>0</v>
      </c>
      <c r="F42" s="5">
        <v>0</v>
      </c>
      <c r="G42" s="5">
        <v>6</v>
      </c>
      <c r="H42" s="5">
        <v>0</v>
      </c>
      <c r="I42" s="5">
        <v>8</v>
      </c>
      <c r="J42" s="5">
        <v>0</v>
      </c>
      <c r="K42" s="5">
        <v>5</v>
      </c>
      <c r="L42" s="5">
        <v>0</v>
      </c>
      <c r="M42" s="5">
        <v>0</v>
      </c>
      <c r="N42" s="5">
        <v>0</v>
      </c>
      <c r="O42" s="5">
        <v>0</v>
      </c>
      <c r="P42" s="5">
        <v>3</v>
      </c>
      <c r="Q42" s="5">
        <v>0</v>
      </c>
      <c r="R42" s="5">
        <v>0</v>
      </c>
      <c r="S42" s="5">
        <v>0</v>
      </c>
      <c r="T42" s="5">
        <v>5</v>
      </c>
      <c r="U42" s="5">
        <v>5</v>
      </c>
      <c r="V42" s="5">
        <v>0</v>
      </c>
      <c r="W42" s="5">
        <v>0</v>
      </c>
      <c r="X42" s="5">
        <v>18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10</v>
      </c>
      <c r="AL42" s="5">
        <v>0</v>
      </c>
      <c r="AM42" s="5">
        <v>0</v>
      </c>
      <c r="AN42" s="5">
        <v>0</v>
      </c>
      <c r="AO42" s="5">
        <v>0</v>
      </c>
      <c r="AP42" s="5">
        <v>5</v>
      </c>
      <c r="AQ42" s="5">
        <v>0</v>
      </c>
      <c r="AR42" s="5">
        <v>8</v>
      </c>
      <c r="AS42" s="5">
        <v>0</v>
      </c>
      <c r="AT42" s="5">
        <v>8</v>
      </c>
      <c r="AU42" s="5">
        <v>0</v>
      </c>
      <c r="AV42" s="5">
        <v>0</v>
      </c>
      <c r="AW42" s="5">
        <v>3</v>
      </c>
      <c r="AX42" s="5">
        <v>0</v>
      </c>
      <c r="AY42" s="5">
        <v>3</v>
      </c>
      <c r="AZ42" s="5">
        <v>4</v>
      </c>
      <c r="BA42" s="5">
        <v>0</v>
      </c>
      <c r="BB42" s="5">
        <v>16</v>
      </c>
      <c r="BC42" s="5">
        <v>0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18</v>
      </c>
      <c r="BJ42" s="5">
        <v>0</v>
      </c>
      <c r="BK42" s="5">
        <v>0</v>
      </c>
      <c r="BL42" s="5">
        <v>0</v>
      </c>
      <c r="BM42" s="5">
        <v>0</v>
      </c>
      <c r="BN42" s="5">
        <v>3</v>
      </c>
      <c r="BO42" s="5">
        <v>0</v>
      </c>
      <c r="BP42" s="5">
        <v>0</v>
      </c>
      <c r="BQ42" s="5">
        <v>0</v>
      </c>
      <c r="BR42" s="5">
        <v>0</v>
      </c>
      <c r="BS42" s="5">
        <v>0</v>
      </c>
      <c r="BT42" s="5">
        <v>0</v>
      </c>
      <c r="BU42" s="5">
        <v>0</v>
      </c>
      <c r="BV42" s="5">
        <v>0</v>
      </c>
      <c r="BW42" s="5">
        <v>0</v>
      </c>
      <c r="BX42" s="5">
        <v>8</v>
      </c>
      <c r="BY42" s="5">
        <v>0</v>
      </c>
      <c r="BZ42" s="5">
        <v>0</v>
      </c>
      <c r="CA42" s="5">
        <v>18</v>
      </c>
      <c r="CB42" s="5">
        <v>0</v>
      </c>
      <c r="CC42" s="5">
        <v>0</v>
      </c>
      <c r="CD42" s="5">
        <v>153</v>
      </c>
      <c r="CG42" s="6">
        <v>39</v>
      </c>
      <c r="CH42" s="5">
        <f>VLOOKUP(CG42,$A$4:$CD$237,Infographic!$G$2+2)</f>
        <v>0</v>
      </c>
      <c r="CI42" s="5">
        <f t="shared" si="0"/>
        <v>3.9000000000000003E-3</v>
      </c>
      <c r="CJ42" s="5">
        <f t="shared" si="1"/>
        <v>214</v>
      </c>
      <c r="CK42" s="5" t="str">
        <f t="shared" si="2"/>
        <v>Russian</v>
      </c>
      <c r="CL42" s="5">
        <f t="shared" si="3"/>
        <v>474</v>
      </c>
      <c r="CM42" s="5">
        <f t="shared" si="4"/>
        <v>0.32313041107096596</v>
      </c>
    </row>
    <row r="43" spans="1:91" x14ac:dyDescent="0.3">
      <c r="A43" s="6">
        <v>40</v>
      </c>
      <c r="B43" s="5" t="s">
        <v>361</v>
      </c>
      <c r="C43" s="5">
        <v>0</v>
      </c>
      <c r="D43" s="5">
        <v>0</v>
      </c>
      <c r="E43" s="5">
        <v>18</v>
      </c>
      <c r="F43" s="5">
        <v>3</v>
      </c>
      <c r="G43" s="5">
        <v>3</v>
      </c>
      <c r="H43" s="5">
        <v>5</v>
      </c>
      <c r="I43" s="5">
        <v>5</v>
      </c>
      <c r="J43" s="5">
        <v>0</v>
      </c>
      <c r="K43" s="5">
        <v>5</v>
      </c>
      <c r="L43" s="5">
        <v>86</v>
      </c>
      <c r="M43" s="5">
        <v>10</v>
      </c>
      <c r="N43" s="5">
        <v>0</v>
      </c>
      <c r="O43" s="5">
        <v>21</v>
      </c>
      <c r="P43" s="5">
        <v>165</v>
      </c>
      <c r="Q43" s="5">
        <v>0</v>
      </c>
      <c r="R43" s="5">
        <v>4</v>
      </c>
      <c r="S43" s="5">
        <v>3</v>
      </c>
      <c r="T43" s="5">
        <v>18</v>
      </c>
      <c r="U43" s="5">
        <v>5</v>
      </c>
      <c r="V43" s="5">
        <v>19</v>
      </c>
      <c r="W43" s="5">
        <v>0</v>
      </c>
      <c r="X43" s="5">
        <v>7</v>
      </c>
      <c r="Y43" s="5">
        <v>0</v>
      </c>
      <c r="Z43" s="5">
        <v>0</v>
      </c>
      <c r="AA43" s="5">
        <v>20</v>
      </c>
      <c r="AB43" s="5">
        <v>41</v>
      </c>
      <c r="AC43" s="5">
        <v>67</v>
      </c>
      <c r="AD43" s="5">
        <v>21</v>
      </c>
      <c r="AE43" s="5">
        <v>0</v>
      </c>
      <c r="AF43" s="5">
        <v>0</v>
      </c>
      <c r="AG43" s="5">
        <v>4</v>
      </c>
      <c r="AH43" s="5">
        <v>13</v>
      </c>
      <c r="AI43" s="5">
        <v>42</v>
      </c>
      <c r="AJ43" s="5">
        <v>0</v>
      </c>
      <c r="AK43" s="5">
        <v>31</v>
      </c>
      <c r="AL43" s="5">
        <v>33</v>
      </c>
      <c r="AM43" s="5">
        <v>9</v>
      </c>
      <c r="AN43" s="5">
        <v>0</v>
      </c>
      <c r="AO43" s="5">
        <v>5</v>
      </c>
      <c r="AP43" s="5">
        <v>4</v>
      </c>
      <c r="AQ43" s="5">
        <v>0</v>
      </c>
      <c r="AR43" s="5">
        <v>16</v>
      </c>
      <c r="AS43" s="5">
        <v>5</v>
      </c>
      <c r="AT43" s="5">
        <v>42</v>
      </c>
      <c r="AU43" s="5">
        <v>75</v>
      </c>
      <c r="AV43" s="5">
        <v>18</v>
      </c>
      <c r="AW43" s="5">
        <v>0</v>
      </c>
      <c r="AX43" s="5">
        <v>3</v>
      </c>
      <c r="AY43" s="5">
        <v>33</v>
      </c>
      <c r="AZ43" s="5">
        <v>5</v>
      </c>
      <c r="BA43" s="5">
        <v>0</v>
      </c>
      <c r="BB43" s="5">
        <v>24</v>
      </c>
      <c r="BC43" s="5">
        <v>9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18</v>
      </c>
      <c r="BJ43" s="5">
        <v>0</v>
      </c>
      <c r="BK43" s="5">
        <v>0</v>
      </c>
      <c r="BL43" s="5">
        <v>8</v>
      </c>
      <c r="BM43" s="5">
        <v>0</v>
      </c>
      <c r="BN43" s="5">
        <v>5</v>
      </c>
      <c r="BO43" s="5">
        <v>0</v>
      </c>
      <c r="BP43" s="5">
        <v>0</v>
      </c>
      <c r="BQ43" s="5">
        <v>9</v>
      </c>
      <c r="BR43" s="5">
        <v>0</v>
      </c>
      <c r="BS43" s="5">
        <v>11</v>
      </c>
      <c r="BT43" s="5">
        <v>9</v>
      </c>
      <c r="BU43" s="5">
        <v>3</v>
      </c>
      <c r="BV43" s="5">
        <v>0</v>
      </c>
      <c r="BW43" s="5">
        <v>27</v>
      </c>
      <c r="BX43" s="5">
        <v>94</v>
      </c>
      <c r="BY43" s="5">
        <v>5</v>
      </c>
      <c r="BZ43" s="5">
        <v>138</v>
      </c>
      <c r="CA43" s="5">
        <v>8</v>
      </c>
      <c r="CB43" s="5">
        <v>21</v>
      </c>
      <c r="CC43" s="5">
        <v>0</v>
      </c>
      <c r="CD43" s="5">
        <v>1244</v>
      </c>
      <c r="CG43" s="6">
        <v>40</v>
      </c>
      <c r="CH43" s="5">
        <f>VLOOKUP(CG43,$A$4:$CD$237,Infographic!$G$2+2)</f>
        <v>41</v>
      </c>
      <c r="CI43" s="5">
        <f t="shared" si="0"/>
        <v>41.003999999999998</v>
      </c>
      <c r="CJ43" s="5">
        <f t="shared" si="1"/>
        <v>79</v>
      </c>
      <c r="CK43" s="5" t="str">
        <f t="shared" si="2"/>
        <v>Hakka</v>
      </c>
      <c r="CL43" s="5">
        <f t="shared" si="3"/>
        <v>407</v>
      </c>
      <c r="CM43" s="5">
        <f t="shared" si="4"/>
        <v>0.27745585929511213</v>
      </c>
    </row>
    <row r="44" spans="1:91" x14ac:dyDescent="0.3">
      <c r="A44" s="6">
        <v>41</v>
      </c>
      <c r="B44" s="5" t="s">
        <v>362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5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4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0</v>
      </c>
      <c r="BO44" s="5">
        <v>0</v>
      </c>
      <c r="BP44" s="5">
        <v>0</v>
      </c>
      <c r="BQ44" s="5">
        <v>0</v>
      </c>
      <c r="BR44" s="5">
        <v>0</v>
      </c>
      <c r="BS44" s="5">
        <v>0</v>
      </c>
      <c r="BT44" s="5">
        <v>0</v>
      </c>
      <c r="BU44" s="5">
        <v>0</v>
      </c>
      <c r="BV44" s="5">
        <v>0</v>
      </c>
      <c r="BW44" s="5">
        <v>0</v>
      </c>
      <c r="BX44" s="5">
        <v>0</v>
      </c>
      <c r="BY44" s="5">
        <v>0</v>
      </c>
      <c r="BZ44" s="5">
        <v>0</v>
      </c>
      <c r="CA44" s="5">
        <v>0</v>
      </c>
      <c r="CB44" s="5">
        <v>0</v>
      </c>
      <c r="CC44" s="5">
        <v>0</v>
      </c>
      <c r="CD44" s="5">
        <v>12</v>
      </c>
      <c r="CG44" s="6">
        <v>41</v>
      </c>
      <c r="CH44" s="5">
        <f>VLOOKUP(CG44,$A$4:$CD$237,Infographic!$G$2+2)</f>
        <v>0</v>
      </c>
      <c r="CI44" s="5">
        <f t="shared" si="0"/>
        <v>4.1000000000000003E-3</v>
      </c>
      <c r="CJ44" s="5">
        <f t="shared" si="1"/>
        <v>213</v>
      </c>
      <c r="CK44" s="5" t="str">
        <f t="shared" si="2"/>
        <v>Kannada</v>
      </c>
      <c r="CL44" s="5">
        <f t="shared" si="3"/>
        <v>354</v>
      </c>
      <c r="CM44" s="5">
        <f t="shared" si="4"/>
        <v>0.24132524371122777</v>
      </c>
    </row>
    <row r="45" spans="1:91" x14ac:dyDescent="0.3">
      <c r="A45" s="6">
        <v>42</v>
      </c>
      <c r="B45" s="5" t="s">
        <v>671</v>
      </c>
      <c r="C45" s="5">
        <v>0</v>
      </c>
      <c r="D45" s="5">
        <v>0</v>
      </c>
      <c r="E45" s="5">
        <v>3</v>
      </c>
      <c r="F45" s="5">
        <v>0</v>
      </c>
      <c r="G45" s="5">
        <v>0</v>
      </c>
      <c r="H45" s="5">
        <v>0</v>
      </c>
      <c r="I45" s="5">
        <v>6</v>
      </c>
      <c r="J45" s="5">
        <v>0</v>
      </c>
      <c r="K45" s="5">
        <v>3</v>
      </c>
      <c r="L45" s="5">
        <v>15</v>
      </c>
      <c r="M45" s="5">
        <v>0</v>
      </c>
      <c r="N45" s="5">
        <v>0</v>
      </c>
      <c r="O45" s="5">
        <v>8</v>
      </c>
      <c r="P45" s="5">
        <v>226</v>
      </c>
      <c r="Q45" s="5">
        <v>0</v>
      </c>
      <c r="R45" s="5">
        <v>0</v>
      </c>
      <c r="S45" s="5">
        <v>0</v>
      </c>
      <c r="T45" s="5">
        <v>22</v>
      </c>
      <c r="U45" s="5">
        <v>0</v>
      </c>
      <c r="V45" s="5">
        <v>7</v>
      </c>
      <c r="W45" s="5">
        <v>0</v>
      </c>
      <c r="X45" s="5">
        <v>10</v>
      </c>
      <c r="Y45" s="5">
        <v>0</v>
      </c>
      <c r="Z45" s="5">
        <v>0</v>
      </c>
      <c r="AA45" s="5">
        <v>0</v>
      </c>
      <c r="AB45" s="5">
        <v>59</v>
      </c>
      <c r="AC45" s="5">
        <v>11</v>
      </c>
      <c r="AD45" s="5">
        <v>0</v>
      </c>
      <c r="AE45" s="5">
        <v>0</v>
      </c>
      <c r="AF45" s="5">
        <v>0</v>
      </c>
      <c r="AG45" s="5">
        <v>3</v>
      </c>
      <c r="AH45" s="5">
        <v>0</v>
      </c>
      <c r="AI45" s="5">
        <v>7617</v>
      </c>
      <c r="AJ45" s="5">
        <v>0</v>
      </c>
      <c r="AK45" s="5">
        <v>49</v>
      </c>
      <c r="AL45" s="5">
        <v>5</v>
      </c>
      <c r="AM45" s="5">
        <v>0</v>
      </c>
      <c r="AN45" s="5">
        <v>0</v>
      </c>
      <c r="AO45" s="5">
        <v>0</v>
      </c>
      <c r="AP45" s="5">
        <v>6</v>
      </c>
      <c r="AQ45" s="5">
        <v>0</v>
      </c>
      <c r="AR45" s="5">
        <v>6</v>
      </c>
      <c r="AS45" s="5">
        <v>3</v>
      </c>
      <c r="AT45" s="5">
        <v>9</v>
      </c>
      <c r="AU45" s="5">
        <v>59</v>
      </c>
      <c r="AV45" s="5">
        <v>0</v>
      </c>
      <c r="AW45" s="5">
        <v>42</v>
      </c>
      <c r="AX45" s="5">
        <v>0</v>
      </c>
      <c r="AY45" s="5">
        <v>18</v>
      </c>
      <c r="AZ45" s="5">
        <v>36</v>
      </c>
      <c r="BA45" s="5">
        <v>0</v>
      </c>
      <c r="BB45" s="5">
        <v>221</v>
      </c>
      <c r="BC45" s="5">
        <v>0</v>
      </c>
      <c r="BD45" s="5">
        <v>0</v>
      </c>
      <c r="BE45" s="5">
        <v>0</v>
      </c>
      <c r="BF45" s="5">
        <v>3</v>
      </c>
      <c r="BG45" s="5">
        <v>4</v>
      </c>
      <c r="BH45" s="5">
        <v>0</v>
      </c>
      <c r="BI45" s="5">
        <v>4</v>
      </c>
      <c r="BJ45" s="5">
        <v>0</v>
      </c>
      <c r="BK45" s="5">
        <v>0</v>
      </c>
      <c r="BL45" s="5">
        <v>0</v>
      </c>
      <c r="BM45" s="5">
        <v>0</v>
      </c>
      <c r="BN45" s="5">
        <v>0</v>
      </c>
      <c r="BO45" s="5">
        <v>0</v>
      </c>
      <c r="BP45" s="5">
        <v>0</v>
      </c>
      <c r="BQ45" s="5">
        <v>0</v>
      </c>
      <c r="BR45" s="5">
        <v>0</v>
      </c>
      <c r="BS45" s="5">
        <v>0</v>
      </c>
      <c r="BT45" s="5">
        <v>0</v>
      </c>
      <c r="BU45" s="5">
        <v>0</v>
      </c>
      <c r="BV45" s="5">
        <v>0</v>
      </c>
      <c r="BW45" s="5">
        <v>0</v>
      </c>
      <c r="BX45" s="5">
        <v>692</v>
      </c>
      <c r="BY45" s="5">
        <v>3</v>
      </c>
      <c r="BZ45" s="5">
        <v>11</v>
      </c>
      <c r="CA45" s="5">
        <v>0</v>
      </c>
      <c r="CB45" s="5">
        <v>0</v>
      </c>
      <c r="CC45" s="5">
        <v>0</v>
      </c>
      <c r="CD45" s="5">
        <v>9180</v>
      </c>
      <c r="CG45" s="6">
        <v>42</v>
      </c>
      <c r="CH45" s="5">
        <f>VLOOKUP(CG45,$A$4:$CD$237,Infographic!$G$2+2)</f>
        <v>59</v>
      </c>
      <c r="CI45" s="5">
        <f t="shared" si="0"/>
        <v>59.004199999999997</v>
      </c>
      <c r="CJ45" s="5">
        <f t="shared" si="1"/>
        <v>74</v>
      </c>
      <c r="CK45" s="5" t="str">
        <f t="shared" si="2"/>
        <v>Oromo</v>
      </c>
      <c r="CL45" s="5">
        <f t="shared" si="3"/>
        <v>331</v>
      </c>
      <c r="CM45" s="5">
        <f t="shared" si="4"/>
        <v>0.22564591996727792</v>
      </c>
    </row>
    <row r="46" spans="1:91" x14ac:dyDescent="0.3">
      <c r="A46" s="6">
        <v>43</v>
      </c>
      <c r="B46" s="5" t="s">
        <v>363</v>
      </c>
      <c r="C46" s="5">
        <v>0</v>
      </c>
      <c r="D46" s="5">
        <v>0</v>
      </c>
      <c r="E46" s="5">
        <v>0</v>
      </c>
      <c r="F46" s="5">
        <v>26</v>
      </c>
      <c r="G46" s="5">
        <v>0</v>
      </c>
      <c r="H46" s="5">
        <v>0</v>
      </c>
      <c r="I46" s="5">
        <v>0</v>
      </c>
      <c r="J46" s="5">
        <v>0</v>
      </c>
      <c r="K46" s="5">
        <v>4</v>
      </c>
      <c r="L46" s="5">
        <v>801</v>
      </c>
      <c r="M46" s="5">
        <v>0</v>
      </c>
      <c r="N46" s="5">
        <v>0</v>
      </c>
      <c r="O46" s="5">
        <v>291</v>
      </c>
      <c r="P46" s="5">
        <v>27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3</v>
      </c>
      <c r="Y46" s="5">
        <v>0</v>
      </c>
      <c r="Z46" s="5">
        <v>0</v>
      </c>
      <c r="AA46" s="5">
        <v>0</v>
      </c>
      <c r="AB46" s="5">
        <v>6</v>
      </c>
      <c r="AC46" s="5">
        <v>0</v>
      </c>
      <c r="AD46" s="5">
        <v>0</v>
      </c>
      <c r="AE46" s="5">
        <v>0</v>
      </c>
      <c r="AF46" s="5">
        <v>0</v>
      </c>
      <c r="AG46" s="5">
        <v>8</v>
      </c>
      <c r="AH46" s="5">
        <v>0</v>
      </c>
      <c r="AI46" s="5">
        <v>0</v>
      </c>
      <c r="AJ46" s="5">
        <v>0</v>
      </c>
      <c r="AK46" s="5">
        <v>12</v>
      </c>
      <c r="AL46" s="5">
        <v>20</v>
      </c>
      <c r="AM46" s="5">
        <v>0</v>
      </c>
      <c r="AN46" s="5">
        <v>0</v>
      </c>
      <c r="AO46" s="5">
        <v>0</v>
      </c>
      <c r="AP46" s="5">
        <v>7</v>
      </c>
      <c r="AQ46" s="5">
        <v>0</v>
      </c>
      <c r="AR46" s="5">
        <v>61</v>
      </c>
      <c r="AS46" s="5">
        <v>1067</v>
      </c>
      <c r="AT46" s="5">
        <v>0</v>
      </c>
      <c r="AU46" s="5">
        <v>166</v>
      </c>
      <c r="AV46" s="5">
        <v>15</v>
      </c>
      <c r="AW46" s="5">
        <v>0</v>
      </c>
      <c r="AX46" s="5">
        <v>0</v>
      </c>
      <c r="AY46" s="5">
        <v>0</v>
      </c>
      <c r="AZ46" s="5">
        <v>3</v>
      </c>
      <c r="BA46" s="5">
        <v>0</v>
      </c>
      <c r="BB46" s="5">
        <v>0</v>
      </c>
      <c r="BC46" s="5">
        <v>4</v>
      </c>
      <c r="BD46" s="5">
        <v>0</v>
      </c>
      <c r="BE46" s="5">
        <v>0</v>
      </c>
      <c r="BF46" s="5">
        <v>0</v>
      </c>
      <c r="BG46" s="5">
        <v>0</v>
      </c>
      <c r="BH46" s="5">
        <v>9</v>
      </c>
      <c r="BI46" s="5">
        <v>0</v>
      </c>
      <c r="BJ46" s="5">
        <v>0</v>
      </c>
      <c r="BK46" s="5">
        <v>0</v>
      </c>
      <c r="BL46" s="5">
        <v>0</v>
      </c>
      <c r="BM46" s="5">
        <v>0</v>
      </c>
      <c r="BN46" s="5">
        <v>0</v>
      </c>
      <c r="BO46" s="5">
        <v>0</v>
      </c>
      <c r="BP46" s="5">
        <v>0</v>
      </c>
      <c r="BQ46" s="5">
        <v>0</v>
      </c>
      <c r="BR46" s="5">
        <v>0</v>
      </c>
      <c r="BS46" s="5">
        <v>0</v>
      </c>
      <c r="BT46" s="5">
        <v>0</v>
      </c>
      <c r="BU46" s="5">
        <v>0</v>
      </c>
      <c r="BV46" s="5">
        <v>0</v>
      </c>
      <c r="BW46" s="5">
        <v>10</v>
      </c>
      <c r="BX46" s="5">
        <v>15</v>
      </c>
      <c r="BY46" s="5">
        <v>0</v>
      </c>
      <c r="BZ46" s="5">
        <v>455</v>
      </c>
      <c r="CA46" s="5">
        <v>7</v>
      </c>
      <c r="CB46" s="5">
        <v>1066</v>
      </c>
      <c r="CC46" s="5">
        <v>0</v>
      </c>
      <c r="CD46" s="5">
        <v>4083</v>
      </c>
      <c r="CG46" s="6">
        <v>43</v>
      </c>
      <c r="CH46" s="5">
        <f>VLOOKUP(CG46,$A$4:$CD$237,Infographic!$G$2+2)</f>
        <v>6</v>
      </c>
      <c r="CI46" s="5">
        <f t="shared" si="0"/>
        <v>6.0042999999999997</v>
      </c>
      <c r="CJ46" s="5">
        <f t="shared" si="1"/>
        <v>119</v>
      </c>
      <c r="CK46" s="5" t="str">
        <f t="shared" si="2"/>
        <v>Nepali</v>
      </c>
      <c r="CL46" s="5">
        <f t="shared" si="3"/>
        <v>311</v>
      </c>
      <c r="CM46" s="5">
        <f t="shared" si="4"/>
        <v>0.21201172540732155</v>
      </c>
    </row>
    <row r="47" spans="1:91" x14ac:dyDescent="0.3">
      <c r="A47" s="6">
        <v>44</v>
      </c>
      <c r="B47" s="5" t="s">
        <v>364</v>
      </c>
      <c r="C47" s="5">
        <v>16</v>
      </c>
      <c r="D47" s="5">
        <v>9</v>
      </c>
      <c r="E47" s="5">
        <v>114</v>
      </c>
      <c r="F47" s="5">
        <v>514</v>
      </c>
      <c r="G47" s="5">
        <v>22</v>
      </c>
      <c r="H47" s="5">
        <v>47</v>
      </c>
      <c r="I47" s="5">
        <v>169</v>
      </c>
      <c r="J47" s="5">
        <v>3</v>
      </c>
      <c r="K47" s="5">
        <v>193</v>
      </c>
      <c r="L47" s="5">
        <v>2868</v>
      </c>
      <c r="M47" s="5">
        <v>0</v>
      </c>
      <c r="N47" s="5">
        <v>7</v>
      </c>
      <c r="O47" s="5">
        <v>214</v>
      </c>
      <c r="P47" s="5">
        <v>1251</v>
      </c>
      <c r="Q47" s="5">
        <v>0</v>
      </c>
      <c r="R47" s="5">
        <v>8</v>
      </c>
      <c r="S47" s="5">
        <v>0</v>
      </c>
      <c r="T47" s="5">
        <v>442</v>
      </c>
      <c r="U47" s="5">
        <v>4</v>
      </c>
      <c r="V47" s="5">
        <v>265</v>
      </c>
      <c r="W47" s="5">
        <v>4</v>
      </c>
      <c r="X47" s="5">
        <v>220</v>
      </c>
      <c r="Y47" s="5">
        <v>7</v>
      </c>
      <c r="Z47" s="5">
        <v>41</v>
      </c>
      <c r="AA47" s="5">
        <v>44</v>
      </c>
      <c r="AB47" s="5">
        <v>681</v>
      </c>
      <c r="AC47" s="5">
        <v>1984</v>
      </c>
      <c r="AD47" s="5">
        <v>32</v>
      </c>
      <c r="AE47" s="5">
        <v>31</v>
      </c>
      <c r="AF47" s="5">
        <v>0</v>
      </c>
      <c r="AG47" s="5">
        <v>737</v>
      </c>
      <c r="AH47" s="5">
        <v>0</v>
      </c>
      <c r="AI47" s="5">
        <v>813</v>
      </c>
      <c r="AJ47" s="5">
        <v>6</v>
      </c>
      <c r="AK47" s="5">
        <v>488</v>
      </c>
      <c r="AL47" s="5">
        <v>278</v>
      </c>
      <c r="AM47" s="5">
        <v>72</v>
      </c>
      <c r="AN47" s="5">
        <v>0</v>
      </c>
      <c r="AO47" s="5">
        <v>69</v>
      </c>
      <c r="AP47" s="5">
        <v>359</v>
      </c>
      <c r="AQ47" s="5">
        <v>10</v>
      </c>
      <c r="AR47" s="5">
        <v>478</v>
      </c>
      <c r="AS47" s="5">
        <v>119</v>
      </c>
      <c r="AT47" s="5">
        <v>155</v>
      </c>
      <c r="AU47" s="5">
        <v>1434</v>
      </c>
      <c r="AV47" s="5">
        <v>71</v>
      </c>
      <c r="AW47" s="5">
        <v>46</v>
      </c>
      <c r="AX47" s="5">
        <v>23</v>
      </c>
      <c r="AY47" s="5">
        <v>474</v>
      </c>
      <c r="AZ47" s="5">
        <v>950</v>
      </c>
      <c r="BA47" s="5">
        <v>82</v>
      </c>
      <c r="BB47" s="5">
        <v>535</v>
      </c>
      <c r="BC47" s="5">
        <v>291</v>
      </c>
      <c r="BD47" s="5">
        <v>9</v>
      </c>
      <c r="BE47" s="5">
        <v>3</v>
      </c>
      <c r="BF47" s="5">
        <v>15</v>
      </c>
      <c r="BG47" s="5">
        <v>120</v>
      </c>
      <c r="BH47" s="5">
        <v>7</v>
      </c>
      <c r="BI47" s="5">
        <v>189</v>
      </c>
      <c r="BJ47" s="5">
        <v>4</v>
      </c>
      <c r="BK47" s="5">
        <v>4</v>
      </c>
      <c r="BL47" s="5">
        <v>12</v>
      </c>
      <c r="BM47" s="5">
        <v>9</v>
      </c>
      <c r="BN47" s="5">
        <v>118</v>
      </c>
      <c r="BO47" s="5">
        <v>5</v>
      </c>
      <c r="BP47" s="5">
        <v>23</v>
      </c>
      <c r="BQ47" s="5">
        <v>6</v>
      </c>
      <c r="BR47" s="5">
        <v>0</v>
      </c>
      <c r="BS47" s="5">
        <v>19</v>
      </c>
      <c r="BT47" s="5">
        <v>5</v>
      </c>
      <c r="BU47" s="5">
        <v>28</v>
      </c>
      <c r="BV47" s="5">
        <v>0</v>
      </c>
      <c r="BW47" s="5">
        <v>248</v>
      </c>
      <c r="BX47" s="5">
        <v>790</v>
      </c>
      <c r="BY47" s="5">
        <v>99</v>
      </c>
      <c r="BZ47" s="5">
        <v>577</v>
      </c>
      <c r="CA47" s="5">
        <v>151</v>
      </c>
      <c r="CB47" s="5">
        <v>126</v>
      </c>
      <c r="CC47" s="5">
        <v>0</v>
      </c>
      <c r="CD47" s="5">
        <v>19258</v>
      </c>
      <c r="CG47" s="6">
        <v>44</v>
      </c>
      <c r="CH47" s="5">
        <f>VLOOKUP(CG47,$A$4:$CD$237,Infographic!$G$2+2)</f>
        <v>681</v>
      </c>
      <c r="CI47" s="5">
        <f t="shared" si="0"/>
        <v>681.00440000000003</v>
      </c>
      <c r="CJ47" s="5">
        <f t="shared" si="1"/>
        <v>34</v>
      </c>
      <c r="CK47" s="5" t="str">
        <f t="shared" si="2"/>
        <v>Hungarian</v>
      </c>
      <c r="CL47" s="5">
        <f t="shared" si="3"/>
        <v>311</v>
      </c>
      <c r="CM47" s="5">
        <f t="shared" si="4"/>
        <v>0.21201172540732155</v>
      </c>
    </row>
    <row r="48" spans="1:91" x14ac:dyDescent="0.3">
      <c r="A48" s="6">
        <v>45</v>
      </c>
      <c r="B48" s="5" t="s">
        <v>365</v>
      </c>
      <c r="C48" s="5">
        <v>0</v>
      </c>
      <c r="D48" s="5">
        <v>0</v>
      </c>
      <c r="E48" s="5">
        <v>15</v>
      </c>
      <c r="F48" s="5">
        <v>27</v>
      </c>
      <c r="G48" s="5">
        <v>9</v>
      </c>
      <c r="H48" s="5">
        <v>14</v>
      </c>
      <c r="I48" s="5">
        <v>78</v>
      </c>
      <c r="J48" s="5">
        <v>5</v>
      </c>
      <c r="K48" s="5">
        <v>43</v>
      </c>
      <c r="L48" s="5">
        <v>37</v>
      </c>
      <c r="M48" s="5">
        <v>0</v>
      </c>
      <c r="N48" s="5">
        <v>5</v>
      </c>
      <c r="O48" s="5">
        <v>28</v>
      </c>
      <c r="P48" s="5">
        <v>84</v>
      </c>
      <c r="Q48" s="5">
        <v>4</v>
      </c>
      <c r="R48" s="5">
        <v>0</v>
      </c>
      <c r="S48" s="5">
        <v>0</v>
      </c>
      <c r="T48" s="5">
        <v>39</v>
      </c>
      <c r="U48" s="5">
        <v>15</v>
      </c>
      <c r="V48" s="5">
        <v>59</v>
      </c>
      <c r="W48" s="5">
        <v>0</v>
      </c>
      <c r="X48" s="5">
        <v>53</v>
      </c>
      <c r="Y48" s="5">
        <v>0</v>
      </c>
      <c r="Z48" s="5">
        <v>7</v>
      </c>
      <c r="AA48" s="5">
        <v>9</v>
      </c>
      <c r="AB48" s="5">
        <v>39</v>
      </c>
      <c r="AC48" s="5">
        <v>36</v>
      </c>
      <c r="AD48" s="5">
        <v>0</v>
      </c>
      <c r="AE48" s="5">
        <v>0</v>
      </c>
      <c r="AF48" s="5">
        <v>0</v>
      </c>
      <c r="AG48" s="5">
        <v>19</v>
      </c>
      <c r="AH48" s="5">
        <v>0</v>
      </c>
      <c r="AI48" s="5">
        <v>22</v>
      </c>
      <c r="AJ48" s="5">
        <v>3</v>
      </c>
      <c r="AK48" s="5">
        <v>127</v>
      </c>
      <c r="AL48" s="5">
        <v>39</v>
      </c>
      <c r="AM48" s="5">
        <v>11</v>
      </c>
      <c r="AN48" s="5">
        <v>0</v>
      </c>
      <c r="AO48" s="5">
        <v>16</v>
      </c>
      <c r="AP48" s="5">
        <v>40</v>
      </c>
      <c r="AQ48" s="5">
        <v>3</v>
      </c>
      <c r="AR48" s="5">
        <v>33</v>
      </c>
      <c r="AS48" s="5">
        <v>49</v>
      </c>
      <c r="AT48" s="5">
        <v>32</v>
      </c>
      <c r="AU48" s="5">
        <v>18</v>
      </c>
      <c r="AV48" s="5">
        <v>0</v>
      </c>
      <c r="AW48" s="5">
        <v>0</v>
      </c>
      <c r="AX48" s="5">
        <v>7</v>
      </c>
      <c r="AY48" s="5">
        <v>56</v>
      </c>
      <c r="AZ48" s="5">
        <v>10</v>
      </c>
      <c r="BA48" s="5">
        <v>11</v>
      </c>
      <c r="BB48" s="5">
        <v>12</v>
      </c>
      <c r="BC48" s="5">
        <v>37</v>
      </c>
      <c r="BD48" s="5">
        <v>4</v>
      </c>
      <c r="BE48" s="5">
        <v>0</v>
      </c>
      <c r="BF48" s="5">
        <v>0</v>
      </c>
      <c r="BG48" s="5">
        <v>12</v>
      </c>
      <c r="BH48" s="5">
        <v>0</v>
      </c>
      <c r="BI48" s="5">
        <v>34</v>
      </c>
      <c r="BJ48" s="5">
        <v>6</v>
      </c>
      <c r="BK48" s="5">
        <v>0</v>
      </c>
      <c r="BL48" s="5">
        <v>0</v>
      </c>
      <c r="BM48" s="5">
        <v>0</v>
      </c>
      <c r="BN48" s="5">
        <v>36</v>
      </c>
      <c r="BO48" s="5">
        <v>0</v>
      </c>
      <c r="BP48" s="5">
        <v>4</v>
      </c>
      <c r="BQ48" s="5">
        <v>0</v>
      </c>
      <c r="BR48" s="5">
        <v>0</v>
      </c>
      <c r="BS48" s="5">
        <v>0</v>
      </c>
      <c r="BT48" s="5">
        <v>4</v>
      </c>
      <c r="BU48" s="5">
        <v>9</v>
      </c>
      <c r="BV48" s="5">
        <v>0</v>
      </c>
      <c r="BW48" s="5">
        <v>61</v>
      </c>
      <c r="BX48" s="5">
        <v>20</v>
      </c>
      <c r="BY48" s="5">
        <v>10</v>
      </c>
      <c r="BZ48" s="5">
        <v>41</v>
      </c>
      <c r="CA48" s="5">
        <v>28</v>
      </c>
      <c r="CB48" s="5">
        <v>43</v>
      </c>
      <c r="CC48" s="5">
        <v>0</v>
      </c>
      <c r="CD48" s="5">
        <v>1450</v>
      </c>
      <c r="CG48" s="6">
        <v>45</v>
      </c>
      <c r="CH48" s="5">
        <f>VLOOKUP(CG48,$A$4:$CD$237,Infographic!$G$2+2)</f>
        <v>39</v>
      </c>
      <c r="CI48" s="5">
        <f t="shared" si="0"/>
        <v>39.0045</v>
      </c>
      <c r="CJ48" s="5">
        <f t="shared" si="1"/>
        <v>80</v>
      </c>
      <c r="CK48" s="5" t="str">
        <f t="shared" si="2"/>
        <v>Romanian</v>
      </c>
      <c r="CL48" s="5">
        <f t="shared" si="3"/>
        <v>304</v>
      </c>
      <c r="CM48" s="5">
        <f t="shared" si="4"/>
        <v>0.20723975731133684</v>
      </c>
    </row>
    <row r="49" spans="1:91" x14ac:dyDescent="0.3">
      <c r="A49" s="6">
        <v>46</v>
      </c>
      <c r="B49" s="5" t="s">
        <v>366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3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0</v>
      </c>
      <c r="BL49" s="5">
        <v>0</v>
      </c>
      <c r="BM49" s="5">
        <v>0</v>
      </c>
      <c r="BN49" s="5">
        <v>0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0</v>
      </c>
      <c r="BU49" s="5">
        <v>0</v>
      </c>
      <c r="BV49" s="5">
        <v>0</v>
      </c>
      <c r="BW49" s="5">
        <v>0</v>
      </c>
      <c r="BX49" s="5">
        <v>0</v>
      </c>
      <c r="BY49" s="5">
        <v>0</v>
      </c>
      <c r="BZ49" s="5">
        <v>0</v>
      </c>
      <c r="CA49" s="5">
        <v>0</v>
      </c>
      <c r="CB49" s="5">
        <v>0</v>
      </c>
      <c r="CC49" s="5">
        <v>0</v>
      </c>
      <c r="CD49" s="5">
        <v>3</v>
      </c>
      <c r="CG49" s="6">
        <v>46</v>
      </c>
      <c r="CH49" s="5">
        <f>VLOOKUP(CG49,$A$4:$CD$237,Infographic!$G$2+2)</f>
        <v>0</v>
      </c>
      <c r="CI49" s="5">
        <f t="shared" si="0"/>
        <v>4.5999999999999999E-3</v>
      </c>
      <c r="CJ49" s="5">
        <f t="shared" si="1"/>
        <v>212</v>
      </c>
      <c r="CK49" s="5" t="str">
        <f t="shared" si="2"/>
        <v>Macedonian</v>
      </c>
      <c r="CL49" s="5">
        <f t="shared" si="3"/>
        <v>303</v>
      </c>
      <c r="CM49" s="5">
        <f t="shared" si="4"/>
        <v>0.20655804758333901</v>
      </c>
    </row>
    <row r="50" spans="1:91" x14ac:dyDescent="0.3">
      <c r="A50" s="6">
        <v>47</v>
      </c>
      <c r="B50" s="5" t="s">
        <v>367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17</v>
      </c>
      <c r="M50" s="5">
        <v>0</v>
      </c>
      <c r="N50" s="5">
        <v>0</v>
      </c>
      <c r="O50" s="5">
        <v>3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0</v>
      </c>
      <c r="AR50" s="5">
        <v>0</v>
      </c>
      <c r="AS50" s="5">
        <v>4</v>
      </c>
      <c r="AT50" s="5">
        <v>0</v>
      </c>
      <c r="AU50" s="5">
        <v>24</v>
      </c>
      <c r="AV50" s="5">
        <v>0</v>
      </c>
      <c r="AW50" s="5">
        <v>7</v>
      </c>
      <c r="AX50" s="5">
        <v>0</v>
      </c>
      <c r="AY50" s="5">
        <v>0</v>
      </c>
      <c r="AZ50" s="5">
        <v>0</v>
      </c>
      <c r="BA50" s="5">
        <v>0</v>
      </c>
      <c r="BB50" s="5">
        <v>0</v>
      </c>
      <c r="BC50" s="5">
        <v>0</v>
      </c>
      <c r="BD50" s="5">
        <v>0</v>
      </c>
      <c r="BE50" s="5">
        <v>0</v>
      </c>
      <c r="BF50" s="5">
        <v>0</v>
      </c>
      <c r="BG50" s="5">
        <v>0</v>
      </c>
      <c r="BH50" s="5">
        <v>0</v>
      </c>
      <c r="BI50" s="5">
        <v>0</v>
      </c>
      <c r="BJ50" s="5">
        <v>0</v>
      </c>
      <c r="BK50" s="5">
        <v>0</v>
      </c>
      <c r="BL50" s="5">
        <v>0</v>
      </c>
      <c r="BM50" s="5">
        <v>0</v>
      </c>
      <c r="BN50" s="5">
        <v>0</v>
      </c>
      <c r="BO50" s="5">
        <v>0</v>
      </c>
      <c r="BP50" s="5">
        <v>0</v>
      </c>
      <c r="BQ50" s="5">
        <v>0</v>
      </c>
      <c r="BR50" s="5">
        <v>0</v>
      </c>
      <c r="BS50" s="5">
        <v>0</v>
      </c>
      <c r="BT50" s="5">
        <v>0</v>
      </c>
      <c r="BU50" s="5">
        <v>0</v>
      </c>
      <c r="BV50" s="5">
        <v>0</v>
      </c>
      <c r="BW50" s="5">
        <v>0</v>
      </c>
      <c r="BX50" s="5">
        <v>13</v>
      </c>
      <c r="BY50" s="5">
        <v>0</v>
      </c>
      <c r="BZ50" s="5">
        <v>17</v>
      </c>
      <c r="CA50" s="5">
        <v>0</v>
      </c>
      <c r="CB50" s="5">
        <v>0</v>
      </c>
      <c r="CC50" s="5">
        <v>0</v>
      </c>
      <c r="CD50" s="5">
        <v>82</v>
      </c>
      <c r="CG50" s="6">
        <v>47</v>
      </c>
      <c r="CH50" s="5">
        <f>VLOOKUP(CG50,$A$4:$CD$237,Infographic!$G$2+2)</f>
        <v>0</v>
      </c>
      <c r="CI50" s="5">
        <f t="shared" si="0"/>
        <v>4.7000000000000002E-3</v>
      </c>
      <c r="CJ50" s="5">
        <f t="shared" si="1"/>
        <v>211</v>
      </c>
      <c r="CK50" s="5" t="str">
        <f t="shared" si="2"/>
        <v>Maori (Cook Island)</v>
      </c>
      <c r="CL50" s="5">
        <f t="shared" si="3"/>
        <v>300</v>
      </c>
      <c r="CM50" s="5">
        <f t="shared" si="4"/>
        <v>0.20451291839934554</v>
      </c>
    </row>
    <row r="51" spans="1:91" x14ac:dyDescent="0.3">
      <c r="A51" s="6">
        <v>48</v>
      </c>
      <c r="B51" s="5" t="s">
        <v>368</v>
      </c>
      <c r="C51" s="5">
        <v>3</v>
      </c>
      <c r="D51" s="5">
        <v>0</v>
      </c>
      <c r="E51" s="5">
        <v>12</v>
      </c>
      <c r="F51" s="5">
        <v>20</v>
      </c>
      <c r="G51" s="5">
        <v>8</v>
      </c>
      <c r="H51" s="5">
        <v>16</v>
      </c>
      <c r="I51" s="5">
        <v>59</v>
      </c>
      <c r="J51" s="5">
        <v>0</v>
      </c>
      <c r="K51" s="5">
        <v>40</v>
      </c>
      <c r="L51" s="5">
        <v>15</v>
      </c>
      <c r="M51" s="5">
        <v>0</v>
      </c>
      <c r="N51" s="5">
        <v>0</v>
      </c>
      <c r="O51" s="5">
        <v>17</v>
      </c>
      <c r="P51" s="5">
        <v>31</v>
      </c>
      <c r="Q51" s="5">
        <v>0</v>
      </c>
      <c r="R51" s="5">
        <v>6</v>
      </c>
      <c r="S51" s="5">
        <v>0</v>
      </c>
      <c r="T51" s="5">
        <v>32</v>
      </c>
      <c r="U51" s="5">
        <v>12</v>
      </c>
      <c r="V51" s="5">
        <v>33</v>
      </c>
      <c r="W51" s="5">
        <v>0</v>
      </c>
      <c r="X51" s="5">
        <v>35</v>
      </c>
      <c r="Y51" s="5">
        <v>5</v>
      </c>
      <c r="Z51" s="5">
        <v>4</v>
      </c>
      <c r="AA51" s="5">
        <v>4</v>
      </c>
      <c r="AB51" s="5">
        <v>4</v>
      </c>
      <c r="AC51" s="5">
        <v>51</v>
      </c>
      <c r="AD51" s="5">
        <v>0</v>
      </c>
      <c r="AE51" s="5">
        <v>13</v>
      </c>
      <c r="AF51" s="5">
        <v>0</v>
      </c>
      <c r="AG51" s="5">
        <v>20</v>
      </c>
      <c r="AH51" s="5">
        <v>0</v>
      </c>
      <c r="AI51" s="5">
        <v>10</v>
      </c>
      <c r="AJ51" s="5">
        <v>5</v>
      </c>
      <c r="AK51" s="5">
        <v>54</v>
      </c>
      <c r="AL51" s="5">
        <v>21</v>
      </c>
      <c r="AM51" s="5">
        <v>0</v>
      </c>
      <c r="AN51" s="5">
        <v>0</v>
      </c>
      <c r="AO51" s="5">
        <v>5</v>
      </c>
      <c r="AP51" s="5">
        <v>11</v>
      </c>
      <c r="AQ51" s="5">
        <v>0</v>
      </c>
      <c r="AR51" s="5">
        <v>26</v>
      </c>
      <c r="AS51" s="5">
        <v>20</v>
      </c>
      <c r="AT51" s="5">
        <v>39</v>
      </c>
      <c r="AU51" s="5">
        <v>5</v>
      </c>
      <c r="AV51" s="5">
        <v>6</v>
      </c>
      <c r="AW51" s="5">
        <v>0</v>
      </c>
      <c r="AX51" s="5">
        <v>3</v>
      </c>
      <c r="AY51" s="5">
        <v>11</v>
      </c>
      <c r="AZ51" s="5">
        <v>13</v>
      </c>
      <c r="BA51" s="5">
        <v>3</v>
      </c>
      <c r="BB51" s="5">
        <v>25</v>
      </c>
      <c r="BC51" s="5">
        <v>48</v>
      </c>
      <c r="BD51" s="5">
        <v>9</v>
      </c>
      <c r="BE51" s="5">
        <v>9</v>
      </c>
      <c r="BF51" s="5">
        <v>0</v>
      </c>
      <c r="BG51" s="5">
        <v>19</v>
      </c>
      <c r="BH51" s="5">
        <v>0</v>
      </c>
      <c r="BI51" s="5">
        <v>56</v>
      </c>
      <c r="BJ51" s="5">
        <v>0</v>
      </c>
      <c r="BK51" s="5">
        <v>0</v>
      </c>
      <c r="BL51" s="5">
        <v>10</v>
      </c>
      <c r="BM51" s="5">
        <v>3</v>
      </c>
      <c r="BN51" s="5">
        <v>31</v>
      </c>
      <c r="BO51" s="5">
        <v>0</v>
      </c>
      <c r="BP51" s="5">
        <v>4</v>
      </c>
      <c r="BQ51" s="5">
        <v>0</v>
      </c>
      <c r="BR51" s="5">
        <v>0</v>
      </c>
      <c r="BS51" s="5">
        <v>0</v>
      </c>
      <c r="BT51" s="5">
        <v>7</v>
      </c>
      <c r="BU51" s="5">
        <v>9</v>
      </c>
      <c r="BV51" s="5">
        <v>0</v>
      </c>
      <c r="BW51" s="5">
        <v>7</v>
      </c>
      <c r="BX51" s="5">
        <v>13</v>
      </c>
      <c r="BY51" s="5">
        <v>0</v>
      </c>
      <c r="BZ51" s="5">
        <v>12</v>
      </c>
      <c r="CA51" s="5">
        <v>30</v>
      </c>
      <c r="CB51" s="5">
        <v>25</v>
      </c>
      <c r="CC51" s="5">
        <v>0</v>
      </c>
      <c r="CD51" s="5">
        <v>1016</v>
      </c>
      <c r="CG51" s="6">
        <v>48</v>
      </c>
      <c r="CH51" s="5">
        <f>VLOOKUP(CG51,$A$4:$CD$237,Infographic!$G$2+2)</f>
        <v>4</v>
      </c>
      <c r="CI51" s="5">
        <f t="shared" si="0"/>
        <v>4.0048000000000004</v>
      </c>
      <c r="CJ51" s="5">
        <f t="shared" si="1"/>
        <v>129</v>
      </c>
      <c r="CK51" s="5" t="str">
        <f t="shared" si="2"/>
        <v>Somali</v>
      </c>
      <c r="CL51" s="5">
        <f t="shared" si="3"/>
        <v>286</v>
      </c>
      <c r="CM51" s="5">
        <f t="shared" si="4"/>
        <v>0.1949689822073761</v>
      </c>
    </row>
    <row r="52" spans="1:91" x14ac:dyDescent="0.3">
      <c r="A52" s="6">
        <v>49</v>
      </c>
      <c r="B52" s="5" t="s">
        <v>369</v>
      </c>
      <c r="C52" s="5">
        <v>0</v>
      </c>
      <c r="D52" s="5">
        <v>0</v>
      </c>
      <c r="E52" s="5">
        <v>5</v>
      </c>
      <c r="F52" s="5">
        <v>25</v>
      </c>
      <c r="G52" s="5">
        <v>0</v>
      </c>
      <c r="H52" s="5">
        <v>0</v>
      </c>
      <c r="I52" s="5">
        <v>8</v>
      </c>
      <c r="J52" s="5">
        <v>0</v>
      </c>
      <c r="K52" s="5">
        <v>12</v>
      </c>
      <c r="L52" s="5">
        <v>222</v>
      </c>
      <c r="M52" s="5">
        <v>0</v>
      </c>
      <c r="N52" s="5">
        <v>0</v>
      </c>
      <c r="O52" s="5">
        <v>291</v>
      </c>
      <c r="P52" s="5">
        <v>7233</v>
      </c>
      <c r="Q52" s="5">
        <v>0</v>
      </c>
      <c r="R52" s="5">
        <v>3</v>
      </c>
      <c r="S52" s="5">
        <v>0</v>
      </c>
      <c r="T52" s="5">
        <v>13</v>
      </c>
      <c r="U52" s="5">
        <v>0</v>
      </c>
      <c r="V52" s="5">
        <v>153</v>
      </c>
      <c r="W52" s="5">
        <v>0</v>
      </c>
      <c r="X52" s="5">
        <v>17</v>
      </c>
      <c r="Y52" s="5">
        <v>0</v>
      </c>
      <c r="Z52" s="5">
        <v>0</v>
      </c>
      <c r="AA52" s="5">
        <v>80</v>
      </c>
      <c r="AB52" s="5">
        <v>1940</v>
      </c>
      <c r="AC52" s="5">
        <v>193</v>
      </c>
      <c r="AD52" s="5">
        <v>237</v>
      </c>
      <c r="AE52" s="5">
        <v>0</v>
      </c>
      <c r="AF52" s="5">
        <v>0</v>
      </c>
      <c r="AG52" s="5">
        <v>15</v>
      </c>
      <c r="AH52" s="5">
        <v>0</v>
      </c>
      <c r="AI52" s="5">
        <v>127</v>
      </c>
      <c r="AJ52" s="5">
        <v>0</v>
      </c>
      <c r="AK52" s="5">
        <v>70</v>
      </c>
      <c r="AL52" s="5">
        <v>197</v>
      </c>
      <c r="AM52" s="5">
        <v>0</v>
      </c>
      <c r="AN52" s="5">
        <v>0</v>
      </c>
      <c r="AO52" s="5">
        <v>0</v>
      </c>
      <c r="AP52" s="5">
        <v>21</v>
      </c>
      <c r="AQ52" s="5">
        <v>0</v>
      </c>
      <c r="AR52" s="5">
        <v>22</v>
      </c>
      <c r="AS52" s="5">
        <v>31</v>
      </c>
      <c r="AT52" s="5">
        <v>52</v>
      </c>
      <c r="AU52" s="5">
        <v>233</v>
      </c>
      <c r="AV52" s="5">
        <v>41</v>
      </c>
      <c r="AW52" s="5">
        <v>0</v>
      </c>
      <c r="AX52" s="5">
        <v>0</v>
      </c>
      <c r="AY52" s="5">
        <v>203</v>
      </c>
      <c r="AZ52" s="5">
        <v>17</v>
      </c>
      <c r="BA52" s="5">
        <v>4</v>
      </c>
      <c r="BB52" s="5">
        <v>23</v>
      </c>
      <c r="BC52" s="5">
        <v>6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5</v>
      </c>
      <c r="BJ52" s="5">
        <v>0</v>
      </c>
      <c r="BK52" s="5">
        <v>0</v>
      </c>
      <c r="BL52" s="5">
        <v>0</v>
      </c>
      <c r="BM52" s="5">
        <v>0</v>
      </c>
      <c r="BN52" s="5">
        <v>24</v>
      </c>
      <c r="BO52" s="5">
        <v>0</v>
      </c>
      <c r="BP52" s="5">
        <v>0</v>
      </c>
      <c r="BQ52" s="5">
        <v>47</v>
      </c>
      <c r="BR52" s="5">
        <v>0</v>
      </c>
      <c r="BS52" s="5">
        <v>0</v>
      </c>
      <c r="BT52" s="5">
        <v>0</v>
      </c>
      <c r="BU52" s="5">
        <v>0</v>
      </c>
      <c r="BV52" s="5">
        <v>0</v>
      </c>
      <c r="BW52" s="5">
        <v>69</v>
      </c>
      <c r="BX52" s="5">
        <v>126</v>
      </c>
      <c r="BY52" s="5">
        <v>0</v>
      </c>
      <c r="BZ52" s="5">
        <v>274</v>
      </c>
      <c r="CA52" s="5">
        <v>30</v>
      </c>
      <c r="CB52" s="5">
        <v>3</v>
      </c>
      <c r="CC52" s="5">
        <v>0</v>
      </c>
      <c r="CD52" s="5">
        <v>12098</v>
      </c>
      <c r="CG52" s="6">
        <v>49</v>
      </c>
      <c r="CH52" s="5">
        <f>VLOOKUP(CG52,$A$4:$CD$237,Infographic!$G$2+2)</f>
        <v>1940</v>
      </c>
      <c r="CI52" s="5">
        <f t="shared" si="0"/>
        <v>1940.0048999999999</v>
      </c>
      <c r="CJ52" s="5">
        <f t="shared" si="1"/>
        <v>14</v>
      </c>
      <c r="CK52" s="5" t="str">
        <f t="shared" si="2"/>
        <v>Rohingya</v>
      </c>
      <c r="CL52" s="5">
        <f t="shared" si="3"/>
        <v>240</v>
      </c>
      <c r="CM52" s="5">
        <f t="shared" si="4"/>
        <v>0.16361033471947645</v>
      </c>
    </row>
    <row r="53" spans="1:91" x14ac:dyDescent="0.3">
      <c r="A53" s="6">
        <v>50</v>
      </c>
      <c r="B53" s="5" t="s">
        <v>370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0</v>
      </c>
      <c r="AY53" s="5">
        <v>0</v>
      </c>
      <c r="AZ53" s="5">
        <v>0</v>
      </c>
      <c r="BA53" s="5">
        <v>0</v>
      </c>
      <c r="BB53" s="5">
        <v>0</v>
      </c>
      <c r="BC53" s="5">
        <v>0</v>
      </c>
      <c r="BD53" s="5">
        <v>0</v>
      </c>
      <c r="BE53" s="5">
        <v>0</v>
      </c>
      <c r="BF53" s="5">
        <v>0</v>
      </c>
      <c r="BG53" s="5">
        <v>0</v>
      </c>
      <c r="BH53" s="5">
        <v>0</v>
      </c>
      <c r="BI53" s="5">
        <v>0</v>
      </c>
      <c r="BJ53" s="5">
        <v>0</v>
      </c>
      <c r="BK53" s="5">
        <v>0</v>
      </c>
      <c r="BL53" s="5">
        <v>0</v>
      </c>
      <c r="BM53" s="5">
        <v>0</v>
      </c>
      <c r="BN53" s="5">
        <v>0</v>
      </c>
      <c r="BO53" s="5">
        <v>0</v>
      </c>
      <c r="BP53" s="5">
        <v>0</v>
      </c>
      <c r="BQ53" s="5">
        <v>0</v>
      </c>
      <c r="BR53" s="5">
        <v>0</v>
      </c>
      <c r="BS53" s="5">
        <v>0</v>
      </c>
      <c r="BT53" s="5">
        <v>0</v>
      </c>
      <c r="BU53" s="5">
        <v>0</v>
      </c>
      <c r="BV53" s="5">
        <v>0</v>
      </c>
      <c r="BW53" s="5">
        <v>0</v>
      </c>
      <c r="BX53" s="5">
        <v>0</v>
      </c>
      <c r="BY53" s="5">
        <v>0</v>
      </c>
      <c r="BZ53" s="5">
        <v>0</v>
      </c>
      <c r="CA53" s="5">
        <v>0</v>
      </c>
      <c r="CB53" s="5">
        <v>0</v>
      </c>
      <c r="CC53" s="5">
        <v>0</v>
      </c>
      <c r="CD53" s="5">
        <v>3</v>
      </c>
      <c r="CG53" s="6">
        <v>50</v>
      </c>
      <c r="CH53" s="5">
        <f>VLOOKUP(CG53,$A$4:$CD$237,Infographic!$G$2+2)</f>
        <v>0</v>
      </c>
      <c r="CI53" s="5">
        <f t="shared" si="0"/>
        <v>5.0000000000000001E-3</v>
      </c>
      <c r="CJ53" s="5">
        <f t="shared" si="1"/>
        <v>210</v>
      </c>
      <c r="CK53" s="5" t="str">
        <f t="shared" si="2"/>
        <v>Swahili</v>
      </c>
      <c r="CL53" s="5">
        <f t="shared" si="3"/>
        <v>201</v>
      </c>
      <c r="CM53" s="5">
        <f t="shared" si="4"/>
        <v>0.13702365532756153</v>
      </c>
    </row>
    <row r="54" spans="1:91" x14ac:dyDescent="0.3">
      <c r="A54" s="6">
        <v>51</v>
      </c>
      <c r="B54" s="5" t="s">
        <v>371</v>
      </c>
      <c r="C54" s="5">
        <v>0</v>
      </c>
      <c r="D54" s="5">
        <v>0</v>
      </c>
      <c r="E54" s="5">
        <v>0</v>
      </c>
      <c r="F54" s="5">
        <v>8</v>
      </c>
      <c r="G54" s="5">
        <v>0</v>
      </c>
      <c r="H54" s="5">
        <v>0</v>
      </c>
      <c r="I54" s="5">
        <v>0</v>
      </c>
      <c r="J54" s="5">
        <v>0</v>
      </c>
      <c r="K54" s="5">
        <v>3</v>
      </c>
      <c r="L54" s="5">
        <v>0</v>
      </c>
      <c r="M54" s="5">
        <v>0</v>
      </c>
      <c r="N54" s="5">
        <v>0</v>
      </c>
      <c r="O54" s="5">
        <v>5</v>
      </c>
      <c r="P54" s="5">
        <v>0</v>
      </c>
      <c r="Q54" s="5">
        <v>0</v>
      </c>
      <c r="R54" s="5">
        <v>0</v>
      </c>
      <c r="S54" s="5">
        <v>0</v>
      </c>
      <c r="T54" s="5">
        <v>11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3</v>
      </c>
      <c r="AC54" s="5">
        <v>4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15</v>
      </c>
      <c r="AJ54" s="5">
        <v>0</v>
      </c>
      <c r="AK54" s="5">
        <v>0</v>
      </c>
      <c r="AL54" s="5">
        <v>8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5</v>
      </c>
      <c r="AS54" s="5">
        <v>0</v>
      </c>
      <c r="AT54" s="5">
        <v>16</v>
      </c>
      <c r="AU54" s="5">
        <v>0</v>
      </c>
      <c r="AV54" s="5">
        <v>0</v>
      </c>
      <c r="AW54" s="5">
        <v>0</v>
      </c>
      <c r="AX54" s="5">
        <v>0</v>
      </c>
      <c r="AY54" s="5">
        <v>16</v>
      </c>
      <c r="AZ54" s="5">
        <v>11</v>
      </c>
      <c r="BA54" s="5">
        <v>0</v>
      </c>
      <c r="BB54" s="5">
        <v>25</v>
      </c>
      <c r="BC54" s="5">
        <v>0</v>
      </c>
      <c r="BD54" s="5">
        <v>0</v>
      </c>
      <c r="BE54" s="5">
        <v>0</v>
      </c>
      <c r="BF54" s="5">
        <v>0</v>
      </c>
      <c r="BG54" s="5">
        <v>0</v>
      </c>
      <c r="BH54" s="5">
        <v>0</v>
      </c>
      <c r="BI54" s="5">
        <v>0</v>
      </c>
      <c r="BJ54" s="5">
        <v>0</v>
      </c>
      <c r="BK54" s="5">
        <v>0</v>
      </c>
      <c r="BL54" s="5">
        <v>0</v>
      </c>
      <c r="BM54" s="5">
        <v>0</v>
      </c>
      <c r="BN54" s="5">
        <v>3</v>
      </c>
      <c r="BO54" s="5">
        <v>0</v>
      </c>
      <c r="BP54" s="5">
        <v>0</v>
      </c>
      <c r="BQ54" s="5">
        <v>0</v>
      </c>
      <c r="BR54" s="5">
        <v>0</v>
      </c>
      <c r="BS54" s="5">
        <v>0</v>
      </c>
      <c r="BT54" s="5">
        <v>0</v>
      </c>
      <c r="BU54" s="5">
        <v>0</v>
      </c>
      <c r="BV54" s="5">
        <v>0</v>
      </c>
      <c r="BW54" s="5">
        <v>6</v>
      </c>
      <c r="BX54" s="5">
        <v>9</v>
      </c>
      <c r="BY54" s="5">
        <v>0</v>
      </c>
      <c r="BZ54" s="5">
        <v>4</v>
      </c>
      <c r="CA54" s="5">
        <v>4</v>
      </c>
      <c r="CB54" s="5">
        <v>0</v>
      </c>
      <c r="CC54" s="5">
        <v>0</v>
      </c>
      <c r="CD54" s="5">
        <v>157</v>
      </c>
      <c r="CG54" s="6">
        <v>51</v>
      </c>
      <c r="CH54" s="5">
        <f>VLOOKUP(CG54,$A$4:$CD$237,Infographic!$G$2+2)</f>
        <v>3</v>
      </c>
      <c r="CI54" s="5">
        <f t="shared" si="0"/>
        <v>3.0051000000000001</v>
      </c>
      <c r="CJ54" s="5">
        <f t="shared" si="1"/>
        <v>134</v>
      </c>
      <c r="CK54" s="5" t="str">
        <f t="shared" si="2"/>
        <v>German</v>
      </c>
      <c r="CL54" s="5">
        <f t="shared" si="3"/>
        <v>194</v>
      </c>
      <c r="CM54" s="5">
        <f t="shared" si="4"/>
        <v>0.13225168723157679</v>
      </c>
    </row>
    <row r="55" spans="1:91" x14ac:dyDescent="0.3">
      <c r="A55" s="6">
        <v>52</v>
      </c>
      <c r="B55" s="5" t="s">
        <v>372</v>
      </c>
      <c r="C55" s="5">
        <v>0</v>
      </c>
      <c r="D55" s="5">
        <v>8</v>
      </c>
      <c r="E55" s="5">
        <v>10</v>
      </c>
      <c r="F55" s="5">
        <v>3</v>
      </c>
      <c r="G55" s="5">
        <v>0</v>
      </c>
      <c r="H55" s="5">
        <v>7</v>
      </c>
      <c r="I55" s="5">
        <v>0</v>
      </c>
      <c r="J55" s="5">
        <v>0</v>
      </c>
      <c r="K55" s="5">
        <v>3</v>
      </c>
      <c r="L55" s="5">
        <v>534</v>
      </c>
      <c r="M55" s="5">
        <v>0</v>
      </c>
      <c r="N55" s="5">
        <v>0</v>
      </c>
      <c r="O55" s="5">
        <v>237</v>
      </c>
      <c r="P55" s="5">
        <v>339</v>
      </c>
      <c r="Q55" s="5">
        <v>0</v>
      </c>
      <c r="R55" s="5">
        <v>6</v>
      </c>
      <c r="S55" s="5">
        <v>0</v>
      </c>
      <c r="T55" s="5">
        <v>5</v>
      </c>
      <c r="U55" s="5">
        <v>0</v>
      </c>
      <c r="V55" s="5">
        <v>14</v>
      </c>
      <c r="W55" s="5">
        <v>0</v>
      </c>
      <c r="X55" s="5">
        <v>0</v>
      </c>
      <c r="Y55" s="5">
        <v>0</v>
      </c>
      <c r="Z55" s="5">
        <v>0</v>
      </c>
      <c r="AA55" s="5">
        <v>66</v>
      </c>
      <c r="AB55" s="5">
        <v>80</v>
      </c>
      <c r="AC55" s="5">
        <v>50</v>
      </c>
      <c r="AD55" s="5">
        <v>53</v>
      </c>
      <c r="AE55" s="5">
        <v>0</v>
      </c>
      <c r="AF55" s="5">
        <v>0</v>
      </c>
      <c r="AG55" s="5">
        <v>40</v>
      </c>
      <c r="AH55" s="5">
        <v>0</v>
      </c>
      <c r="AI55" s="5">
        <v>16</v>
      </c>
      <c r="AJ55" s="5">
        <v>0</v>
      </c>
      <c r="AK55" s="5">
        <v>3</v>
      </c>
      <c r="AL55" s="5">
        <v>20</v>
      </c>
      <c r="AM55" s="5">
        <v>43</v>
      </c>
      <c r="AN55" s="5">
        <v>0</v>
      </c>
      <c r="AO55" s="5">
        <v>0</v>
      </c>
      <c r="AP55" s="5">
        <v>6</v>
      </c>
      <c r="AQ55" s="5">
        <v>0</v>
      </c>
      <c r="AR55" s="5">
        <v>88</v>
      </c>
      <c r="AS55" s="5">
        <v>17</v>
      </c>
      <c r="AT55" s="5">
        <v>38</v>
      </c>
      <c r="AU55" s="5">
        <v>1341</v>
      </c>
      <c r="AV55" s="5">
        <v>0</v>
      </c>
      <c r="AW55" s="5">
        <v>0</v>
      </c>
      <c r="AX55" s="5">
        <v>0</v>
      </c>
      <c r="AY55" s="5">
        <v>22</v>
      </c>
      <c r="AZ55" s="5">
        <v>42</v>
      </c>
      <c r="BA55" s="5">
        <v>0</v>
      </c>
      <c r="BB55" s="5">
        <v>6</v>
      </c>
      <c r="BC55" s="5">
        <v>0</v>
      </c>
      <c r="BD55" s="5">
        <v>25</v>
      </c>
      <c r="BE55" s="5">
        <v>0</v>
      </c>
      <c r="BF55" s="5">
        <v>0</v>
      </c>
      <c r="BG55" s="5">
        <v>0</v>
      </c>
      <c r="BH55" s="5">
        <v>26</v>
      </c>
      <c r="BI55" s="5">
        <v>7</v>
      </c>
      <c r="BJ55" s="5">
        <v>0</v>
      </c>
      <c r="BK55" s="5">
        <v>0</v>
      </c>
      <c r="BL55" s="5">
        <v>0</v>
      </c>
      <c r="BM55" s="5">
        <v>0</v>
      </c>
      <c r="BN55" s="5">
        <v>3</v>
      </c>
      <c r="BO55" s="5">
        <v>0</v>
      </c>
      <c r="BP55" s="5">
        <v>0</v>
      </c>
      <c r="BQ55" s="5">
        <v>6</v>
      </c>
      <c r="BR55" s="5">
        <v>0</v>
      </c>
      <c r="BS55" s="5">
        <v>0</v>
      </c>
      <c r="BT55" s="5">
        <v>0</v>
      </c>
      <c r="BU55" s="5">
        <v>0</v>
      </c>
      <c r="BV55" s="5">
        <v>0</v>
      </c>
      <c r="BW55" s="5">
        <v>23</v>
      </c>
      <c r="BX55" s="5">
        <v>51</v>
      </c>
      <c r="BY55" s="5">
        <v>5</v>
      </c>
      <c r="BZ55" s="5">
        <v>1403</v>
      </c>
      <c r="CA55" s="5">
        <v>87</v>
      </c>
      <c r="CB55" s="5">
        <v>9</v>
      </c>
      <c r="CC55" s="5">
        <v>0</v>
      </c>
      <c r="CD55" s="5">
        <v>4772</v>
      </c>
      <c r="CG55" s="6">
        <v>52</v>
      </c>
      <c r="CH55" s="5">
        <f>VLOOKUP(CG55,$A$4:$CD$237,Infographic!$G$2+2)</f>
        <v>80</v>
      </c>
      <c r="CI55" s="5">
        <f t="shared" si="0"/>
        <v>80.005200000000002</v>
      </c>
      <c r="CJ55" s="5">
        <f t="shared" si="1"/>
        <v>64</v>
      </c>
      <c r="CK55" s="5" t="str">
        <f t="shared" si="2"/>
        <v>Armenian</v>
      </c>
      <c r="CL55" s="5">
        <f t="shared" si="3"/>
        <v>190</v>
      </c>
      <c r="CM55" s="5">
        <f t="shared" si="4"/>
        <v>0.12952484831958552</v>
      </c>
    </row>
    <row r="56" spans="1:91" x14ac:dyDescent="0.3">
      <c r="A56" s="6">
        <v>53</v>
      </c>
      <c r="B56" s="5" t="s">
        <v>373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5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3</v>
      </c>
      <c r="AB56" s="5">
        <v>0</v>
      </c>
      <c r="AC56" s="5">
        <v>5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10</v>
      </c>
      <c r="AV56" s="5">
        <v>0</v>
      </c>
      <c r="AW56" s="5">
        <v>0</v>
      </c>
      <c r="AX56" s="5">
        <v>0</v>
      </c>
      <c r="AY56" s="5">
        <v>0</v>
      </c>
      <c r="AZ56" s="5">
        <v>0</v>
      </c>
      <c r="BA56" s="5">
        <v>0</v>
      </c>
      <c r="BB56" s="5">
        <v>0</v>
      </c>
      <c r="BC56" s="5">
        <v>0</v>
      </c>
      <c r="BD56" s="5">
        <v>5</v>
      </c>
      <c r="BE56" s="5">
        <v>0</v>
      </c>
      <c r="BF56" s="5">
        <v>0</v>
      </c>
      <c r="BG56" s="5">
        <v>0</v>
      </c>
      <c r="BH56" s="5">
        <v>0</v>
      </c>
      <c r="BI56" s="5">
        <v>0</v>
      </c>
      <c r="BJ56" s="5">
        <v>0</v>
      </c>
      <c r="BK56" s="5">
        <v>0</v>
      </c>
      <c r="BL56" s="5">
        <v>0</v>
      </c>
      <c r="BM56" s="5">
        <v>0</v>
      </c>
      <c r="BN56" s="5">
        <v>0</v>
      </c>
      <c r="BO56" s="5">
        <v>0</v>
      </c>
      <c r="BP56" s="5">
        <v>0</v>
      </c>
      <c r="BQ56" s="5">
        <v>0</v>
      </c>
      <c r="BR56" s="5">
        <v>0</v>
      </c>
      <c r="BS56" s="5">
        <v>0</v>
      </c>
      <c r="BT56" s="5">
        <v>0</v>
      </c>
      <c r="BU56" s="5">
        <v>0</v>
      </c>
      <c r="BV56" s="5">
        <v>0</v>
      </c>
      <c r="BW56" s="5">
        <v>0</v>
      </c>
      <c r="BX56" s="5">
        <v>0</v>
      </c>
      <c r="BY56" s="5">
        <v>0</v>
      </c>
      <c r="BZ56" s="5">
        <v>0</v>
      </c>
      <c r="CA56" s="5">
        <v>0</v>
      </c>
      <c r="CB56" s="5">
        <v>0</v>
      </c>
      <c r="CC56" s="5">
        <v>0</v>
      </c>
      <c r="CD56" s="5">
        <v>22</v>
      </c>
      <c r="CG56" s="6">
        <v>53</v>
      </c>
      <c r="CH56" s="5">
        <f>VLOOKUP(CG56,$A$4:$CD$237,Infographic!$G$2+2)</f>
        <v>0</v>
      </c>
      <c r="CI56" s="5">
        <f t="shared" si="0"/>
        <v>5.3E-3</v>
      </c>
      <c r="CJ56" s="5">
        <f t="shared" si="1"/>
        <v>209</v>
      </c>
      <c r="CK56" s="5" t="str">
        <f t="shared" si="2"/>
        <v>Marathi</v>
      </c>
      <c r="CL56" s="5">
        <f t="shared" si="3"/>
        <v>189</v>
      </c>
      <c r="CM56" s="5">
        <f t="shared" si="4"/>
        <v>0.12884313859158769</v>
      </c>
    </row>
    <row r="57" spans="1:91" x14ac:dyDescent="0.3">
      <c r="A57" s="6">
        <v>54</v>
      </c>
      <c r="B57" s="5" t="s">
        <v>374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s="5">
        <v>0</v>
      </c>
      <c r="AX57" s="5">
        <v>0</v>
      </c>
      <c r="AY57" s="5">
        <v>0</v>
      </c>
      <c r="AZ57" s="5">
        <v>0</v>
      </c>
      <c r="BA57" s="5">
        <v>0</v>
      </c>
      <c r="BB57" s="5">
        <v>0</v>
      </c>
      <c r="BC57" s="5">
        <v>0</v>
      </c>
      <c r="BD57" s="5">
        <v>0</v>
      </c>
      <c r="BE57" s="5">
        <v>0</v>
      </c>
      <c r="BF57" s="5">
        <v>0</v>
      </c>
      <c r="BG57" s="5">
        <v>0</v>
      </c>
      <c r="BH57" s="5">
        <v>0</v>
      </c>
      <c r="BI57" s="5">
        <v>0</v>
      </c>
      <c r="BJ57" s="5">
        <v>0</v>
      </c>
      <c r="BK57" s="5">
        <v>0</v>
      </c>
      <c r="BL57" s="5">
        <v>0</v>
      </c>
      <c r="BM57" s="5">
        <v>0</v>
      </c>
      <c r="BN57" s="5">
        <v>0</v>
      </c>
      <c r="BO57" s="5">
        <v>0</v>
      </c>
      <c r="BP57" s="5">
        <v>0</v>
      </c>
      <c r="BQ57" s="5">
        <v>0</v>
      </c>
      <c r="BR57" s="5">
        <v>0</v>
      </c>
      <c r="BS57" s="5">
        <v>0</v>
      </c>
      <c r="BT57" s="5">
        <v>0</v>
      </c>
      <c r="BU57" s="5">
        <v>0</v>
      </c>
      <c r="BV57" s="5">
        <v>0</v>
      </c>
      <c r="BW57" s="5">
        <v>0</v>
      </c>
      <c r="BX57" s="5">
        <v>0</v>
      </c>
      <c r="BY57" s="5">
        <v>0</v>
      </c>
      <c r="BZ57" s="5">
        <v>0</v>
      </c>
      <c r="CA57" s="5">
        <v>0</v>
      </c>
      <c r="CB57" s="5">
        <v>0</v>
      </c>
      <c r="CC57" s="5">
        <v>0</v>
      </c>
      <c r="CD57" s="5">
        <v>3</v>
      </c>
      <c r="CG57" s="6">
        <v>54</v>
      </c>
      <c r="CH57" s="5">
        <f>VLOOKUP(CG57,$A$4:$CD$237,Infographic!$G$2+2)</f>
        <v>0</v>
      </c>
      <c r="CI57" s="5">
        <f t="shared" si="0"/>
        <v>5.4000000000000003E-3</v>
      </c>
      <c r="CJ57" s="5">
        <f t="shared" si="1"/>
        <v>208</v>
      </c>
      <c r="CK57" s="5" t="str">
        <f t="shared" si="2"/>
        <v>Lao</v>
      </c>
      <c r="CL57" s="5">
        <f t="shared" si="3"/>
        <v>188</v>
      </c>
      <c r="CM57" s="5">
        <f t="shared" si="4"/>
        <v>0.12816142886358989</v>
      </c>
    </row>
    <row r="58" spans="1:91" x14ac:dyDescent="0.3">
      <c r="A58" s="6">
        <v>55</v>
      </c>
      <c r="B58" s="5" t="s">
        <v>375</v>
      </c>
      <c r="C58" s="5">
        <v>19</v>
      </c>
      <c r="D58" s="5">
        <v>16</v>
      </c>
      <c r="E58" s="5">
        <v>135</v>
      </c>
      <c r="F58" s="5">
        <v>128</v>
      </c>
      <c r="G58" s="5">
        <v>68</v>
      </c>
      <c r="H58" s="5">
        <v>112</v>
      </c>
      <c r="I58" s="5">
        <v>232</v>
      </c>
      <c r="J58" s="5">
        <v>11</v>
      </c>
      <c r="K58" s="5">
        <v>152</v>
      </c>
      <c r="L58" s="5">
        <v>33</v>
      </c>
      <c r="M58" s="5">
        <v>0</v>
      </c>
      <c r="N58" s="5">
        <v>17</v>
      </c>
      <c r="O58" s="5">
        <v>165</v>
      </c>
      <c r="P58" s="5">
        <v>341</v>
      </c>
      <c r="Q58" s="5">
        <v>10</v>
      </c>
      <c r="R58" s="5">
        <v>22</v>
      </c>
      <c r="S58" s="5">
        <v>23</v>
      </c>
      <c r="T58" s="5">
        <v>128</v>
      </c>
      <c r="U58" s="5">
        <v>47</v>
      </c>
      <c r="V58" s="5">
        <v>234</v>
      </c>
      <c r="W58" s="5">
        <v>9</v>
      </c>
      <c r="X58" s="5">
        <v>118</v>
      </c>
      <c r="Y58" s="5">
        <v>18</v>
      </c>
      <c r="Z58" s="5">
        <v>40</v>
      </c>
      <c r="AA58" s="5">
        <v>73</v>
      </c>
      <c r="AB58" s="5">
        <v>112</v>
      </c>
      <c r="AC58" s="5">
        <v>379</v>
      </c>
      <c r="AD58" s="5">
        <v>39</v>
      </c>
      <c r="AE58" s="5">
        <v>27</v>
      </c>
      <c r="AF58" s="5">
        <v>6</v>
      </c>
      <c r="AG58" s="5">
        <v>118</v>
      </c>
      <c r="AH58" s="5">
        <v>11</v>
      </c>
      <c r="AI58" s="5">
        <v>51</v>
      </c>
      <c r="AJ58" s="5">
        <v>19</v>
      </c>
      <c r="AK58" s="5">
        <v>208</v>
      </c>
      <c r="AL58" s="5">
        <v>197</v>
      </c>
      <c r="AM58" s="5">
        <v>141</v>
      </c>
      <c r="AN58" s="5">
        <v>5</v>
      </c>
      <c r="AO58" s="5">
        <v>81</v>
      </c>
      <c r="AP58" s="5">
        <v>120</v>
      </c>
      <c r="AQ58" s="5">
        <v>9</v>
      </c>
      <c r="AR58" s="5">
        <v>80</v>
      </c>
      <c r="AS58" s="5">
        <v>212</v>
      </c>
      <c r="AT58" s="5">
        <v>141</v>
      </c>
      <c r="AU58" s="5">
        <v>50</v>
      </c>
      <c r="AV58" s="5">
        <v>22</v>
      </c>
      <c r="AW58" s="5">
        <v>24</v>
      </c>
      <c r="AX58" s="5">
        <v>37</v>
      </c>
      <c r="AY58" s="5">
        <v>128</v>
      </c>
      <c r="AZ58" s="5">
        <v>89</v>
      </c>
      <c r="BA58" s="5">
        <v>58</v>
      </c>
      <c r="BB58" s="5">
        <v>153</v>
      </c>
      <c r="BC58" s="5">
        <v>229</v>
      </c>
      <c r="BD58" s="5">
        <v>36</v>
      </c>
      <c r="BE58" s="5">
        <v>26</v>
      </c>
      <c r="BF58" s="5">
        <v>19</v>
      </c>
      <c r="BG58" s="5">
        <v>117</v>
      </c>
      <c r="BH58" s="5">
        <v>24</v>
      </c>
      <c r="BI58" s="5">
        <v>206</v>
      </c>
      <c r="BJ58" s="5">
        <v>5</v>
      </c>
      <c r="BK58" s="5">
        <v>14</v>
      </c>
      <c r="BL58" s="5">
        <v>63</v>
      </c>
      <c r="BM58" s="5">
        <v>13</v>
      </c>
      <c r="BN58" s="5">
        <v>110</v>
      </c>
      <c r="BO58" s="5">
        <v>13</v>
      </c>
      <c r="BP58" s="5">
        <v>79</v>
      </c>
      <c r="BQ58" s="5">
        <v>14</v>
      </c>
      <c r="BR58" s="5">
        <v>0</v>
      </c>
      <c r="BS58" s="5">
        <v>30</v>
      </c>
      <c r="BT58" s="5">
        <v>41</v>
      </c>
      <c r="BU58" s="5">
        <v>57</v>
      </c>
      <c r="BV58" s="5">
        <v>3</v>
      </c>
      <c r="BW58" s="5">
        <v>140</v>
      </c>
      <c r="BX58" s="5">
        <v>83</v>
      </c>
      <c r="BY58" s="5">
        <v>37</v>
      </c>
      <c r="BZ58" s="5">
        <v>126</v>
      </c>
      <c r="CA58" s="5">
        <v>173</v>
      </c>
      <c r="CB58" s="5">
        <v>493</v>
      </c>
      <c r="CC58" s="5">
        <v>0</v>
      </c>
      <c r="CD58" s="5">
        <v>6819</v>
      </c>
      <c r="CG58" s="6">
        <v>55</v>
      </c>
      <c r="CH58" s="5">
        <f>VLOOKUP(CG58,$A$4:$CD$237,Infographic!$G$2+2)</f>
        <v>112</v>
      </c>
      <c r="CI58" s="5">
        <f t="shared" si="0"/>
        <v>112.0055</v>
      </c>
      <c r="CJ58" s="5">
        <f t="shared" si="1"/>
        <v>61</v>
      </c>
      <c r="CK58" s="5" t="str">
        <f t="shared" si="2"/>
        <v>Japanese</v>
      </c>
      <c r="CL58" s="5">
        <f t="shared" si="3"/>
        <v>186</v>
      </c>
      <c r="CM58" s="5">
        <f t="shared" si="4"/>
        <v>0.12679800940759425</v>
      </c>
    </row>
    <row r="59" spans="1:91" x14ac:dyDescent="0.3">
      <c r="A59" s="6">
        <v>56</v>
      </c>
      <c r="B59" s="5" t="s">
        <v>376</v>
      </c>
      <c r="C59" s="5">
        <v>11428</v>
      </c>
      <c r="D59" s="5">
        <v>9836</v>
      </c>
      <c r="E59" s="5">
        <v>100172</v>
      </c>
      <c r="F59" s="5">
        <v>94634</v>
      </c>
      <c r="G59" s="5">
        <v>35984</v>
      </c>
      <c r="H59" s="5">
        <v>51600</v>
      </c>
      <c r="I59" s="5">
        <v>82132</v>
      </c>
      <c r="J59" s="5">
        <v>12802</v>
      </c>
      <c r="K59" s="5">
        <v>114556</v>
      </c>
      <c r="L59" s="5">
        <v>70661</v>
      </c>
      <c r="M59" s="5">
        <v>5444</v>
      </c>
      <c r="N59" s="5">
        <v>34548</v>
      </c>
      <c r="O59" s="5">
        <v>91108</v>
      </c>
      <c r="P59" s="5">
        <v>193800</v>
      </c>
      <c r="Q59" s="5">
        <v>12098</v>
      </c>
      <c r="R59" s="5">
        <v>19672</v>
      </c>
      <c r="S59" s="5">
        <v>14555</v>
      </c>
      <c r="T59" s="5">
        <v>94119</v>
      </c>
      <c r="U59" s="5">
        <v>43084</v>
      </c>
      <c r="V59" s="5">
        <v>116411</v>
      </c>
      <c r="W59" s="5">
        <v>9574</v>
      </c>
      <c r="X59" s="5">
        <v>97714</v>
      </c>
      <c r="Y59" s="5">
        <v>18185</v>
      </c>
      <c r="Z59" s="5">
        <v>23053</v>
      </c>
      <c r="AA59" s="5">
        <v>106692</v>
      </c>
      <c r="AB59" s="5">
        <v>46362</v>
      </c>
      <c r="AC59" s="5">
        <v>225345</v>
      </c>
      <c r="AD59" s="5">
        <v>51093</v>
      </c>
      <c r="AE59" s="5">
        <v>14514</v>
      </c>
      <c r="AF59" s="5">
        <v>4903</v>
      </c>
      <c r="AG59" s="5">
        <v>62380</v>
      </c>
      <c r="AH59" s="5">
        <v>18370</v>
      </c>
      <c r="AI59" s="5">
        <v>110184</v>
      </c>
      <c r="AJ59" s="5">
        <v>15902</v>
      </c>
      <c r="AK59" s="5">
        <v>111535</v>
      </c>
      <c r="AL59" s="5">
        <v>108159</v>
      </c>
      <c r="AM59" s="5">
        <v>66500</v>
      </c>
      <c r="AN59" s="5">
        <v>6692</v>
      </c>
      <c r="AO59" s="5">
        <v>46536</v>
      </c>
      <c r="AP59" s="5">
        <v>63188</v>
      </c>
      <c r="AQ59" s="5">
        <v>9011</v>
      </c>
      <c r="AR59" s="5">
        <v>48241</v>
      </c>
      <c r="AS59" s="5">
        <v>88426</v>
      </c>
      <c r="AT59" s="5">
        <v>69367</v>
      </c>
      <c r="AU59" s="5">
        <v>97261</v>
      </c>
      <c r="AV59" s="5">
        <v>45513</v>
      </c>
      <c r="AW59" s="5">
        <v>40885</v>
      </c>
      <c r="AX59" s="5">
        <v>26713</v>
      </c>
      <c r="AY59" s="5">
        <v>83546</v>
      </c>
      <c r="AZ59" s="5">
        <v>82779</v>
      </c>
      <c r="BA59" s="5">
        <v>32863</v>
      </c>
      <c r="BB59" s="5">
        <v>104555</v>
      </c>
      <c r="BC59" s="5">
        <v>150667</v>
      </c>
      <c r="BD59" s="5">
        <v>17612</v>
      </c>
      <c r="BE59" s="5">
        <v>15903</v>
      </c>
      <c r="BF59" s="5">
        <v>13328</v>
      </c>
      <c r="BG59" s="5">
        <v>55147</v>
      </c>
      <c r="BH59" s="5">
        <v>10258</v>
      </c>
      <c r="BI59" s="5">
        <v>73895</v>
      </c>
      <c r="BJ59" s="5">
        <v>6558</v>
      </c>
      <c r="BK59" s="5">
        <v>2943</v>
      </c>
      <c r="BL59" s="5">
        <v>27388</v>
      </c>
      <c r="BM59" s="5">
        <v>15109</v>
      </c>
      <c r="BN59" s="5">
        <v>76544</v>
      </c>
      <c r="BO59" s="5">
        <v>10011</v>
      </c>
      <c r="BP59" s="5">
        <v>34184</v>
      </c>
      <c r="BQ59" s="5">
        <v>16030</v>
      </c>
      <c r="BR59" s="5">
        <v>5516</v>
      </c>
      <c r="BS59" s="5">
        <v>26531</v>
      </c>
      <c r="BT59" s="5">
        <v>31517</v>
      </c>
      <c r="BU59" s="5">
        <v>39808</v>
      </c>
      <c r="BV59" s="5">
        <v>3592</v>
      </c>
      <c r="BW59" s="5">
        <v>94609</v>
      </c>
      <c r="BX59" s="5">
        <v>115115</v>
      </c>
      <c r="BY59" s="5">
        <v>38096</v>
      </c>
      <c r="BZ59" s="5">
        <v>128559</v>
      </c>
      <c r="CA59" s="5">
        <v>67385</v>
      </c>
      <c r="CB59" s="5">
        <v>137846</v>
      </c>
      <c r="CC59" s="5">
        <v>5879</v>
      </c>
      <c r="CD59" s="5">
        <v>4369804</v>
      </c>
      <c r="CG59" s="6">
        <v>56</v>
      </c>
      <c r="CH59" s="5">
        <f>VLOOKUP(CG59,$A$4:$CD$237,Infographic!$G$2+2)</f>
        <v>46362</v>
      </c>
      <c r="CI59" s="5">
        <f t="shared" si="0"/>
        <v>46362.005599999997</v>
      </c>
      <c r="CJ59" s="5">
        <f t="shared" si="1"/>
        <v>1</v>
      </c>
      <c r="CK59" s="5" t="str">
        <f t="shared" si="2"/>
        <v>Portuguese</v>
      </c>
      <c r="CL59" s="5">
        <f t="shared" si="3"/>
        <v>184</v>
      </c>
      <c r="CM59" s="5">
        <f t="shared" si="4"/>
        <v>0.12543458995159859</v>
      </c>
    </row>
    <row r="60" spans="1:91" x14ac:dyDescent="0.3">
      <c r="A60" s="6">
        <v>57</v>
      </c>
      <c r="B60" s="5" t="s">
        <v>377</v>
      </c>
      <c r="C60" s="5">
        <v>0</v>
      </c>
      <c r="D60" s="5">
        <v>0</v>
      </c>
      <c r="E60" s="5">
        <v>0</v>
      </c>
      <c r="F60" s="5">
        <v>6</v>
      </c>
      <c r="G60" s="5">
        <v>0</v>
      </c>
      <c r="H60" s="5">
        <v>0</v>
      </c>
      <c r="I60" s="5">
        <v>5</v>
      </c>
      <c r="J60" s="5">
        <v>0</v>
      </c>
      <c r="K60" s="5">
        <v>9</v>
      </c>
      <c r="L60" s="5">
        <v>5</v>
      </c>
      <c r="M60" s="5">
        <v>0</v>
      </c>
      <c r="N60" s="5">
        <v>0</v>
      </c>
      <c r="O60" s="5">
        <v>3</v>
      </c>
      <c r="P60" s="5">
        <v>10</v>
      </c>
      <c r="Q60" s="5">
        <v>0</v>
      </c>
      <c r="R60" s="5">
        <v>0</v>
      </c>
      <c r="S60" s="5">
        <v>0</v>
      </c>
      <c r="T60" s="5">
        <v>12</v>
      </c>
      <c r="U60" s="5">
        <v>0</v>
      </c>
      <c r="V60" s="5">
        <v>0</v>
      </c>
      <c r="W60" s="5">
        <v>0</v>
      </c>
      <c r="X60" s="5">
        <v>6</v>
      </c>
      <c r="Y60" s="5">
        <v>3</v>
      </c>
      <c r="Z60" s="5">
        <v>0</v>
      </c>
      <c r="AA60" s="5">
        <v>0</v>
      </c>
      <c r="AB60" s="5">
        <v>0</v>
      </c>
      <c r="AC60" s="5">
        <v>0</v>
      </c>
      <c r="AD60" s="5">
        <v>4</v>
      </c>
      <c r="AE60" s="5">
        <v>0</v>
      </c>
      <c r="AF60" s="5">
        <v>0</v>
      </c>
      <c r="AG60" s="5">
        <v>3</v>
      </c>
      <c r="AH60" s="5">
        <v>0</v>
      </c>
      <c r="AI60" s="5">
        <v>4</v>
      </c>
      <c r="AJ60" s="5">
        <v>3</v>
      </c>
      <c r="AK60" s="5">
        <v>21</v>
      </c>
      <c r="AL60" s="5">
        <v>4</v>
      </c>
      <c r="AM60" s="5">
        <v>0</v>
      </c>
      <c r="AN60" s="5">
        <v>0</v>
      </c>
      <c r="AO60" s="5">
        <v>0</v>
      </c>
      <c r="AP60" s="5">
        <v>9</v>
      </c>
      <c r="AQ60" s="5">
        <v>0</v>
      </c>
      <c r="AR60" s="5">
        <v>5</v>
      </c>
      <c r="AS60" s="5">
        <v>0</v>
      </c>
      <c r="AT60" s="5">
        <v>23</v>
      </c>
      <c r="AU60" s="5">
        <v>9</v>
      </c>
      <c r="AV60" s="5">
        <v>5</v>
      </c>
      <c r="AW60" s="5">
        <v>0</v>
      </c>
      <c r="AX60" s="5">
        <v>0</v>
      </c>
      <c r="AY60" s="5">
        <v>6</v>
      </c>
      <c r="AZ60" s="5">
        <v>14</v>
      </c>
      <c r="BA60" s="5">
        <v>0</v>
      </c>
      <c r="BB60" s="5">
        <v>17</v>
      </c>
      <c r="BC60" s="5">
        <v>0</v>
      </c>
      <c r="BD60" s="5">
        <v>0</v>
      </c>
      <c r="BE60" s="5">
        <v>0</v>
      </c>
      <c r="BF60" s="5">
        <v>0</v>
      </c>
      <c r="BG60" s="5">
        <v>5</v>
      </c>
      <c r="BH60" s="5">
        <v>0</v>
      </c>
      <c r="BI60" s="5">
        <v>22</v>
      </c>
      <c r="BJ60" s="5">
        <v>0</v>
      </c>
      <c r="BK60" s="5">
        <v>0</v>
      </c>
      <c r="BL60" s="5">
        <v>6</v>
      </c>
      <c r="BM60" s="5">
        <v>0</v>
      </c>
      <c r="BN60" s="5">
        <v>8</v>
      </c>
      <c r="BO60" s="5">
        <v>0</v>
      </c>
      <c r="BP60" s="5">
        <v>6</v>
      </c>
      <c r="BQ60" s="5">
        <v>4</v>
      </c>
      <c r="BR60" s="5">
        <v>0</v>
      </c>
      <c r="BS60" s="5">
        <v>0</v>
      </c>
      <c r="BT60" s="5">
        <v>3</v>
      </c>
      <c r="BU60" s="5">
        <v>0</v>
      </c>
      <c r="BV60" s="5">
        <v>0</v>
      </c>
      <c r="BW60" s="5">
        <v>6</v>
      </c>
      <c r="BX60" s="5">
        <v>5</v>
      </c>
      <c r="BY60" s="5">
        <v>0</v>
      </c>
      <c r="BZ60" s="5">
        <v>3</v>
      </c>
      <c r="CA60" s="5">
        <v>16</v>
      </c>
      <c r="CB60" s="5">
        <v>5</v>
      </c>
      <c r="CC60" s="5">
        <v>0</v>
      </c>
      <c r="CD60" s="5">
        <v>287</v>
      </c>
      <c r="CG60" s="6">
        <v>57</v>
      </c>
      <c r="CH60" s="5">
        <f>VLOOKUP(CG60,$A$4:$CD$237,Infographic!$G$2+2)</f>
        <v>0</v>
      </c>
      <c r="CI60" s="5">
        <f t="shared" si="0"/>
        <v>5.7000000000000002E-3</v>
      </c>
      <c r="CJ60" s="5">
        <f t="shared" si="1"/>
        <v>207</v>
      </c>
      <c r="CK60" s="5" t="str">
        <f t="shared" si="2"/>
        <v>Maltese</v>
      </c>
      <c r="CL60" s="5">
        <f t="shared" si="3"/>
        <v>165</v>
      </c>
      <c r="CM60" s="5">
        <f t="shared" si="4"/>
        <v>0.11248210511964006</v>
      </c>
    </row>
    <row r="61" spans="1:91" x14ac:dyDescent="0.3">
      <c r="A61" s="6">
        <v>58</v>
      </c>
      <c r="B61" s="5" t="s">
        <v>378</v>
      </c>
      <c r="C61" s="5">
        <v>0</v>
      </c>
      <c r="D61" s="5">
        <v>0</v>
      </c>
      <c r="E61" s="5">
        <v>49</v>
      </c>
      <c r="F61" s="5">
        <v>5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10</v>
      </c>
      <c r="M61" s="5">
        <v>0</v>
      </c>
      <c r="N61" s="5">
        <v>0</v>
      </c>
      <c r="O61" s="5">
        <v>0</v>
      </c>
      <c r="P61" s="5">
        <v>8</v>
      </c>
      <c r="Q61" s="5">
        <v>0</v>
      </c>
      <c r="R61" s="5">
        <v>0</v>
      </c>
      <c r="S61" s="5">
        <v>0</v>
      </c>
      <c r="T61" s="5">
        <v>3</v>
      </c>
      <c r="U61" s="5">
        <v>0</v>
      </c>
      <c r="V61" s="5">
        <v>0</v>
      </c>
      <c r="W61" s="5">
        <v>0</v>
      </c>
      <c r="X61" s="5">
        <v>6</v>
      </c>
      <c r="Y61" s="5">
        <v>0</v>
      </c>
      <c r="Z61" s="5">
        <v>0</v>
      </c>
      <c r="AA61" s="5">
        <v>0</v>
      </c>
      <c r="AB61" s="5">
        <v>8</v>
      </c>
      <c r="AC61" s="5">
        <v>4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5</v>
      </c>
      <c r="AJ61" s="5">
        <v>0</v>
      </c>
      <c r="AK61" s="5">
        <v>0</v>
      </c>
      <c r="AL61" s="5">
        <v>3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3</v>
      </c>
      <c r="AV61" s="5">
        <v>0</v>
      </c>
      <c r="AW61" s="5">
        <v>0</v>
      </c>
      <c r="AX61" s="5">
        <v>0</v>
      </c>
      <c r="AY61" s="5">
        <v>7</v>
      </c>
      <c r="AZ61" s="5">
        <v>3</v>
      </c>
      <c r="BA61" s="5">
        <v>0</v>
      </c>
      <c r="BB61" s="5">
        <v>0</v>
      </c>
      <c r="BC61" s="5">
        <v>0</v>
      </c>
      <c r="BD61" s="5">
        <v>0</v>
      </c>
      <c r="BE61" s="5">
        <v>0</v>
      </c>
      <c r="BF61" s="5">
        <v>0</v>
      </c>
      <c r="BG61" s="5">
        <v>0</v>
      </c>
      <c r="BH61" s="5">
        <v>0</v>
      </c>
      <c r="BI61" s="5">
        <v>0</v>
      </c>
      <c r="BJ61" s="5">
        <v>0</v>
      </c>
      <c r="BK61" s="5">
        <v>0</v>
      </c>
      <c r="BL61" s="5">
        <v>0</v>
      </c>
      <c r="BM61" s="5">
        <v>0</v>
      </c>
      <c r="BN61" s="5">
        <v>0</v>
      </c>
      <c r="BO61" s="5">
        <v>0</v>
      </c>
      <c r="BP61" s="5">
        <v>0</v>
      </c>
      <c r="BQ61" s="5">
        <v>0</v>
      </c>
      <c r="BR61" s="5">
        <v>0</v>
      </c>
      <c r="BS61" s="5">
        <v>0</v>
      </c>
      <c r="BT61" s="5">
        <v>0</v>
      </c>
      <c r="BU61" s="5">
        <v>0</v>
      </c>
      <c r="BV61" s="5">
        <v>0</v>
      </c>
      <c r="BW61" s="5">
        <v>0</v>
      </c>
      <c r="BX61" s="5">
        <v>0</v>
      </c>
      <c r="BY61" s="5">
        <v>0</v>
      </c>
      <c r="BZ61" s="5">
        <v>13</v>
      </c>
      <c r="CA61" s="5">
        <v>0</v>
      </c>
      <c r="CB61" s="5">
        <v>0</v>
      </c>
      <c r="CC61" s="5">
        <v>0</v>
      </c>
      <c r="CD61" s="5">
        <v>120</v>
      </c>
      <c r="CG61" s="6">
        <v>58</v>
      </c>
      <c r="CH61" s="5">
        <f>VLOOKUP(CG61,$A$4:$CD$237,Infographic!$G$2+2)</f>
        <v>8</v>
      </c>
      <c r="CI61" s="5">
        <f t="shared" si="0"/>
        <v>8.0058000000000007</v>
      </c>
      <c r="CJ61" s="5">
        <f t="shared" si="1"/>
        <v>111</v>
      </c>
      <c r="CK61" s="5" t="str">
        <f t="shared" si="2"/>
        <v>Nuer</v>
      </c>
      <c r="CL61" s="5">
        <f t="shared" si="3"/>
        <v>148</v>
      </c>
      <c r="CM61" s="5">
        <f t="shared" si="4"/>
        <v>0.10089303974367714</v>
      </c>
    </row>
    <row r="62" spans="1:91" x14ac:dyDescent="0.3">
      <c r="A62" s="6">
        <v>59</v>
      </c>
      <c r="B62" s="5" t="s">
        <v>379</v>
      </c>
      <c r="C62" s="5">
        <v>0</v>
      </c>
      <c r="D62" s="5">
        <v>0</v>
      </c>
      <c r="E62" s="5">
        <v>17</v>
      </c>
      <c r="F62" s="5">
        <v>11</v>
      </c>
      <c r="G62" s="5">
        <v>13</v>
      </c>
      <c r="H62" s="5">
        <v>3</v>
      </c>
      <c r="I62" s="5">
        <v>4</v>
      </c>
      <c r="J62" s="5">
        <v>0</v>
      </c>
      <c r="K62" s="5">
        <v>13</v>
      </c>
      <c r="L62" s="5">
        <v>91</v>
      </c>
      <c r="M62" s="5">
        <v>5</v>
      </c>
      <c r="N62" s="5">
        <v>3</v>
      </c>
      <c r="O62" s="5">
        <v>34</v>
      </c>
      <c r="P62" s="5">
        <v>99</v>
      </c>
      <c r="Q62" s="5">
        <v>0</v>
      </c>
      <c r="R62" s="5">
        <v>0</v>
      </c>
      <c r="S62" s="5">
        <v>0</v>
      </c>
      <c r="T62" s="5">
        <v>16</v>
      </c>
      <c r="U62" s="5">
        <v>5</v>
      </c>
      <c r="V62" s="5">
        <v>35</v>
      </c>
      <c r="W62" s="5">
        <v>0</v>
      </c>
      <c r="X62" s="5">
        <v>12</v>
      </c>
      <c r="Y62" s="5">
        <v>0</v>
      </c>
      <c r="Z62" s="5">
        <v>0</v>
      </c>
      <c r="AA62" s="5">
        <v>30</v>
      </c>
      <c r="AB62" s="5">
        <v>55</v>
      </c>
      <c r="AC62" s="5">
        <v>41</v>
      </c>
      <c r="AD62" s="5">
        <v>47</v>
      </c>
      <c r="AE62" s="5">
        <v>0</v>
      </c>
      <c r="AF62" s="5">
        <v>0</v>
      </c>
      <c r="AG62" s="5">
        <v>18</v>
      </c>
      <c r="AH62" s="5">
        <v>0</v>
      </c>
      <c r="AI62" s="5">
        <v>83</v>
      </c>
      <c r="AJ62" s="5">
        <v>6</v>
      </c>
      <c r="AK62" s="5">
        <v>31</v>
      </c>
      <c r="AL62" s="5">
        <v>5</v>
      </c>
      <c r="AM62" s="5">
        <v>12</v>
      </c>
      <c r="AN62" s="5">
        <v>0</v>
      </c>
      <c r="AO62" s="5">
        <v>0</v>
      </c>
      <c r="AP62" s="5">
        <v>12</v>
      </c>
      <c r="AQ62" s="5">
        <v>0</v>
      </c>
      <c r="AR62" s="5">
        <v>13</v>
      </c>
      <c r="AS62" s="5">
        <v>11</v>
      </c>
      <c r="AT62" s="5">
        <v>17</v>
      </c>
      <c r="AU62" s="5">
        <v>83</v>
      </c>
      <c r="AV62" s="5">
        <v>59</v>
      </c>
      <c r="AW62" s="5">
        <v>13</v>
      </c>
      <c r="AX62" s="5">
        <v>18</v>
      </c>
      <c r="AY62" s="5">
        <v>39</v>
      </c>
      <c r="AZ62" s="5">
        <v>8</v>
      </c>
      <c r="BA62" s="5">
        <v>0</v>
      </c>
      <c r="BB62" s="5">
        <v>18</v>
      </c>
      <c r="BC62" s="5">
        <v>20</v>
      </c>
      <c r="BD62" s="5">
        <v>0</v>
      </c>
      <c r="BE62" s="5">
        <v>0</v>
      </c>
      <c r="BF62" s="5">
        <v>4</v>
      </c>
      <c r="BG62" s="5">
        <v>12</v>
      </c>
      <c r="BH62" s="5">
        <v>0</v>
      </c>
      <c r="BI62" s="5">
        <v>6</v>
      </c>
      <c r="BJ62" s="5">
        <v>0</v>
      </c>
      <c r="BK62" s="5">
        <v>0</v>
      </c>
      <c r="BL62" s="5">
        <v>0</v>
      </c>
      <c r="BM62" s="5">
        <v>0</v>
      </c>
      <c r="BN62" s="5">
        <v>5</v>
      </c>
      <c r="BO62" s="5">
        <v>0</v>
      </c>
      <c r="BP62" s="5">
        <v>6</v>
      </c>
      <c r="BQ62" s="5">
        <v>57</v>
      </c>
      <c r="BR62" s="5">
        <v>0</v>
      </c>
      <c r="BS62" s="5">
        <v>9</v>
      </c>
      <c r="BT62" s="5">
        <v>6</v>
      </c>
      <c r="BU62" s="5">
        <v>6</v>
      </c>
      <c r="BV62" s="5">
        <v>0</v>
      </c>
      <c r="BW62" s="5">
        <v>11</v>
      </c>
      <c r="BX62" s="5">
        <v>38</v>
      </c>
      <c r="BY62" s="5">
        <v>0</v>
      </c>
      <c r="BZ62" s="5">
        <v>109</v>
      </c>
      <c r="CA62" s="5">
        <v>7</v>
      </c>
      <c r="CB62" s="5">
        <v>20</v>
      </c>
      <c r="CC62" s="5">
        <v>0</v>
      </c>
      <c r="CD62" s="5">
        <v>1295</v>
      </c>
      <c r="CG62" s="6">
        <v>59</v>
      </c>
      <c r="CH62" s="5">
        <f>VLOOKUP(CG62,$A$4:$CD$237,Infographic!$G$2+2)</f>
        <v>55</v>
      </c>
      <c r="CI62" s="5">
        <f t="shared" si="0"/>
        <v>55.005899999999997</v>
      </c>
      <c r="CJ62" s="5">
        <f t="shared" si="1"/>
        <v>76</v>
      </c>
      <c r="CK62" s="5" t="str">
        <f t="shared" si="2"/>
        <v>Amharic</v>
      </c>
      <c r="CL62" s="5">
        <f t="shared" si="3"/>
        <v>135</v>
      </c>
      <c r="CM62" s="5">
        <f t="shared" si="4"/>
        <v>9.2030813279705498E-2</v>
      </c>
    </row>
    <row r="63" spans="1:91" x14ac:dyDescent="0.3">
      <c r="A63" s="6">
        <v>60</v>
      </c>
      <c r="B63" s="5" t="s">
        <v>380</v>
      </c>
      <c r="C63" s="5">
        <v>0</v>
      </c>
      <c r="D63" s="5">
        <v>0</v>
      </c>
      <c r="E63" s="5">
        <v>5</v>
      </c>
      <c r="F63" s="5">
        <v>4</v>
      </c>
      <c r="G63" s="5">
        <v>0</v>
      </c>
      <c r="H63" s="5">
        <v>0</v>
      </c>
      <c r="I63" s="5">
        <v>0</v>
      </c>
      <c r="J63" s="5">
        <v>0</v>
      </c>
      <c r="K63" s="5">
        <v>5</v>
      </c>
      <c r="L63" s="5">
        <v>67</v>
      </c>
      <c r="M63" s="5">
        <v>0</v>
      </c>
      <c r="N63" s="5">
        <v>0</v>
      </c>
      <c r="O63" s="5">
        <v>33</v>
      </c>
      <c r="P63" s="5">
        <v>269</v>
      </c>
      <c r="Q63" s="5">
        <v>0</v>
      </c>
      <c r="R63" s="5">
        <v>0</v>
      </c>
      <c r="S63" s="5">
        <v>0</v>
      </c>
      <c r="T63" s="5">
        <v>20</v>
      </c>
      <c r="U63" s="5">
        <v>0</v>
      </c>
      <c r="V63" s="5">
        <v>19</v>
      </c>
      <c r="W63" s="5">
        <v>0</v>
      </c>
      <c r="X63" s="5">
        <v>13</v>
      </c>
      <c r="Y63" s="5">
        <v>0</v>
      </c>
      <c r="Z63" s="5">
        <v>0</v>
      </c>
      <c r="AA63" s="5">
        <v>0</v>
      </c>
      <c r="AB63" s="5">
        <v>58</v>
      </c>
      <c r="AC63" s="5">
        <v>10</v>
      </c>
      <c r="AD63" s="5">
        <v>10</v>
      </c>
      <c r="AE63" s="5">
        <v>0</v>
      </c>
      <c r="AF63" s="5">
        <v>0</v>
      </c>
      <c r="AG63" s="5">
        <v>3</v>
      </c>
      <c r="AH63" s="5">
        <v>0</v>
      </c>
      <c r="AI63" s="5">
        <v>101</v>
      </c>
      <c r="AJ63" s="5">
        <v>0</v>
      </c>
      <c r="AK63" s="5">
        <v>24</v>
      </c>
      <c r="AL63" s="5">
        <v>27</v>
      </c>
      <c r="AM63" s="5">
        <v>0</v>
      </c>
      <c r="AN63" s="5">
        <v>0</v>
      </c>
      <c r="AO63" s="5">
        <v>0</v>
      </c>
      <c r="AP63" s="5">
        <v>7</v>
      </c>
      <c r="AQ63" s="5">
        <v>0</v>
      </c>
      <c r="AR63" s="5">
        <v>12</v>
      </c>
      <c r="AS63" s="5">
        <v>0</v>
      </c>
      <c r="AT63" s="5">
        <v>23</v>
      </c>
      <c r="AU63" s="5">
        <v>100</v>
      </c>
      <c r="AV63" s="5">
        <v>0</v>
      </c>
      <c r="AW63" s="5">
        <v>7</v>
      </c>
      <c r="AX63" s="5">
        <v>0</v>
      </c>
      <c r="AY63" s="5">
        <v>32</v>
      </c>
      <c r="AZ63" s="5">
        <v>3</v>
      </c>
      <c r="BA63" s="5">
        <v>0</v>
      </c>
      <c r="BB63" s="5">
        <v>21</v>
      </c>
      <c r="BC63" s="5">
        <v>0</v>
      </c>
      <c r="BD63" s="5">
        <v>0</v>
      </c>
      <c r="BE63" s="5">
        <v>0</v>
      </c>
      <c r="BF63" s="5">
        <v>0</v>
      </c>
      <c r="BG63" s="5">
        <v>4</v>
      </c>
      <c r="BH63" s="5">
        <v>0</v>
      </c>
      <c r="BI63" s="5">
        <v>0</v>
      </c>
      <c r="BJ63" s="5">
        <v>0</v>
      </c>
      <c r="BK63" s="5">
        <v>0</v>
      </c>
      <c r="BL63" s="5">
        <v>0</v>
      </c>
      <c r="BM63" s="5">
        <v>0</v>
      </c>
      <c r="BN63" s="5">
        <v>11</v>
      </c>
      <c r="BO63" s="5">
        <v>0</v>
      </c>
      <c r="BP63" s="5">
        <v>0</v>
      </c>
      <c r="BQ63" s="5">
        <v>0</v>
      </c>
      <c r="BR63" s="5">
        <v>0</v>
      </c>
      <c r="BS63" s="5">
        <v>0</v>
      </c>
      <c r="BT63" s="5">
        <v>0</v>
      </c>
      <c r="BU63" s="5">
        <v>0</v>
      </c>
      <c r="BV63" s="5">
        <v>0</v>
      </c>
      <c r="BW63" s="5">
        <v>19</v>
      </c>
      <c r="BX63" s="5">
        <v>103</v>
      </c>
      <c r="BY63" s="5">
        <v>0</v>
      </c>
      <c r="BZ63" s="5">
        <v>174</v>
      </c>
      <c r="CA63" s="5">
        <v>0</v>
      </c>
      <c r="CB63" s="5">
        <v>11</v>
      </c>
      <c r="CC63" s="5">
        <v>0</v>
      </c>
      <c r="CD63" s="5">
        <v>1200</v>
      </c>
      <c r="CG63" s="6">
        <v>60</v>
      </c>
      <c r="CH63" s="5">
        <f>VLOOKUP(CG63,$A$4:$CD$237,Infographic!$G$2+2)</f>
        <v>58</v>
      </c>
      <c r="CI63" s="5">
        <f t="shared" si="0"/>
        <v>58.006</v>
      </c>
      <c r="CJ63" s="5">
        <f t="shared" si="1"/>
        <v>75</v>
      </c>
      <c r="CK63" s="5" t="str">
        <f t="shared" si="2"/>
        <v>Karen</v>
      </c>
      <c r="CL63" s="5">
        <f t="shared" si="3"/>
        <v>123</v>
      </c>
      <c r="CM63" s="5">
        <f t="shared" si="4"/>
        <v>8.3850296543731676E-2</v>
      </c>
    </row>
    <row r="64" spans="1:91" x14ac:dyDescent="0.3">
      <c r="A64" s="6">
        <v>61</v>
      </c>
      <c r="B64" s="5" t="s">
        <v>381</v>
      </c>
      <c r="C64" s="5">
        <v>47</v>
      </c>
      <c r="D64" s="5">
        <v>28</v>
      </c>
      <c r="E64" s="5">
        <v>221</v>
      </c>
      <c r="F64" s="5">
        <v>248</v>
      </c>
      <c r="G64" s="5">
        <v>47</v>
      </c>
      <c r="H64" s="5">
        <v>77</v>
      </c>
      <c r="I64" s="5">
        <v>50</v>
      </c>
      <c r="J64" s="5">
        <v>10</v>
      </c>
      <c r="K64" s="5">
        <v>128</v>
      </c>
      <c r="L64" s="5">
        <v>2011</v>
      </c>
      <c r="M64" s="5">
        <v>8</v>
      </c>
      <c r="N64" s="5">
        <v>142</v>
      </c>
      <c r="O64" s="5">
        <v>379</v>
      </c>
      <c r="P64" s="5">
        <v>2615</v>
      </c>
      <c r="Q64" s="5">
        <v>32</v>
      </c>
      <c r="R64" s="5">
        <v>41</v>
      </c>
      <c r="S64" s="5">
        <v>33</v>
      </c>
      <c r="T64" s="5">
        <v>309</v>
      </c>
      <c r="U64" s="5">
        <v>92</v>
      </c>
      <c r="V64" s="5">
        <v>416</v>
      </c>
      <c r="W64" s="5">
        <v>33</v>
      </c>
      <c r="X64" s="5">
        <v>304</v>
      </c>
      <c r="Y64" s="5">
        <v>37</v>
      </c>
      <c r="Z64" s="5">
        <v>13</v>
      </c>
      <c r="AA64" s="5">
        <v>221</v>
      </c>
      <c r="AB64" s="5">
        <v>940</v>
      </c>
      <c r="AC64" s="5">
        <v>682</v>
      </c>
      <c r="AD64" s="5">
        <v>259</v>
      </c>
      <c r="AE64" s="5">
        <v>9</v>
      </c>
      <c r="AF64" s="5">
        <v>11</v>
      </c>
      <c r="AG64" s="5">
        <v>390</v>
      </c>
      <c r="AH64" s="5">
        <v>36</v>
      </c>
      <c r="AI64" s="5">
        <v>1254</v>
      </c>
      <c r="AJ64" s="5">
        <v>8</v>
      </c>
      <c r="AK64" s="5">
        <v>447</v>
      </c>
      <c r="AL64" s="5">
        <v>518</v>
      </c>
      <c r="AM64" s="5">
        <v>192</v>
      </c>
      <c r="AN64" s="5">
        <v>49</v>
      </c>
      <c r="AO64" s="5">
        <v>29</v>
      </c>
      <c r="AP64" s="5">
        <v>148</v>
      </c>
      <c r="AQ64" s="5">
        <v>6</v>
      </c>
      <c r="AR64" s="5">
        <v>330</v>
      </c>
      <c r="AS64" s="5">
        <v>204</v>
      </c>
      <c r="AT64" s="5">
        <v>825</v>
      </c>
      <c r="AU64" s="5">
        <v>2181</v>
      </c>
      <c r="AV64" s="5">
        <v>119</v>
      </c>
      <c r="AW64" s="5">
        <v>52</v>
      </c>
      <c r="AX64" s="5">
        <v>75</v>
      </c>
      <c r="AY64" s="5">
        <v>564</v>
      </c>
      <c r="AZ64" s="5">
        <v>268</v>
      </c>
      <c r="BA64" s="5">
        <v>35</v>
      </c>
      <c r="BB64" s="5">
        <v>435</v>
      </c>
      <c r="BC64" s="5">
        <v>146</v>
      </c>
      <c r="BD64" s="5">
        <v>12</v>
      </c>
      <c r="BE64" s="5">
        <v>39</v>
      </c>
      <c r="BF64" s="5">
        <v>14</v>
      </c>
      <c r="BG64" s="5">
        <v>24</v>
      </c>
      <c r="BH64" s="5">
        <v>42</v>
      </c>
      <c r="BI64" s="5">
        <v>169</v>
      </c>
      <c r="BJ64" s="5">
        <v>8</v>
      </c>
      <c r="BK64" s="5">
        <v>0</v>
      </c>
      <c r="BL64" s="5">
        <v>40</v>
      </c>
      <c r="BM64" s="5">
        <v>15</v>
      </c>
      <c r="BN64" s="5">
        <v>191</v>
      </c>
      <c r="BO64" s="5">
        <v>26</v>
      </c>
      <c r="BP64" s="5">
        <v>23</v>
      </c>
      <c r="BQ64" s="5">
        <v>55</v>
      </c>
      <c r="BR64" s="5">
        <v>16</v>
      </c>
      <c r="BS64" s="5">
        <v>64</v>
      </c>
      <c r="BT64" s="5">
        <v>90</v>
      </c>
      <c r="BU64" s="5">
        <v>87</v>
      </c>
      <c r="BV64" s="5">
        <v>6</v>
      </c>
      <c r="BW64" s="5">
        <v>442</v>
      </c>
      <c r="BX64" s="5">
        <v>1205</v>
      </c>
      <c r="BY64" s="5">
        <v>92</v>
      </c>
      <c r="BZ64" s="5">
        <v>2897</v>
      </c>
      <c r="CA64" s="5">
        <v>120</v>
      </c>
      <c r="CB64" s="5">
        <v>163</v>
      </c>
      <c r="CC64" s="5">
        <v>0</v>
      </c>
      <c r="CD64" s="5">
        <v>23611</v>
      </c>
      <c r="CG64" s="6">
        <v>61</v>
      </c>
      <c r="CH64" s="5">
        <f>VLOOKUP(CG64,$A$4:$CD$237,Infographic!$G$2+2)</f>
        <v>940</v>
      </c>
      <c r="CI64" s="5">
        <f t="shared" si="0"/>
        <v>940.00609999999995</v>
      </c>
      <c r="CJ64" s="5">
        <f t="shared" si="1"/>
        <v>25</v>
      </c>
      <c r="CK64" s="5" t="str">
        <f t="shared" si="2"/>
        <v>Dutch</v>
      </c>
      <c r="CL64" s="5">
        <f t="shared" si="3"/>
        <v>112</v>
      </c>
      <c r="CM64" s="5">
        <f t="shared" si="4"/>
        <v>7.6351489535755671E-2</v>
      </c>
    </row>
    <row r="65" spans="1:91" x14ac:dyDescent="0.3">
      <c r="A65" s="6">
        <v>62</v>
      </c>
      <c r="B65" s="5" t="s">
        <v>382</v>
      </c>
      <c r="C65" s="5">
        <v>0</v>
      </c>
      <c r="D65" s="5">
        <v>0</v>
      </c>
      <c r="E65" s="5">
        <v>5</v>
      </c>
      <c r="F65" s="5">
        <v>26</v>
      </c>
      <c r="G65" s="5">
        <v>0</v>
      </c>
      <c r="H65" s="5">
        <v>6</v>
      </c>
      <c r="I65" s="5">
        <v>29</v>
      </c>
      <c r="J65" s="5">
        <v>0</v>
      </c>
      <c r="K65" s="5">
        <v>33</v>
      </c>
      <c r="L65" s="5">
        <v>22</v>
      </c>
      <c r="M65" s="5">
        <v>0</v>
      </c>
      <c r="N65" s="5">
        <v>0</v>
      </c>
      <c r="O65" s="5">
        <v>3</v>
      </c>
      <c r="P65" s="5">
        <v>30</v>
      </c>
      <c r="Q65" s="5">
        <v>11</v>
      </c>
      <c r="R65" s="5">
        <v>0</v>
      </c>
      <c r="S65" s="5">
        <v>5</v>
      </c>
      <c r="T65" s="5">
        <v>28</v>
      </c>
      <c r="U65" s="5">
        <v>13</v>
      </c>
      <c r="V65" s="5">
        <v>16</v>
      </c>
      <c r="W65" s="5">
        <v>5</v>
      </c>
      <c r="X65" s="5">
        <v>20</v>
      </c>
      <c r="Y65" s="5">
        <v>0</v>
      </c>
      <c r="Z65" s="5">
        <v>3</v>
      </c>
      <c r="AA65" s="5">
        <v>8</v>
      </c>
      <c r="AB65" s="5">
        <v>23</v>
      </c>
      <c r="AC65" s="5">
        <v>36</v>
      </c>
      <c r="AD65" s="5">
        <v>3</v>
      </c>
      <c r="AE65" s="5">
        <v>9</v>
      </c>
      <c r="AF65" s="5">
        <v>0</v>
      </c>
      <c r="AG65" s="5">
        <v>27</v>
      </c>
      <c r="AH65" s="5">
        <v>0</v>
      </c>
      <c r="AI65" s="5">
        <v>40</v>
      </c>
      <c r="AJ65" s="5">
        <v>5</v>
      </c>
      <c r="AK65" s="5">
        <v>42</v>
      </c>
      <c r="AL65" s="5">
        <v>14</v>
      </c>
      <c r="AM65" s="5">
        <v>6</v>
      </c>
      <c r="AN65" s="5">
        <v>3</v>
      </c>
      <c r="AO65" s="5">
        <v>4</v>
      </c>
      <c r="AP65" s="5">
        <v>10</v>
      </c>
      <c r="AQ65" s="5">
        <v>4</v>
      </c>
      <c r="AR65" s="5">
        <v>10</v>
      </c>
      <c r="AS65" s="5">
        <v>15</v>
      </c>
      <c r="AT65" s="5">
        <v>32</v>
      </c>
      <c r="AU65" s="5">
        <v>18</v>
      </c>
      <c r="AV65" s="5">
        <v>6</v>
      </c>
      <c r="AW65" s="5">
        <v>7</v>
      </c>
      <c r="AX65" s="5">
        <v>3</v>
      </c>
      <c r="AY65" s="5">
        <v>13</v>
      </c>
      <c r="AZ65" s="5">
        <v>15</v>
      </c>
      <c r="BA65" s="5">
        <v>4</v>
      </c>
      <c r="BB65" s="5">
        <v>35</v>
      </c>
      <c r="BC65" s="5">
        <v>30</v>
      </c>
      <c r="BD65" s="5">
        <v>6</v>
      </c>
      <c r="BE65" s="5">
        <v>0</v>
      </c>
      <c r="BF65" s="5">
        <v>0</v>
      </c>
      <c r="BG65" s="5">
        <v>27</v>
      </c>
      <c r="BH65" s="5">
        <v>0</v>
      </c>
      <c r="BI65" s="5">
        <v>59</v>
      </c>
      <c r="BJ65" s="5">
        <v>0</v>
      </c>
      <c r="BK65" s="5">
        <v>0</v>
      </c>
      <c r="BL65" s="5">
        <v>6</v>
      </c>
      <c r="BM65" s="5">
        <v>0</v>
      </c>
      <c r="BN65" s="5">
        <v>11</v>
      </c>
      <c r="BO65" s="5">
        <v>0</v>
      </c>
      <c r="BP65" s="5">
        <v>9</v>
      </c>
      <c r="BQ65" s="5">
        <v>0</v>
      </c>
      <c r="BR65" s="5">
        <v>6</v>
      </c>
      <c r="BS65" s="5">
        <v>0</v>
      </c>
      <c r="BT65" s="5">
        <v>4</v>
      </c>
      <c r="BU65" s="5">
        <v>7</v>
      </c>
      <c r="BV65" s="5">
        <v>0</v>
      </c>
      <c r="BW65" s="5">
        <v>12</v>
      </c>
      <c r="BX65" s="5">
        <v>14</v>
      </c>
      <c r="BY65" s="5">
        <v>3</v>
      </c>
      <c r="BZ65" s="5">
        <v>42</v>
      </c>
      <c r="CA65" s="5">
        <v>17</v>
      </c>
      <c r="CB65" s="5">
        <v>19</v>
      </c>
      <c r="CC65" s="5">
        <v>0</v>
      </c>
      <c r="CD65" s="5">
        <v>917</v>
      </c>
      <c r="CG65" s="6">
        <v>62</v>
      </c>
      <c r="CH65" s="5">
        <f>VLOOKUP(CG65,$A$4:$CD$237,Infographic!$G$2+2)</f>
        <v>23</v>
      </c>
      <c r="CI65" s="5">
        <f t="shared" si="0"/>
        <v>23.0062</v>
      </c>
      <c r="CJ65" s="5">
        <f t="shared" si="1"/>
        <v>90</v>
      </c>
      <c r="CK65" s="5" t="str">
        <f t="shared" si="2"/>
        <v>Mauritian Creole</v>
      </c>
      <c r="CL65" s="5">
        <f t="shared" si="3"/>
        <v>105</v>
      </c>
      <c r="CM65" s="5">
        <f t="shared" si="4"/>
        <v>7.1579521439770935E-2</v>
      </c>
    </row>
    <row r="66" spans="1:91" x14ac:dyDescent="0.3">
      <c r="A66" s="6">
        <v>63</v>
      </c>
      <c r="B66" s="5" t="s">
        <v>383</v>
      </c>
      <c r="C66" s="5">
        <v>41</v>
      </c>
      <c r="D66" s="5">
        <v>6</v>
      </c>
      <c r="E66" s="5">
        <v>136</v>
      </c>
      <c r="F66" s="5">
        <v>355</v>
      </c>
      <c r="G66" s="5">
        <v>66</v>
      </c>
      <c r="H66" s="5">
        <v>52</v>
      </c>
      <c r="I66" s="5">
        <v>549</v>
      </c>
      <c r="J66" s="5">
        <v>18</v>
      </c>
      <c r="K66" s="5">
        <v>847</v>
      </c>
      <c r="L66" s="5">
        <v>249</v>
      </c>
      <c r="M66" s="5">
        <v>8</v>
      </c>
      <c r="N66" s="5">
        <v>27</v>
      </c>
      <c r="O66" s="5">
        <v>313</v>
      </c>
      <c r="P66" s="5">
        <v>1798</v>
      </c>
      <c r="Q66" s="5">
        <v>0</v>
      </c>
      <c r="R66" s="5">
        <v>29</v>
      </c>
      <c r="S66" s="5">
        <v>7</v>
      </c>
      <c r="T66" s="5">
        <v>533</v>
      </c>
      <c r="U66" s="5">
        <v>62</v>
      </c>
      <c r="V66" s="5">
        <v>363</v>
      </c>
      <c r="W66" s="5">
        <v>4</v>
      </c>
      <c r="X66" s="5">
        <v>1223</v>
      </c>
      <c r="Y66" s="5">
        <v>14</v>
      </c>
      <c r="Z66" s="5">
        <v>30</v>
      </c>
      <c r="AA66" s="5">
        <v>98</v>
      </c>
      <c r="AB66" s="5">
        <v>716</v>
      </c>
      <c r="AC66" s="5">
        <v>450</v>
      </c>
      <c r="AD66" s="5">
        <v>53</v>
      </c>
      <c r="AE66" s="5">
        <v>40</v>
      </c>
      <c r="AF66" s="5">
        <v>4</v>
      </c>
      <c r="AG66" s="5">
        <v>314</v>
      </c>
      <c r="AH66" s="5">
        <v>17</v>
      </c>
      <c r="AI66" s="5">
        <v>238</v>
      </c>
      <c r="AJ66" s="5">
        <v>21</v>
      </c>
      <c r="AK66" s="5">
        <v>768</v>
      </c>
      <c r="AL66" s="5">
        <v>297</v>
      </c>
      <c r="AM66" s="5">
        <v>56</v>
      </c>
      <c r="AN66" s="5">
        <v>5</v>
      </c>
      <c r="AO66" s="5">
        <v>124</v>
      </c>
      <c r="AP66" s="5">
        <v>176</v>
      </c>
      <c r="AQ66" s="5">
        <v>23</v>
      </c>
      <c r="AR66" s="5">
        <v>261</v>
      </c>
      <c r="AS66" s="5">
        <v>190</v>
      </c>
      <c r="AT66" s="5">
        <v>890</v>
      </c>
      <c r="AU66" s="5">
        <v>231</v>
      </c>
      <c r="AV66" s="5">
        <v>41</v>
      </c>
      <c r="AW66" s="5">
        <v>40</v>
      </c>
      <c r="AX66" s="5">
        <v>9</v>
      </c>
      <c r="AY66" s="5">
        <v>697</v>
      </c>
      <c r="AZ66" s="5">
        <v>276</v>
      </c>
      <c r="BA66" s="5">
        <v>21</v>
      </c>
      <c r="BB66" s="5">
        <v>644</v>
      </c>
      <c r="BC66" s="5">
        <v>355</v>
      </c>
      <c r="BD66" s="5">
        <v>47</v>
      </c>
      <c r="BE66" s="5">
        <v>16</v>
      </c>
      <c r="BF66" s="5">
        <v>21</v>
      </c>
      <c r="BG66" s="5">
        <v>168</v>
      </c>
      <c r="BH66" s="5">
        <v>9</v>
      </c>
      <c r="BI66" s="5">
        <v>1026</v>
      </c>
      <c r="BJ66" s="5">
        <v>16</v>
      </c>
      <c r="BK66" s="5">
        <v>0</v>
      </c>
      <c r="BL66" s="5">
        <v>43</v>
      </c>
      <c r="BM66" s="5">
        <v>10</v>
      </c>
      <c r="BN66" s="5">
        <v>718</v>
      </c>
      <c r="BO66" s="5">
        <v>3</v>
      </c>
      <c r="BP66" s="5">
        <v>147</v>
      </c>
      <c r="BQ66" s="5">
        <v>23</v>
      </c>
      <c r="BR66" s="5">
        <v>15</v>
      </c>
      <c r="BS66" s="5">
        <v>33</v>
      </c>
      <c r="BT66" s="5">
        <v>36</v>
      </c>
      <c r="BU66" s="5">
        <v>37</v>
      </c>
      <c r="BV66" s="5">
        <v>4</v>
      </c>
      <c r="BW66" s="5">
        <v>399</v>
      </c>
      <c r="BX66" s="5">
        <v>365</v>
      </c>
      <c r="BY66" s="5">
        <v>58</v>
      </c>
      <c r="BZ66" s="5">
        <v>668</v>
      </c>
      <c r="CA66" s="5">
        <v>607</v>
      </c>
      <c r="CB66" s="5">
        <v>274</v>
      </c>
      <c r="CC66" s="5">
        <v>7</v>
      </c>
      <c r="CD66" s="5">
        <v>18543</v>
      </c>
      <c r="CG66" s="6">
        <v>63</v>
      </c>
      <c r="CH66" s="5">
        <f>VLOOKUP(CG66,$A$4:$CD$237,Infographic!$G$2+2)</f>
        <v>716</v>
      </c>
      <c r="CI66" s="5">
        <f t="shared" si="0"/>
        <v>716.00630000000001</v>
      </c>
      <c r="CJ66" s="5">
        <f t="shared" si="1"/>
        <v>32</v>
      </c>
      <c r="CK66" s="5" t="str">
        <f t="shared" si="2"/>
        <v>Tigrinya</v>
      </c>
      <c r="CL66" s="5">
        <f t="shared" si="3"/>
        <v>97</v>
      </c>
      <c r="CM66" s="5">
        <f t="shared" si="4"/>
        <v>6.6125843615788396E-2</v>
      </c>
    </row>
    <row r="67" spans="1:91" x14ac:dyDescent="0.3">
      <c r="A67" s="6">
        <v>64</v>
      </c>
      <c r="B67" s="5" t="s">
        <v>384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5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5">
        <v>0</v>
      </c>
      <c r="BK67" s="5">
        <v>0</v>
      </c>
      <c r="BL67" s="5">
        <v>0</v>
      </c>
      <c r="BM67" s="5">
        <v>0</v>
      </c>
      <c r="BN67" s="5">
        <v>0</v>
      </c>
      <c r="BO67" s="5">
        <v>0</v>
      </c>
      <c r="BP67" s="5">
        <v>0</v>
      </c>
      <c r="BQ67" s="5">
        <v>0</v>
      </c>
      <c r="BR67" s="5">
        <v>0</v>
      </c>
      <c r="BS67" s="5">
        <v>0</v>
      </c>
      <c r="BT67" s="5">
        <v>0</v>
      </c>
      <c r="BU67" s="5">
        <v>0</v>
      </c>
      <c r="BV67" s="5">
        <v>0</v>
      </c>
      <c r="BW67" s="5">
        <v>0</v>
      </c>
      <c r="BX67" s="5">
        <v>0</v>
      </c>
      <c r="BY67" s="5">
        <v>0</v>
      </c>
      <c r="BZ67" s="5">
        <v>0</v>
      </c>
      <c r="CA67" s="5">
        <v>0</v>
      </c>
      <c r="CB67" s="5">
        <v>0</v>
      </c>
      <c r="CC67" s="5">
        <v>0</v>
      </c>
      <c r="CD67" s="5">
        <v>10</v>
      </c>
      <c r="CG67" s="6">
        <v>64</v>
      </c>
      <c r="CH67" s="5">
        <f>VLOOKUP(CG67,$A$4:$CD$237,Infographic!$G$2+2)</f>
        <v>0</v>
      </c>
      <c r="CI67" s="5">
        <f t="shared" si="0"/>
        <v>6.4000000000000003E-3</v>
      </c>
      <c r="CJ67" s="5">
        <f t="shared" si="1"/>
        <v>206</v>
      </c>
      <c r="CK67" s="5" t="str">
        <f t="shared" si="2"/>
        <v>Dinka</v>
      </c>
      <c r="CL67" s="5">
        <f t="shared" si="3"/>
        <v>80</v>
      </c>
      <c r="CM67" s="5">
        <f t="shared" si="4"/>
        <v>5.4536778239825487E-2</v>
      </c>
    </row>
    <row r="68" spans="1:91" x14ac:dyDescent="0.3">
      <c r="A68" s="6">
        <v>65</v>
      </c>
      <c r="B68" s="5" t="s">
        <v>385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10</v>
      </c>
      <c r="M68" s="5">
        <v>0</v>
      </c>
      <c r="N68" s="5">
        <v>0</v>
      </c>
      <c r="O68" s="5">
        <v>0</v>
      </c>
      <c r="P68" s="5">
        <v>4</v>
      </c>
      <c r="Q68" s="5">
        <v>0</v>
      </c>
      <c r="R68" s="5">
        <v>0</v>
      </c>
      <c r="S68" s="5">
        <v>0</v>
      </c>
      <c r="T68" s="5">
        <v>3</v>
      </c>
      <c r="U68" s="5">
        <v>0</v>
      </c>
      <c r="V68" s="5">
        <v>0</v>
      </c>
      <c r="W68" s="5">
        <v>0</v>
      </c>
      <c r="X68" s="5">
        <v>4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4</v>
      </c>
      <c r="AH68" s="5">
        <v>0</v>
      </c>
      <c r="AI68" s="5">
        <v>5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>
        <v>10</v>
      </c>
      <c r="AV68" s="5">
        <v>0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0</v>
      </c>
      <c r="BD68" s="5">
        <v>0</v>
      </c>
      <c r="BE68" s="5">
        <v>0</v>
      </c>
      <c r="BF68" s="5">
        <v>0</v>
      </c>
      <c r="BG68" s="5">
        <v>0</v>
      </c>
      <c r="BH68" s="5">
        <v>0</v>
      </c>
      <c r="BI68" s="5">
        <v>0</v>
      </c>
      <c r="BJ68" s="5">
        <v>0</v>
      </c>
      <c r="BK68" s="5">
        <v>0</v>
      </c>
      <c r="BL68" s="5">
        <v>0</v>
      </c>
      <c r="BM68" s="5">
        <v>0</v>
      </c>
      <c r="BN68" s="5">
        <v>0</v>
      </c>
      <c r="BO68" s="5">
        <v>0</v>
      </c>
      <c r="BP68" s="5">
        <v>0</v>
      </c>
      <c r="BQ68" s="5">
        <v>0</v>
      </c>
      <c r="BR68" s="5">
        <v>0</v>
      </c>
      <c r="BS68" s="5">
        <v>0</v>
      </c>
      <c r="BT68" s="5">
        <v>0</v>
      </c>
      <c r="BU68" s="5">
        <v>0</v>
      </c>
      <c r="BV68" s="5">
        <v>0</v>
      </c>
      <c r="BW68" s="5">
        <v>0</v>
      </c>
      <c r="BX68" s="5">
        <v>0</v>
      </c>
      <c r="BY68" s="5">
        <v>0</v>
      </c>
      <c r="BZ68" s="5">
        <v>37</v>
      </c>
      <c r="CA68" s="5">
        <v>0</v>
      </c>
      <c r="CB68" s="5">
        <v>0</v>
      </c>
      <c r="CC68" s="5">
        <v>0</v>
      </c>
      <c r="CD68" s="5">
        <v>68</v>
      </c>
      <c r="CG68" s="6">
        <v>65</v>
      </c>
      <c r="CH68" s="5">
        <f>VLOOKUP(CG68,$A$4:$CD$237,Infographic!$G$2+2)</f>
        <v>0</v>
      </c>
      <c r="CI68" s="5">
        <f t="shared" si="0"/>
        <v>6.5000000000000006E-3</v>
      </c>
      <c r="CJ68" s="5">
        <f t="shared" si="1"/>
        <v>205</v>
      </c>
      <c r="CK68" s="5" t="str">
        <f t="shared" si="2"/>
        <v>Harari</v>
      </c>
      <c r="CL68" s="5">
        <f t="shared" si="3"/>
        <v>79</v>
      </c>
      <c r="CM68" s="5">
        <f t="shared" si="4"/>
        <v>5.3855068511827663E-2</v>
      </c>
    </row>
    <row r="69" spans="1:91" x14ac:dyDescent="0.3">
      <c r="A69" s="6">
        <v>66</v>
      </c>
      <c r="B69" s="5" t="s">
        <v>386</v>
      </c>
      <c r="C69" s="5">
        <v>0</v>
      </c>
      <c r="D69" s="5">
        <v>0</v>
      </c>
      <c r="E69" s="5">
        <v>0</v>
      </c>
      <c r="F69" s="5">
        <v>4</v>
      </c>
      <c r="G69" s="5">
        <v>0</v>
      </c>
      <c r="H69" s="5">
        <v>5</v>
      </c>
      <c r="I69" s="5">
        <v>0</v>
      </c>
      <c r="J69" s="5">
        <v>0</v>
      </c>
      <c r="K69" s="5">
        <v>0</v>
      </c>
      <c r="L69" s="5">
        <v>4</v>
      </c>
      <c r="M69" s="5">
        <v>0</v>
      </c>
      <c r="N69" s="5">
        <v>0</v>
      </c>
      <c r="O69" s="5">
        <v>0</v>
      </c>
      <c r="P69" s="5">
        <v>5</v>
      </c>
      <c r="Q69" s="5">
        <v>0</v>
      </c>
      <c r="R69" s="5">
        <v>0</v>
      </c>
      <c r="S69" s="5">
        <v>0</v>
      </c>
      <c r="T69" s="5">
        <v>10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0</v>
      </c>
      <c r="AV69" s="5">
        <v>0</v>
      </c>
      <c r="AW69" s="5">
        <v>0</v>
      </c>
      <c r="AX69" s="5">
        <v>0</v>
      </c>
      <c r="AY69" s="5">
        <v>0</v>
      </c>
      <c r="AZ69" s="5">
        <v>0</v>
      </c>
      <c r="BA69" s="5">
        <v>0</v>
      </c>
      <c r="BB69" s="5">
        <v>0</v>
      </c>
      <c r="BC69" s="5">
        <v>0</v>
      </c>
      <c r="BD69" s="5">
        <v>0</v>
      </c>
      <c r="BE69" s="5">
        <v>0</v>
      </c>
      <c r="BF69" s="5">
        <v>0</v>
      </c>
      <c r="BG69" s="5">
        <v>0</v>
      </c>
      <c r="BH69" s="5">
        <v>0</v>
      </c>
      <c r="BI69" s="5">
        <v>0</v>
      </c>
      <c r="BJ69" s="5">
        <v>0</v>
      </c>
      <c r="BK69" s="5">
        <v>0</v>
      </c>
      <c r="BL69" s="5">
        <v>0</v>
      </c>
      <c r="BM69" s="5">
        <v>0</v>
      </c>
      <c r="BN69" s="5">
        <v>0</v>
      </c>
      <c r="BO69" s="5">
        <v>0</v>
      </c>
      <c r="BP69" s="5">
        <v>0</v>
      </c>
      <c r="BQ69" s="5">
        <v>0</v>
      </c>
      <c r="BR69" s="5">
        <v>0</v>
      </c>
      <c r="BS69" s="5">
        <v>0</v>
      </c>
      <c r="BT69" s="5">
        <v>0</v>
      </c>
      <c r="BU69" s="5">
        <v>0</v>
      </c>
      <c r="BV69" s="5">
        <v>0</v>
      </c>
      <c r="BW69" s="5">
        <v>0</v>
      </c>
      <c r="BX69" s="5">
        <v>3</v>
      </c>
      <c r="BY69" s="5">
        <v>0</v>
      </c>
      <c r="BZ69" s="5">
        <v>0</v>
      </c>
      <c r="CA69" s="5">
        <v>0</v>
      </c>
      <c r="CB69" s="5">
        <v>0</v>
      </c>
      <c r="CC69" s="5">
        <v>0</v>
      </c>
      <c r="CD69" s="5">
        <v>49</v>
      </c>
      <c r="CG69" s="6">
        <v>66</v>
      </c>
      <c r="CH69" s="5">
        <f>VLOOKUP(CG69,$A$4:$CD$237,Infographic!$G$2+2)</f>
        <v>0</v>
      </c>
      <c r="CI69" s="5">
        <f t="shared" ref="CI69:CI132" si="5">CH69+0.0001*CG69</f>
        <v>6.6E-3</v>
      </c>
      <c r="CJ69" s="5">
        <f t="shared" ref="CJ69:CJ132" si="6">RANK(CI69,CI$4:CI$237)</f>
        <v>204</v>
      </c>
      <c r="CK69" s="5" t="str">
        <f t="shared" ref="CK69:CK132" si="7">VLOOKUP(MATCH(CG69,CJ$4:CJ$237,0),$A$4:$B$237,2)</f>
        <v>Afrikaans</v>
      </c>
      <c r="CL69" s="5">
        <f t="shared" ref="CL69:CL132" si="8">VLOOKUP(MATCH(CG69,CJ$4:CJ$237,0),$CG$4:$CH$237,2)</f>
        <v>79</v>
      </c>
      <c r="CM69" s="5">
        <f t="shared" ref="CM69:CM132" si="9">CL69/SUM(CL$4:CL$237)*100</f>
        <v>5.3855068511827663E-2</v>
      </c>
    </row>
    <row r="70" spans="1:91" x14ac:dyDescent="0.3">
      <c r="A70" s="6">
        <v>67</v>
      </c>
      <c r="B70" s="5" t="s">
        <v>678</v>
      </c>
      <c r="C70" s="5">
        <v>0</v>
      </c>
      <c r="D70" s="5">
        <v>0</v>
      </c>
      <c r="E70" s="5">
        <v>6</v>
      </c>
      <c r="F70" s="5">
        <v>8</v>
      </c>
      <c r="G70" s="5">
        <v>0</v>
      </c>
      <c r="H70" s="5">
        <v>0</v>
      </c>
      <c r="I70" s="5">
        <v>8</v>
      </c>
      <c r="J70" s="5">
        <v>0</v>
      </c>
      <c r="K70" s="5">
        <v>6</v>
      </c>
      <c r="L70" s="5">
        <v>6</v>
      </c>
      <c r="M70" s="5">
        <v>0</v>
      </c>
      <c r="N70" s="5">
        <v>0</v>
      </c>
      <c r="O70" s="5">
        <v>5</v>
      </c>
      <c r="P70" s="5">
        <v>7</v>
      </c>
      <c r="Q70" s="5">
        <v>0</v>
      </c>
      <c r="R70" s="5">
        <v>0</v>
      </c>
      <c r="S70" s="5">
        <v>0</v>
      </c>
      <c r="T70" s="5">
        <v>3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4</v>
      </c>
      <c r="AB70" s="5">
        <v>0</v>
      </c>
      <c r="AC70" s="5">
        <v>8</v>
      </c>
      <c r="AD70" s="5">
        <v>0</v>
      </c>
      <c r="AE70" s="5">
        <v>3</v>
      </c>
      <c r="AF70" s="5">
        <v>0</v>
      </c>
      <c r="AG70" s="5">
        <v>3</v>
      </c>
      <c r="AH70" s="5">
        <v>0</v>
      </c>
      <c r="AI70" s="5">
        <v>5</v>
      </c>
      <c r="AJ70" s="5">
        <v>4</v>
      </c>
      <c r="AK70" s="5">
        <v>4</v>
      </c>
      <c r="AL70" s="5">
        <v>8</v>
      </c>
      <c r="AM70" s="5">
        <v>6</v>
      </c>
      <c r="AN70" s="5">
        <v>0</v>
      </c>
      <c r="AO70" s="5">
        <v>0</v>
      </c>
      <c r="AP70" s="5">
        <v>5</v>
      </c>
      <c r="AQ70" s="5">
        <v>0</v>
      </c>
      <c r="AR70" s="5">
        <v>4</v>
      </c>
      <c r="AS70" s="5">
        <v>5</v>
      </c>
      <c r="AT70" s="5">
        <v>15</v>
      </c>
      <c r="AU70" s="5">
        <v>0</v>
      </c>
      <c r="AV70" s="5">
        <v>0</v>
      </c>
      <c r="AW70" s="5">
        <v>0</v>
      </c>
      <c r="AX70" s="5">
        <v>0</v>
      </c>
      <c r="AY70" s="5">
        <v>9</v>
      </c>
      <c r="AZ70" s="5">
        <v>5</v>
      </c>
      <c r="BA70" s="5">
        <v>3</v>
      </c>
      <c r="BB70" s="5">
        <v>6</v>
      </c>
      <c r="BC70" s="5">
        <v>7</v>
      </c>
      <c r="BD70" s="5">
        <v>0</v>
      </c>
      <c r="BE70" s="5">
        <v>5</v>
      </c>
      <c r="BF70" s="5">
        <v>0</v>
      </c>
      <c r="BG70" s="5">
        <v>0</v>
      </c>
      <c r="BH70" s="5">
        <v>0</v>
      </c>
      <c r="BI70" s="5">
        <v>24</v>
      </c>
      <c r="BJ70" s="5">
        <v>0</v>
      </c>
      <c r="BK70" s="5">
        <v>0</v>
      </c>
      <c r="BL70" s="5">
        <v>4</v>
      </c>
      <c r="BM70" s="5">
        <v>0</v>
      </c>
      <c r="BN70" s="5">
        <v>0</v>
      </c>
      <c r="BO70" s="5">
        <v>0</v>
      </c>
      <c r="BP70" s="5">
        <v>0</v>
      </c>
      <c r="BQ70" s="5">
        <v>0</v>
      </c>
      <c r="BR70" s="5">
        <v>0</v>
      </c>
      <c r="BS70" s="5">
        <v>0</v>
      </c>
      <c r="BT70" s="5">
        <v>0</v>
      </c>
      <c r="BU70" s="5">
        <v>0</v>
      </c>
      <c r="BV70" s="5">
        <v>0</v>
      </c>
      <c r="BW70" s="5">
        <v>3</v>
      </c>
      <c r="BX70" s="5">
        <v>4</v>
      </c>
      <c r="BY70" s="5">
        <v>0</v>
      </c>
      <c r="BZ70" s="5">
        <v>11</v>
      </c>
      <c r="CA70" s="5">
        <v>0</v>
      </c>
      <c r="CB70" s="5">
        <v>8</v>
      </c>
      <c r="CC70" s="5">
        <v>0</v>
      </c>
      <c r="CD70" s="5">
        <v>215</v>
      </c>
      <c r="CG70" s="6">
        <v>67</v>
      </c>
      <c r="CH70" s="5">
        <f>VLOOKUP(CG70,$A$4:$CD$237,Infographic!$G$2+2)</f>
        <v>0</v>
      </c>
      <c r="CI70" s="5">
        <f t="shared" si="5"/>
        <v>6.7000000000000002E-3</v>
      </c>
      <c r="CJ70" s="5">
        <f t="shared" si="6"/>
        <v>203</v>
      </c>
      <c r="CK70" s="5" t="str">
        <f t="shared" si="7"/>
        <v>Auslan</v>
      </c>
      <c r="CL70" s="5">
        <f t="shared" si="8"/>
        <v>78</v>
      </c>
      <c r="CM70" s="5">
        <f t="shared" si="9"/>
        <v>5.3173358783829852E-2</v>
      </c>
    </row>
    <row r="71" spans="1:91" x14ac:dyDescent="0.3">
      <c r="A71" s="6">
        <v>68</v>
      </c>
      <c r="B71" s="5" t="s">
        <v>387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  <c r="BB71" s="5">
        <v>0</v>
      </c>
      <c r="BC71" s="5">
        <v>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  <c r="BK71" s="5">
        <v>0</v>
      </c>
      <c r="BL71" s="5">
        <v>0</v>
      </c>
      <c r="BM71" s="5">
        <v>0</v>
      </c>
      <c r="BN71" s="5">
        <v>0</v>
      </c>
      <c r="BO71" s="5">
        <v>0</v>
      </c>
      <c r="BP71" s="5">
        <v>0</v>
      </c>
      <c r="BQ71" s="5">
        <v>0</v>
      </c>
      <c r="BR71" s="5">
        <v>0</v>
      </c>
      <c r="BS71" s="5">
        <v>0</v>
      </c>
      <c r="BT71" s="5">
        <v>0</v>
      </c>
      <c r="BU71" s="5">
        <v>0</v>
      </c>
      <c r="BV71" s="5">
        <v>0</v>
      </c>
      <c r="BW71" s="5">
        <v>0</v>
      </c>
      <c r="BX71" s="5">
        <v>0</v>
      </c>
      <c r="BY71" s="5">
        <v>0</v>
      </c>
      <c r="BZ71" s="5">
        <v>0</v>
      </c>
      <c r="CA71" s="5">
        <v>0</v>
      </c>
      <c r="CB71" s="5">
        <v>0</v>
      </c>
      <c r="CC71" s="5">
        <v>0</v>
      </c>
      <c r="CD71" s="5">
        <v>19</v>
      </c>
      <c r="CG71" s="6">
        <v>68</v>
      </c>
      <c r="CH71" s="5">
        <f>VLOOKUP(CG71,$A$4:$CD$237,Infographic!$G$2+2)</f>
        <v>0</v>
      </c>
      <c r="CI71" s="5">
        <f t="shared" si="5"/>
        <v>6.8000000000000005E-3</v>
      </c>
      <c r="CJ71" s="5">
        <f t="shared" si="6"/>
        <v>202</v>
      </c>
      <c r="CK71" s="5" t="str">
        <f t="shared" si="7"/>
        <v>Ukrainian</v>
      </c>
      <c r="CL71" s="5">
        <f t="shared" si="8"/>
        <v>72</v>
      </c>
      <c r="CM71" s="5">
        <f t="shared" si="9"/>
        <v>4.9083100415842927E-2</v>
      </c>
    </row>
    <row r="72" spans="1:91" x14ac:dyDescent="0.3">
      <c r="A72" s="6">
        <v>69</v>
      </c>
      <c r="B72" s="5" t="s">
        <v>388</v>
      </c>
      <c r="C72" s="5">
        <v>0</v>
      </c>
      <c r="D72" s="5">
        <v>0</v>
      </c>
      <c r="E72" s="5">
        <v>0</v>
      </c>
      <c r="F72" s="5">
        <v>3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3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>
        <v>0</v>
      </c>
      <c r="AV72" s="5">
        <v>0</v>
      </c>
      <c r="AW72" s="5">
        <v>0</v>
      </c>
      <c r="AX72" s="5">
        <v>0</v>
      </c>
      <c r="AY72" s="5">
        <v>0</v>
      </c>
      <c r="AZ72" s="5">
        <v>0</v>
      </c>
      <c r="BA72" s="5">
        <v>0</v>
      </c>
      <c r="BB72" s="5">
        <v>0</v>
      </c>
      <c r="BC72" s="5">
        <v>0</v>
      </c>
      <c r="BD72" s="5">
        <v>0</v>
      </c>
      <c r="BE72" s="5">
        <v>0</v>
      </c>
      <c r="BF72" s="5">
        <v>0</v>
      </c>
      <c r="BG72" s="5">
        <v>0</v>
      </c>
      <c r="BH72" s="5">
        <v>0</v>
      </c>
      <c r="BI72" s="5">
        <v>0</v>
      </c>
      <c r="BJ72" s="5">
        <v>0</v>
      </c>
      <c r="BK72" s="5">
        <v>0</v>
      </c>
      <c r="BL72" s="5">
        <v>0</v>
      </c>
      <c r="BM72" s="5">
        <v>0</v>
      </c>
      <c r="BN72" s="5">
        <v>0</v>
      </c>
      <c r="BO72" s="5">
        <v>0</v>
      </c>
      <c r="BP72" s="5">
        <v>0</v>
      </c>
      <c r="BQ72" s="5">
        <v>0</v>
      </c>
      <c r="BR72" s="5">
        <v>0</v>
      </c>
      <c r="BS72" s="5">
        <v>0</v>
      </c>
      <c r="BT72" s="5">
        <v>0</v>
      </c>
      <c r="BU72" s="5">
        <v>0</v>
      </c>
      <c r="BV72" s="5">
        <v>0</v>
      </c>
      <c r="BW72" s="5">
        <v>0</v>
      </c>
      <c r="BX72" s="5">
        <v>0</v>
      </c>
      <c r="BY72" s="5">
        <v>0</v>
      </c>
      <c r="BZ72" s="5">
        <v>0</v>
      </c>
      <c r="CA72" s="5">
        <v>0</v>
      </c>
      <c r="CB72" s="5">
        <v>0</v>
      </c>
      <c r="CC72" s="5">
        <v>0</v>
      </c>
      <c r="CD72" s="5">
        <v>3</v>
      </c>
      <c r="CG72" s="6">
        <v>69</v>
      </c>
      <c r="CH72" s="5">
        <f>VLOOKUP(CG72,$A$4:$CD$237,Infographic!$G$2+2)</f>
        <v>0</v>
      </c>
      <c r="CI72" s="5">
        <f t="shared" si="5"/>
        <v>6.9000000000000008E-3</v>
      </c>
      <c r="CJ72" s="5">
        <f t="shared" si="6"/>
        <v>201</v>
      </c>
      <c r="CK72" s="5" t="str">
        <f t="shared" si="7"/>
        <v>Konkani</v>
      </c>
      <c r="CL72" s="5">
        <f t="shared" si="8"/>
        <v>72</v>
      </c>
      <c r="CM72" s="5">
        <f t="shared" si="9"/>
        <v>4.9083100415842927E-2</v>
      </c>
    </row>
    <row r="73" spans="1:91" x14ac:dyDescent="0.3">
      <c r="A73" s="6">
        <v>70</v>
      </c>
      <c r="B73" s="5" t="s">
        <v>389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10</v>
      </c>
      <c r="J73" s="5">
        <v>0</v>
      </c>
      <c r="K73" s="5">
        <v>3</v>
      </c>
      <c r="L73" s="5">
        <v>6</v>
      </c>
      <c r="M73" s="5">
        <v>0</v>
      </c>
      <c r="N73" s="5">
        <v>0</v>
      </c>
      <c r="O73" s="5">
        <v>0</v>
      </c>
      <c r="P73" s="5">
        <v>6</v>
      </c>
      <c r="Q73" s="5">
        <v>0</v>
      </c>
      <c r="R73" s="5">
        <v>0</v>
      </c>
      <c r="S73" s="5">
        <v>0</v>
      </c>
      <c r="T73" s="5">
        <v>4</v>
      </c>
      <c r="U73" s="5">
        <v>0</v>
      </c>
      <c r="V73" s="5">
        <v>3</v>
      </c>
      <c r="W73" s="5">
        <v>0</v>
      </c>
      <c r="X73" s="5">
        <v>15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6</v>
      </c>
      <c r="AL73" s="5">
        <v>0</v>
      </c>
      <c r="AM73" s="5">
        <v>7</v>
      </c>
      <c r="AN73" s="5">
        <v>0</v>
      </c>
      <c r="AO73" s="5">
        <v>0</v>
      </c>
      <c r="AP73" s="5">
        <v>0</v>
      </c>
      <c r="AQ73" s="5">
        <v>0</v>
      </c>
      <c r="AR73" s="5">
        <v>3</v>
      </c>
      <c r="AS73" s="5">
        <v>0</v>
      </c>
      <c r="AT73" s="5">
        <v>0</v>
      </c>
      <c r="AU73" s="5">
        <v>0</v>
      </c>
      <c r="AV73" s="5">
        <v>0</v>
      </c>
      <c r="AW73" s="5">
        <v>0</v>
      </c>
      <c r="AX73" s="5">
        <v>0</v>
      </c>
      <c r="AY73" s="5">
        <v>10</v>
      </c>
      <c r="AZ73" s="5">
        <v>0</v>
      </c>
      <c r="BA73" s="5">
        <v>0</v>
      </c>
      <c r="BB73" s="5">
        <v>0</v>
      </c>
      <c r="BC73" s="5">
        <v>0</v>
      </c>
      <c r="BD73" s="5">
        <v>0</v>
      </c>
      <c r="BE73" s="5">
        <v>0</v>
      </c>
      <c r="BF73" s="5">
        <v>0</v>
      </c>
      <c r="BG73" s="5">
        <v>0</v>
      </c>
      <c r="BH73" s="5">
        <v>0</v>
      </c>
      <c r="BI73" s="5">
        <v>11</v>
      </c>
      <c r="BJ73" s="5">
        <v>0</v>
      </c>
      <c r="BK73" s="5">
        <v>0</v>
      </c>
      <c r="BL73" s="5">
        <v>0</v>
      </c>
      <c r="BM73" s="5">
        <v>0</v>
      </c>
      <c r="BN73" s="5">
        <v>4</v>
      </c>
      <c r="BO73" s="5">
        <v>0</v>
      </c>
      <c r="BP73" s="5">
        <v>0</v>
      </c>
      <c r="BQ73" s="5">
        <v>0</v>
      </c>
      <c r="BR73" s="5">
        <v>0</v>
      </c>
      <c r="BS73" s="5">
        <v>0</v>
      </c>
      <c r="BT73" s="5">
        <v>0</v>
      </c>
      <c r="BU73" s="5">
        <v>0</v>
      </c>
      <c r="BV73" s="5">
        <v>0</v>
      </c>
      <c r="BW73" s="5">
        <v>0</v>
      </c>
      <c r="BX73" s="5">
        <v>0</v>
      </c>
      <c r="BY73" s="5">
        <v>0</v>
      </c>
      <c r="BZ73" s="5">
        <v>0</v>
      </c>
      <c r="CA73" s="5">
        <v>0</v>
      </c>
      <c r="CB73" s="5">
        <v>5</v>
      </c>
      <c r="CC73" s="5">
        <v>0</v>
      </c>
      <c r="CD73" s="5">
        <v>86</v>
      </c>
      <c r="CG73" s="6">
        <v>70</v>
      </c>
      <c r="CH73" s="5">
        <f>VLOOKUP(CG73,$A$4:$CD$237,Infographic!$G$2+2)</f>
        <v>0</v>
      </c>
      <c r="CI73" s="5">
        <f t="shared" si="5"/>
        <v>7.0000000000000001E-3</v>
      </c>
      <c r="CJ73" s="5">
        <f t="shared" si="6"/>
        <v>200</v>
      </c>
      <c r="CK73" s="5" t="str">
        <f t="shared" si="7"/>
        <v>Uygur</v>
      </c>
      <c r="CL73" s="5">
        <f t="shared" si="8"/>
        <v>66</v>
      </c>
      <c r="CM73" s="5">
        <f t="shared" si="9"/>
        <v>4.4992842047856023E-2</v>
      </c>
    </row>
    <row r="74" spans="1:91" x14ac:dyDescent="0.3">
      <c r="A74" s="6">
        <v>71</v>
      </c>
      <c r="B74" s="5" t="s">
        <v>390</v>
      </c>
      <c r="C74" s="5">
        <v>60</v>
      </c>
      <c r="D74" s="5">
        <v>18</v>
      </c>
      <c r="E74" s="5">
        <v>172</v>
      </c>
      <c r="F74" s="5">
        <v>383</v>
      </c>
      <c r="G74" s="5">
        <v>126</v>
      </c>
      <c r="H74" s="5">
        <v>133</v>
      </c>
      <c r="I74" s="5">
        <v>660</v>
      </c>
      <c r="J74" s="5">
        <v>34</v>
      </c>
      <c r="K74" s="5">
        <v>533</v>
      </c>
      <c r="L74" s="5">
        <v>274</v>
      </c>
      <c r="M74" s="5">
        <v>6</v>
      </c>
      <c r="N74" s="5">
        <v>43</v>
      </c>
      <c r="O74" s="5">
        <v>226</v>
      </c>
      <c r="P74" s="5">
        <v>502</v>
      </c>
      <c r="Q74" s="5">
        <v>12</v>
      </c>
      <c r="R74" s="5">
        <v>34</v>
      </c>
      <c r="S74" s="5">
        <v>19</v>
      </c>
      <c r="T74" s="5">
        <v>527</v>
      </c>
      <c r="U74" s="5">
        <v>130</v>
      </c>
      <c r="V74" s="5">
        <v>438</v>
      </c>
      <c r="W74" s="5">
        <v>5</v>
      </c>
      <c r="X74" s="5">
        <v>518</v>
      </c>
      <c r="Y74" s="5">
        <v>18</v>
      </c>
      <c r="Z74" s="5">
        <v>43</v>
      </c>
      <c r="AA74" s="5">
        <v>124</v>
      </c>
      <c r="AB74" s="5">
        <v>194</v>
      </c>
      <c r="AC74" s="5">
        <v>611</v>
      </c>
      <c r="AD74" s="5">
        <v>75</v>
      </c>
      <c r="AE74" s="5">
        <v>56</v>
      </c>
      <c r="AF74" s="5">
        <v>7</v>
      </c>
      <c r="AG74" s="5">
        <v>350</v>
      </c>
      <c r="AH74" s="5">
        <v>14</v>
      </c>
      <c r="AI74" s="5">
        <v>220</v>
      </c>
      <c r="AJ74" s="5">
        <v>44</v>
      </c>
      <c r="AK74" s="5">
        <v>561</v>
      </c>
      <c r="AL74" s="5">
        <v>845</v>
      </c>
      <c r="AM74" s="5">
        <v>160</v>
      </c>
      <c r="AN74" s="5">
        <v>8</v>
      </c>
      <c r="AO74" s="5">
        <v>163</v>
      </c>
      <c r="AP74" s="5">
        <v>318</v>
      </c>
      <c r="AQ74" s="5">
        <v>62</v>
      </c>
      <c r="AR74" s="5">
        <v>233</v>
      </c>
      <c r="AS74" s="5">
        <v>383</v>
      </c>
      <c r="AT74" s="5">
        <v>503</v>
      </c>
      <c r="AU74" s="5">
        <v>173</v>
      </c>
      <c r="AV74" s="5">
        <v>64</v>
      </c>
      <c r="AW74" s="5">
        <v>110</v>
      </c>
      <c r="AX74" s="5">
        <v>33</v>
      </c>
      <c r="AY74" s="5">
        <v>499</v>
      </c>
      <c r="AZ74" s="5">
        <v>287</v>
      </c>
      <c r="BA74" s="5">
        <v>70</v>
      </c>
      <c r="BB74" s="5">
        <v>605</v>
      </c>
      <c r="BC74" s="5">
        <v>588</v>
      </c>
      <c r="BD74" s="5">
        <v>68</v>
      </c>
      <c r="BE74" s="5">
        <v>25</v>
      </c>
      <c r="BF74" s="5">
        <v>39</v>
      </c>
      <c r="BG74" s="5">
        <v>253</v>
      </c>
      <c r="BH74" s="5">
        <v>22</v>
      </c>
      <c r="BI74" s="5">
        <v>638</v>
      </c>
      <c r="BJ74" s="5">
        <v>9</v>
      </c>
      <c r="BK74" s="5">
        <v>11</v>
      </c>
      <c r="BL74" s="5">
        <v>115</v>
      </c>
      <c r="BM74" s="5">
        <v>31</v>
      </c>
      <c r="BN74" s="5">
        <v>377</v>
      </c>
      <c r="BO74" s="5">
        <v>16</v>
      </c>
      <c r="BP74" s="5">
        <v>172</v>
      </c>
      <c r="BQ74" s="5">
        <v>12</v>
      </c>
      <c r="BR74" s="5">
        <v>23</v>
      </c>
      <c r="BS74" s="5">
        <v>55</v>
      </c>
      <c r="BT74" s="5">
        <v>29</v>
      </c>
      <c r="BU74" s="5">
        <v>67</v>
      </c>
      <c r="BV74" s="5">
        <v>7</v>
      </c>
      <c r="BW74" s="5">
        <v>485</v>
      </c>
      <c r="BX74" s="5">
        <v>221</v>
      </c>
      <c r="BY74" s="5">
        <v>109</v>
      </c>
      <c r="BZ74" s="5">
        <v>282</v>
      </c>
      <c r="CA74" s="5">
        <v>462</v>
      </c>
      <c r="CB74" s="5">
        <v>687</v>
      </c>
      <c r="CC74" s="5">
        <v>9</v>
      </c>
      <c r="CD74" s="5">
        <v>16515</v>
      </c>
      <c r="CG74" s="6">
        <v>71</v>
      </c>
      <c r="CH74" s="5">
        <f>VLOOKUP(CG74,$A$4:$CD$237,Infographic!$G$2+2)</f>
        <v>194</v>
      </c>
      <c r="CI74" s="5">
        <f t="shared" si="5"/>
        <v>194.00710000000001</v>
      </c>
      <c r="CJ74" s="5">
        <f t="shared" si="6"/>
        <v>51</v>
      </c>
      <c r="CK74" s="5" t="str">
        <f t="shared" si="7"/>
        <v>Tongan</v>
      </c>
      <c r="CL74" s="5">
        <f t="shared" si="8"/>
        <v>61</v>
      </c>
      <c r="CM74" s="5">
        <f t="shared" si="9"/>
        <v>4.1584293407866929E-2</v>
      </c>
    </row>
    <row r="75" spans="1:91" x14ac:dyDescent="0.3">
      <c r="A75" s="6">
        <v>72</v>
      </c>
      <c r="B75" s="5" t="s">
        <v>391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9</v>
      </c>
      <c r="J75" s="5">
        <v>0</v>
      </c>
      <c r="K75" s="5">
        <v>4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5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5</v>
      </c>
      <c r="AP75" s="5">
        <v>0</v>
      </c>
      <c r="AQ75" s="5">
        <v>0</v>
      </c>
      <c r="AR75" s="5">
        <v>0</v>
      </c>
      <c r="AS75" s="5">
        <v>0</v>
      </c>
      <c r="AT75" s="5">
        <v>0</v>
      </c>
      <c r="AU75" s="5">
        <v>0</v>
      </c>
      <c r="AV75" s="5">
        <v>0</v>
      </c>
      <c r="AW75" s="5">
        <v>0</v>
      </c>
      <c r="AX75" s="5">
        <v>0</v>
      </c>
      <c r="AY75" s="5">
        <v>4</v>
      </c>
      <c r="AZ75" s="5">
        <v>3</v>
      </c>
      <c r="BA75" s="5">
        <v>0</v>
      </c>
      <c r="BB75" s="5">
        <v>3</v>
      </c>
      <c r="BC75" s="5">
        <v>0</v>
      </c>
      <c r="BD75" s="5">
        <v>0</v>
      </c>
      <c r="BE75" s="5">
        <v>0</v>
      </c>
      <c r="BF75" s="5">
        <v>0</v>
      </c>
      <c r="BG75" s="5">
        <v>4</v>
      </c>
      <c r="BH75" s="5">
        <v>0</v>
      </c>
      <c r="BI75" s="5">
        <v>0</v>
      </c>
      <c r="BJ75" s="5">
        <v>0</v>
      </c>
      <c r="BK75" s="5">
        <v>0</v>
      </c>
      <c r="BL75" s="5">
        <v>0</v>
      </c>
      <c r="BM75" s="5">
        <v>4</v>
      </c>
      <c r="BN75" s="5">
        <v>0</v>
      </c>
      <c r="BO75" s="5">
        <v>0</v>
      </c>
      <c r="BP75" s="5">
        <v>0</v>
      </c>
      <c r="BQ75" s="5">
        <v>6</v>
      </c>
      <c r="BR75" s="5">
        <v>0</v>
      </c>
      <c r="BS75" s="5">
        <v>0</v>
      </c>
      <c r="BT75" s="5">
        <v>0</v>
      </c>
      <c r="BU75" s="5">
        <v>0</v>
      </c>
      <c r="BV75" s="5">
        <v>0</v>
      </c>
      <c r="BW75" s="5">
        <v>5</v>
      </c>
      <c r="BX75" s="5">
        <v>0</v>
      </c>
      <c r="BY75" s="5">
        <v>0</v>
      </c>
      <c r="BZ75" s="5">
        <v>0</v>
      </c>
      <c r="CA75" s="5">
        <v>0</v>
      </c>
      <c r="CB75" s="5">
        <v>0</v>
      </c>
      <c r="CC75" s="5">
        <v>0</v>
      </c>
      <c r="CD75" s="5">
        <v>64</v>
      </c>
      <c r="CG75" s="6">
        <v>72</v>
      </c>
      <c r="CH75" s="5">
        <f>VLOOKUP(CG75,$A$4:$CD$237,Infographic!$G$2+2)</f>
        <v>0</v>
      </c>
      <c r="CI75" s="5">
        <f t="shared" si="5"/>
        <v>7.2000000000000007E-3</v>
      </c>
      <c r="CJ75" s="5">
        <f t="shared" si="6"/>
        <v>199</v>
      </c>
      <c r="CK75" s="5" t="str">
        <f t="shared" si="7"/>
        <v>Shona</v>
      </c>
      <c r="CL75" s="5">
        <f t="shared" si="8"/>
        <v>59</v>
      </c>
      <c r="CM75" s="5">
        <f t="shared" si="9"/>
        <v>4.0220873951871294E-2</v>
      </c>
    </row>
    <row r="76" spans="1:91" x14ac:dyDescent="0.3">
      <c r="A76" s="6">
        <v>73</v>
      </c>
      <c r="B76" s="5" t="s">
        <v>392</v>
      </c>
      <c r="C76" s="5">
        <v>32</v>
      </c>
      <c r="D76" s="5">
        <v>11</v>
      </c>
      <c r="E76" s="5">
        <v>151</v>
      </c>
      <c r="F76" s="5">
        <v>2464</v>
      </c>
      <c r="G76" s="5">
        <v>161</v>
      </c>
      <c r="H76" s="5">
        <v>65</v>
      </c>
      <c r="I76" s="5">
        <v>2013</v>
      </c>
      <c r="J76" s="5">
        <v>17</v>
      </c>
      <c r="K76" s="5">
        <v>4546</v>
      </c>
      <c r="L76" s="5">
        <v>4613</v>
      </c>
      <c r="M76" s="5">
        <v>0</v>
      </c>
      <c r="N76" s="5">
        <v>49</v>
      </c>
      <c r="O76" s="5">
        <v>317</v>
      </c>
      <c r="P76" s="5">
        <v>2681</v>
      </c>
      <c r="Q76" s="5">
        <v>28</v>
      </c>
      <c r="R76" s="5">
        <v>45</v>
      </c>
      <c r="S76" s="5">
        <v>10</v>
      </c>
      <c r="T76" s="5">
        <v>8510</v>
      </c>
      <c r="U76" s="5">
        <v>70</v>
      </c>
      <c r="V76" s="5">
        <v>1238</v>
      </c>
      <c r="W76" s="5">
        <v>13</v>
      </c>
      <c r="X76" s="5">
        <v>5373</v>
      </c>
      <c r="Y76" s="5">
        <v>29</v>
      </c>
      <c r="Z76" s="5">
        <v>26</v>
      </c>
      <c r="AA76" s="5">
        <v>170</v>
      </c>
      <c r="AB76" s="5">
        <v>3509</v>
      </c>
      <c r="AC76" s="5">
        <v>1077</v>
      </c>
      <c r="AD76" s="5">
        <v>223</v>
      </c>
      <c r="AE76" s="5">
        <v>32</v>
      </c>
      <c r="AF76" s="5">
        <v>9</v>
      </c>
      <c r="AG76" s="5">
        <v>2269</v>
      </c>
      <c r="AH76" s="5">
        <v>23</v>
      </c>
      <c r="AI76" s="5">
        <v>2769</v>
      </c>
      <c r="AJ76" s="5">
        <v>5</v>
      </c>
      <c r="AK76" s="5">
        <v>6611</v>
      </c>
      <c r="AL76" s="5">
        <v>1707</v>
      </c>
      <c r="AM76" s="5">
        <v>289</v>
      </c>
      <c r="AN76" s="5">
        <v>10</v>
      </c>
      <c r="AO76" s="5">
        <v>138</v>
      </c>
      <c r="AP76" s="5">
        <v>6871</v>
      </c>
      <c r="AQ76" s="5">
        <v>8</v>
      </c>
      <c r="AR76" s="5">
        <v>1626</v>
      </c>
      <c r="AS76" s="5">
        <v>603</v>
      </c>
      <c r="AT76" s="5">
        <v>703</v>
      </c>
      <c r="AU76" s="5">
        <v>1638</v>
      </c>
      <c r="AV76" s="5">
        <v>292</v>
      </c>
      <c r="AW76" s="5">
        <v>206</v>
      </c>
      <c r="AX76" s="5">
        <v>23</v>
      </c>
      <c r="AY76" s="5">
        <v>10247</v>
      </c>
      <c r="AZ76" s="5">
        <v>3487</v>
      </c>
      <c r="BA76" s="5">
        <v>99</v>
      </c>
      <c r="BB76" s="5">
        <v>6789</v>
      </c>
      <c r="BC76" s="5">
        <v>1353</v>
      </c>
      <c r="BD76" s="5">
        <v>55</v>
      </c>
      <c r="BE76" s="5">
        <v>16</v>
      </c>
      <c r="BF76" s="5">
        <v>35</v>
      </c>
      <c r="BG76" s="5">
        <v>538</v>
      </c>
      <c r="BH76" s="5">
        <v>19</v>
      </c>
      <c r="BI76" s="5">
        <v>2590</v>
      </c>
      <c r="BJ76" s="5">
        <v>8</v>
      </c>
      <c r="BK76" s="5">
        <v>12</v>
      </c>
      <c r="BL76" s="5">
        <v>50</v>
      </c>
      <c r="BM76" s="5">
        <v>5</v>
      </c>
      <c r="BN76" s="5">
        <v>3418</v>
      </c>
      <c r="BO76" s="5">
        <v>14</v>
      </c>
      <c r="BP76" s="5">
        <v>79</v>
      </c>
      <c r="BQ76" s="5">
        <v>52</v>
      </c>
      <c r="BR76" s="5">
        <v>0</v>
      </c>
      <c r="BS76" s="5">
        <v>33</v>
      </c>
      <c r="BT76" s="5">
        <v>23</v>
      </c>
      <c r="BU76" s="5">
        <v>59</v>
      </c>
      <c r="BV76" s="5">
        <v>4</v>
      </c>
      <c r="BW76" s="5">
        <v>3817</v>
      </c>
      <c r="BX76" s="5">
        <v>7216</v>
      </c>
      <c r="BY76" s="5">
        <v>32</v>
      </c>
      <c r="BZ76" s="5">
        <v>1447</v>
      </c>
      <c r="CA76" s="5">
        <v>1982</v>
      </c>
      <c r="CB76" s="5">
        <v>408</v>
      </c>
      <c r="CC76" s="5">
        <v>11</v>
      </c>
      <c r="CD76" s="5">
        <v>107158</v>
      </c>
      <c r="CG76" s="6">
        <v>73</v>
      </c>
      <c r="CH76" s="5">
        <f>VLOOKUP(CG76,$A$4:$CD$237,Infographic!$G$2+2)</f>
        <v>3509</v>
      </c>
      <c r="CI76" s="5">
        <f t="shared" si="5"/>
        <v>3509.0073000000002</v>
      </c>
      <c r="CJ76" s="5">
        <f t="shared" si="6"/>
        <v>9</v>
      </c>
      <c r="CK76" s="5" t="str">
        <f t="shared" si="7"/>
        <v>Maori (NZ)</v>
      </c>
      <c r="CL76" s="5">
        <f t="shared" si="8"/>
        <v>59</v>
      </c>
      <c r="CM76" s="5">
        <f t="shared" si="9"/>
        <v>4.0220873951871294E-2</v>
      </c>
    </row>
    <row r="77" spans="1:91" x14ac:dyDescent="0.3">
      <c r="A77" s="6">
        <v>74</v>
      </c>
      <c r="B77" s="5" t="s">
        <v>393</v>
      </c>
      <c r="C77" s="5">
        <v>8</v>
      </c>
      <c r="D77" s="5">
        <v>19</v>
      </c>
      <c r="E77" s="5">
        <v>125</v>
      </c>
      <c r="F77" s="5">
        <v>139</v>
      </c>
      <c r="G77" s="5">
        <v>6</v>
      </c>
      <c r="H77" s="5">
        <v>17</v>
      </c>
      <c r="I77" s="5">
        <v>61</v>
      </c>
      <c r="J77" s="5">
        <v>0</v>
      </c>
      <c r="K77" s="5">
        <v>604</v>
      </c>
      <c r="L77" s="5">
        <v>182</v>
      </c>
      <c r="M77" s="5">
        <v>0</v>
      </c>
      <c r="N77" s="5">
        <v>4</v>
      </c>
      <c r="O77" s="5">
        <v>547</v>
      </c>
      <c r="P77" s="5">
        <v>3014</v>
      </c>
      <c r="Q77" s="5">
        <v>0</v>
      </c>
      <c r="R77" s="5">
        <v>0</v>
      </c>
      <c r="S77" s="5">
        <v>0</v>
      </c>
      <c r="T77" s="5">
        <v>246</v>
      </c>
      <c r="U77" s="5">
        <v>12</v>
      </c>
      <c r="V77" s="5">
        <v>77</v>
      </c>
      <c r="W77" s="5">
        <v>0</v>
      </c>
      <c r="X77" s="5">
        <v>1045</v>
      </c>
      <c r="Y77" s="5">
        <v>6</v>
      </c>
      <c r="Z77" s="5">
        <v>0</v>
      </c>
      <c r="AA77" s="5">
        <v>73</v>
      </c>
      <c r="AB77" s="5">
        <v>786</v>
      </c>
      <c r="AC77" s="5">
        <v>406</v>
      </c>
      <c r="AD77" s="5">
        <v>201</v>
      </c>
      <c r="AE77" s="5">
        <v>3</v>
      </c>
      <c r="AF77" s="5">
        <v>0</v>
      </c>
      <c r="AG77" s="5">
        <v>150</v>
      </c>
      <c r="AH77" s="5">
        <v>20</v>
      </c>
      <c r="AI77" s="5">
        <v>667</v>
      </c>
      <c r="AJ77" s="5">
        <v>0</v>
      </c>
      <c r="AK77" s="5">
        <v>656</v>
      </c>
      <c r="AL77" s="5">
        <v>983</v>
      </c>
      <c r="AM77" s="5">
        <v>13</v>
      </c>
      <c r="AN77" s="5">
        <v>0</v>
      </c>
      <c r="AO77" s="5">
        <v>4</v>
      </c>
      <c r="AP77" s="5">
        <v>247</v>
      </c>
      <c r="AQ77" s="5">
        <v>0</v>
      </c>
      <c r="AR77" s="5">
        <v>290</v>
      </c>
      <c r="AS77" s="5">
        <v>308</v>
      </c>
      <c r="AT77" s="5">
        <v>382</v>
      </c>
      <c r="AU77" s="5">
        <v>616</v>
      </c>
      <c r="AV77" s="5">
        <v>44</v>
      </c>
      <c r="AW77" s="5">
        <v>30</v>
      </c>
      <c r="AX77" s="5">
        <v>14</v>
      </c>
      <c r="AY77" s="5">
        <v>1674</v>
      </c>
      <c r="AZ77" s="5">
        <v>173</v>
      </c>
      <c r="BA77" s="5">
        <v>31</v>
      </c>
      <c r="BB77" s="5">
        <v>217</v>
      </c>
      <c r="BC77" s="5">
        <v>13</v>
      </c>
      <c r="BD77" s="5">
        <v>0</v>
      </c>
      <c r="BE77" s="5">
        <v>0</v>
      </c>
      <c r="BF77" s="5">
        <v>0</v>
      </c>
      <c r="BG77" s="5">
        <v>8</v>
      </c>
      <c r="BH77" s="5">
        <v>0</v>
      </c>
      <c r="BI77" s="5">
        <v>256</v>
      </c>
      <c r="BJ77" s="5">
        <v>0</v>
      </c>
      <c r="BK77" s="5">
        <v>4</v>
      </c>
      <c r="BL77" s="5">
        <v>0</v>
      </c>
      <c r="BM77" s="5">
        <v>9</v>
      </c>
      <c r="BN77" s="5">
        <v>350</v>
      </c>
      <c r="BO77" s="5">
        <v>0</v>
      </c>
      <c r="BP77" s="5">
        <v>0</v>
      </c>
      <c r="BQ77" s="5">
        <v>5</v>
      </c>
      <c r="BR77" s="5">
        <v>0</v>
      </c>
      <c r="BS77" s="5">
        <v>4</v>
      </c>
      <c r="BT77" s="5">
        <v>14</v>
      </c>
      <c r="BU77" s="5">
        <v>20</v>
      </c>
      <c r="BV77" s="5">
        <v>6</v>
      </c>
      <c r="BW77" s="5">
        <v>897</v>
      </c>
      <c r="BX77" s="5">
        <v>1423</v>
      </c>
      <c r="BY77" s="5">
        <v>70</v>
      </c>
      <c r="BZ77" s="5">
        <v>6878</v>
      </c>
      <c r="CA77" s="5">
        <v>38</v>
      </c>
      <c r="CB77" s="5">
        <v>54</v>
      </c>
      <c r="CC77" s="5">
        <v>0</v>
      </c>
      <c r="CD77" s="5">
        <v>24181</v>
      </c>
      <c r="CG77" s="6">
        <v>74</v>
      </c>
      <c r="CH77" s="5">
        <f>VLOOKUP(CG77,$A$4:$CD$237,Infographic!$G$2+2)</f>
        <v>786</v>
      </c>
      <c r="CI77" s="5">
        <f t="shared" si="5"/>
        <v>786.00739999999996</v>
      </c>
      <c r="CJ77" s="5">
        <f t="shared" si="6"/>
        <v>31</v>
      </c>
      <c r="CK77" s="5" t="str">
        <f t="shared" si="7"/>
        <v>Chaldean Neo-A.</v>
      </c>
      <c r="CL77" s="5">
        <f t="shared" si="8"/>
        <v>59</v>
      </c>
      <c r="CM77" s="5">
        <f t="shared" si="9"/>
        <v>4.0220873951871294E-2</v>
      </c>
    </row>
    <row r="78" spans="1:91" x14ac:dyDescent="0.3">
      <c r="A78" s="6">
        <v>75</v>
      </c>
      <c r="B78" s="5" t="s">
        <v>394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  <c r="AQ78" s="5">
        <v>0</v>
      </c>
      <c r="AR78" s="5">
        <v>0</v>
      </c>
      <c r="AS78" s="5">
        <v>0</v>
      </c>
      <c r="AT78" s="5">
        <v>0</v>
      </c>
      <c r="AU78" s="5">
        <v>0</v>
      </c>
      <c r="AV78" s="5">
        <v>0</v>
      </c>
      <c r="AW78" s="5">
        <v>0</v>
      </c>
      <c r="AX78" s="5">
        <v>0</v>
      </c>
      <c r="AY78" s="5">
        <v>0</v>
      </c>
      <c r="AZ78" s="5">
        <v>0</v>
      </c>
      <c r="BA78" s="5">
        <v>0</v>
      </c>
      <c r="BB78" s="5">
        <v>0</v>
      </c>
      <c r="BC78" s="5">
        <v>0</v>
      </c>
      <c r="BD78" s="5">
        <v>0</v>
      </c>
      <c r="BE78" s="5">
        <v>0</v>
      </c>
      <c r="BF78" s="5">
        <v>0</v>
      </c>
      <c r="BG78" s="5">
        <v>0</v>
      </c>
      <c r="BH78" s="5">
        <v>0</v>
      </c>
      <c r="BI78" s="5">
        <v>0</v>
      </c>
      <c r="BJ78" s="5">
        <v>0</v>
      </c>
      <c r="BK78" s="5">
        <v>0</v>
      </c>
      <c r="BL78" s="5">
        <v>0</v>
      </c>
      <c r="BM78" s="5">
        <v>0</v>
      </c>
      <c r="BN78" s="5">
        <v>0</v>
      </c>
      <c r="BO78" s="5">
        <v>0</v>
      </c>
      <c r="BP78" s="5">
        <v>0</v>
      </c>
      <c r="BQ78" s="5">
        <v>0</v>
      </c>
      <c r="BR78" s="5">
        <v>0</v>
      </c>
      <c r="BS78" s="5">
        <v>0</v>
      </c>
      <c r="BT78" s="5">
        <v>0</v>
      </c>
      <c r="BU78" s="5">
        <v>0</v>
      </c>
      <c r="BV78" s="5">
        <v>0</v>
      </c>
      <c r="BW78" s="5">
        <v>0</v>
      </c>
      <c r="BX78" s="5">
        <v>0</v>
      </c>
      <c r="BY78" s="5">
        <v>0</v>
      </c>
      <c r="BZ78" s="5">
        <v>5</v>
      </c>
      <c r="CA78" s="5">
        <v>0</v>
      </c>
      <c r="CB78" s="5">
        <v>0</v>
      </c>
      <c r="CC78" s="5">
        <v>0</v>
      </c>
      <c r="CD78" s="5">
        <v>5</v>
      </c>
      <c r="CG78" s="6">
        <v>75</v>
      </c>
      <c r="CH78" s="5">
        <f>VLOOKUP(CG78,$A$4:$CD$237,Infographic!$G$2+2)</f>
        <v>0</v>
      </c>
      <c r="CI78" s="5">
        <f t="shared" si="5"/>
        <v>7.5000000000000006E-3</v>
      </c>
      <c r="CJ78" s="5">
        <f t="shared" si="6"/>
        <v>198</v>
      </c>
      <c r="CK78" s="5" t="str">
        <f t="shared" si="7"/>
        <v>Fijian Hindustani</v>
      </c>
      <c r="CL78" s="5">
        <f t="shared" si="8"/>
        <v>58</v>
      </c>
      <c r="CM78" s="5">
        <f t="shared" si="9"/>
        <v>3.953916422387347E-2</v>
      </c>
    </row>
    <row r="79" spans="1:91" x14ac:dyDescent="0.3">
      <c r="A79" s="6">
        <v>76</v>
      </c>
      <c r="B79" s="5" t="s">
        <v>395</v>
      </c>
      <c r="C79" s="5">
        <v>0</v>
      </c>
      <c r="D79" s="5">
        <v>0</v>
      </c>
      <c r="E79" s="5">
        <v>0</v>
      </c>
      <c r="F79" s="5">
        <v>52</v>
      </c>
      <c r="G79" s="5">
        <v>10</v>
      </c>
      <c r="H79" s="5">
        <v>0</v>
      </c>
      <c r="I79" s="5">
        <v>14</v>
      </c>
      <c r="J79" s="5">
        <v>5</v>
      </c>
      <c r="K79" s="5">
        <v>89</v>
      </c>
      <c r="L79" s="5">
        <v>955</v>
      </c>
      <c r="M79" s="5">
        <v>0</v>
      </c>
      <c r="N79" s="5">
        <v>0</v>
      </c>
      <c r="O79" s="5">
        <v>36</v>
      </c>
      <c r="P79" s="5">
        <v>855</v>
      </c>
      <c r="Q79" s="5">
        <v>0</v>
      </c>
      <c r="R79" s="5">
        <v>0</v>
      </c>
      <c r="S79" s="5">
        <v>0</v>
      </c>
      <c r="T79" s="5">
        <v>55</v>
      </c>
      <c r="U79" s="5">
        <v>10</v>
      </c>
      <c r="V79" s="5">
        <v>26</v>
      </c>
      <c r="W79" s="5">
        <v>0</v>
      </c>
      <c r="X79" s="5">
        <v>30</v>
      </c>
      <c r="Y79" s="5">
        <v>0</v>
      </c>
      <c r="Z79" s="5">
        <v>0</v>
      </c>
      <c r="AA79" s="5">
        <v>8</v>
      </c>
      <c r="AB79" s="5">
        <v>407</v>
      </c>
      <c r="AC79" s="5">
        <v>17</v>
      </c>
      <c r="AD79" s="5">
        <v>7</v>
      </c>
      <c r="AE79" s="5">
        <v>0</v>
      </c>
      <c r="AF79" s="5">
        <v>0</v>
      </c>
      <c r="AG79" s="5">
        <v>22</v>
      </c>
      <c r="AH79" s="5">
        <v>0</v>
      </c>
      <c r="AI79" s="5">
        <v>103</v>
      </c>
      <c r="AJ79" s="5">
        <v>0</v>
      </c>
      <c r="AK79" s="5">
        <v>153</v>
      </c>
      <c r="AL79" s="5">
        <v>125</v>
      </c>
      <c r="AM79" s="5">
        <v>3</v>
      </c>
      <c r="AN79" s="5">
        <v>0</v>
      </c>
      <c r="AO79" s="5">
        <v>0</v>
      </c>
      <c r="AP79" s="5">
        <v>82</v>
      </c>
      <c r="AQ79" s="5">
        <v>0</v>
      </c>
      <c r="AR79" s="5">
        <v>155</v>
      </c>
      <c r="AS79" s="5">
        <v>40</v>
      </c>
      <c r="AT79" s="5">
        <v>99</v>
      </c>
      <c r="AU79" s="5">
        <v>592</v>
      </c>
      <c r="AV79" s="5">
        <v>0</v>
      </c>
      <c r="AW79" s="5">
        <v>8</v>
      </c>
      <c r="AX79" s="5">
        <v>5</v>
      </c>
      <c r="AY79" s="5">
        <v>210</v>
      </c>
      <c r="AZ79" s="5">
        <v>103</v>
      </c>
      <c r="BA79" s="5">
        <v>6</v>
      </c>
      <c r="BB79" s="5">
        <v>27</v>
      </c>
      <c r="BC79" s="5">
        <v>6</v>
      </c>
      <c r="BD79" s="5">
        <v>0</v>
      </c>
      <c r="BE79" s="5">
        <v>0</v>
      </c>
      <c r="BF79" s="5">
        <v>0</v>
      </c>
      <c r="BG79" s="5">
        <v>8</v>
      </c>
      <c r="BH79" s="5">
        <v>7</v>
      </c>
      <c r="BI79" s="5">
        <v>23</v>
      </c>
      <c r="BJ79" s="5">
        <v>0</v>
      </c>
      <c r="BK79" s="5">
        <v>0</v>
      </c>
      <c r="BL79" s="5">
        <v>0</v>
      </c>
      <c r="BM79" s="5">
        <v>0</v>
      </c>
      <c r="BN79" s="5">
        <v>27</v>
      </c>
      <c r="BO79" s="5">
        <v>7</v>
      </c>
      <c r="BP79" s="5">
        <v>0</v>
      </c>
      <c r="BQ79" s="5">
        <v>0</v>
      </c>
      <c r="BR79" s="5">
        <v>0</v>
      </c>
      <c r="BS79" s="5">
        <v>0</v>
      </c>
      <c r="BT79" s="5">
        <v>0</v>
      </c>
      <c r="BU79" s="5">
        <v>3</v>
      </c>
      <c r="BV79" s="5">
        <v>0</v>
      </c>
      <c r="BW79" s="5">
        <v>123</v>
      </c>
      <c r="BX79" s="5">
        <v>429</v>
      </c>
      <c r="BY79" s="5">
        <v>0</v>
      </c>
      <c r="BZ79" s="5">
        <v>196</v>
      </c>
      <c r="CA79" s="5">
        <v>272</v>
      </c>
      <c r="CB79" s="5">
        <v>8</v>
      </c>
      <c r="CC79" s="5">
        <v>0</v>
      </c>
      <c r="CD79" s="5">
        <v>5435</v>
      </c>
      <c r="CG79" s="6">
        <v>76</v>
      </c>
      <c r="CH79" s="5">
        <f>VLOOKUP(CG79,$A$4:$CD$237,Infographic!$G$2+2)</f>
        <v>407</v>
      </c>
      <c r="CI79" s="5">
        <f t="shared" si="5"/>
        <v>407.00760000000002</v>
      </c>
      <c r="CJ79" s="5">
        <f t="shared" si="6"/>
        <v>40</v>
      </c>
      <c r="CK79" s="5" t="str">
        <f t="shared" si="7"/>
        <v>Fijian</v>
      </c>
      <c r="CL79" s="5">
        <f t="shared" si="8"/>
        <v>55</v>
      </c>
      <c r="CM79" s="5">
        <f t="shared" si="9"/>
        <v>3.7494035039880018E-2</v>
      </c>
    </row>
    <row r="80" spans="1:91" x14ac:dyDescent="0.3">
      <c r="A80" s="6">
        <v>77</v>
      </c>
      <c r="B80" s="5" t="s">
        <v>396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5</v>
      </c>
      <c r="L80" s="5">
        <v>25</v>
      </c>
      <c r="M80" s="5">
        <v>0</v>
      </c>
      <c r="N80" s="5">
        <v>0</v>
      </c>
      <c r="O80" s="5">
        <v>0</v>
      </c>
      <c r="P80" s="5">
        <v>43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79</v>
      </c>
      <c r="AC80" s="5">
        <v>0</v>
      </c>
      <c r="AD80" s="5">
        <v>0</v>
      </c>
      <c r="AE80" s="5">
        <v>0</v>
      </c>
      <c r="AF80" s="5">
        <v>0</v>
      </c>
      <c r="AG80" s="5">
        <v>4</v>
      </c>
      <c r="AH80" s="5">
        <v>0</v>
      </c>
      <c r="AI80" s="5">
        <v>16</v>
      </c>
      <c r="AJ80" s="5">
        <v>0</v>
      </c>
      <c r="AK80" s="5">
        <v>3</v>
      </c>
      <c r="AL80" s="5">
        <v>6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4</v>
      </c>
      <c r="AS80" s="5">
        <v>0</v>
      </c>
      <c r="AT80" s="5">
        <v>23</v>
      </c>
      <c r="AU80" s="5">
        <v>20</v>
      </c>
      <c r="AV80" s="5">
        <v>0</v>
      </c>
      <c r="AW80" s="5">
        <v>0</v>
      </c>
      <c r="AX80" s="5">
        <v>0</v>
      </c>
      <c r="AY80" s="5">
        <v>4</v>
      </c>
      <c r="AZ80" s="5">
        <v>15</v>
      </c>
      <c r="BA80" s="5">
        <v>0</v>
      </c>
      <c r="BB80" s="5">
        <v>0</v>
      </c>
      <c r="BC80" s="5">
        <v>0</v>
      </c>
      <c r="BD80" s="5">
        <v>0</v>
      </c>
      <c r="BE80" s="5">
        <v>0</v>
      </c>
      <c r="BF80" s="5">
        <v>0</v>
      </c>
      <c r="BG80" s="5">
        <v>0</v>
      </c>
      <c r="BH80" s="5">
        <v>0</v>
      </c>
      <c r="BI80" s="5">
        <v>0</v>
      </c>
      <c r="BJ80" s="5">
        <v>0</v>
      </c>
      <c r="BK80" s="5">
        <v>0</v>
      </c>
      <c r="BL80" s="5">
        <v>0</v>
      </c>
      <c r="BM80" s="5">
        <v>0</v>
      </c>
      <c r="BN80" s="5">
        <v>0</v>
      </c>
      <c r="BO80" s="5">
        <v>0</v>
      </c>
      <c r="BP80" s="5">
        <v>0</v>
      </c>
      <c r="BQ80" s="5">
        <v>0</v>
      </c>
      <c r="BR80" s="5">
        <v>0</v>
      </c>
      <c r="BS80" s="5">
        <v>0</v>
      </c>
      <c r="BT80" s="5">
        <v>0</v>
      </c>
      <c r="BU80" s="5">
        <v>0</v>
      </c>
      <c r="BV80" s="5">
        <v>0</v>
      </c>
      <c r="BW80" s="5">
        <v>0</v>
      </c>
      <c r="BX80" s="5">
        <v>0</v>
      </c>
      <c r="BY80" s="5">
        <v>0</v>
      </c>
      <c r="BZ80" s="5">
        <v>319</v>
      </c>
      <c r="CA80" s="5">
        <v>15</v>
      </c>
      <c r="CB80" s="5">
        <v>0</v>
      </c>
      <c r="CC80" s="5">
        <v>0</v>
      </c>
      <c r="CD80" s="5">
        <v>579</v>
      </c>
      <c r="CG80" s="6">
        <v>77</v>
      </c>
      <c r="CH80" s="5">
        <f>VLOOKUP(CG80,$A$4:$CD$237,Infographic!$G$2+2)</f>
        <v>79</v>
      </c>
      <c r="CI80" s="5">
        <f t="shared" si="5"/>
        <v>79.0077</v>
      </c>
      <c r="CJ80" s="5">
        <f t="shared" si="6"/>
        <v>65</v>
      </c>
      <c r="CK80" s="5" t="str">
        <f t="shared" si="7"/>
        <v>Bisaya</v>
      </c>
      <c r="CL80" s="5">
        <f t="shared" si="8"/>
        <v>48</v>
      </c>
      <c r="CM80" s="5">
        <f t="shared" si="9"/>
        <v>3.2722066943895289E-2</v>
      </c>
    </row>
    <row r="81" spans="1:91" x14ac:dyDescent="0.3">
      <c r="A81" s="6">
        <v>78</v>
      </c>
      <c r="B81" s="5" t="s">
        <v>397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9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11</v>
      </c>
      <c r="AC81" s="5">
        <v>7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11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4</v>
      </c>
      <c r="AU81" s="5">
        <v>4</v>
      </c>
      <c r="AV81" s="5">
        <v>0</v>
      </c>
      <c r="AW81" s="5">
        <v>0</v>
      </c>
      <c r="AX81" s="5">
        <v>0</v>
      </c>
      <c r="AY81" s="5">
        <v>12</v>
      </c>
      <c r="AZ81" s="5">
        <v>0</v>
      </c>
      <c r="BA81" s="5">
        <v>0</v>
      </c>
      <c r="BB81" s="5">
        <v>0</v>
      </c>
      <c r="BC81" s="5">
        <v>0</v>
      </c>
      <c r="BD81" s="5">
        <v>0</v>
      </c>
      <c r="BE81" s="5">
        <v>0</v>
      </c>
      <c r="BF81" s="5">
        <v>0</v>
      </c>
      <c r="BG81" s="5">
        <v>0</v>
      </c>
      <c r="BH81" s="5">
        <v>0</v>
      </c>
      <c r="BI81" s="5">
        <v>0</v>
      </c>
      <c r="BJ81" s="5">
        <v>0</v>
      </c>
      <c r="BK81" s="5">
        <v>0</v>
      </c>
      <c r="BL81" s="5">
        <v>0</v>
      </c>
      <c r="BM81" s="5">
        <v>0</v>
      </c>
      <c r="BN81" s="5">
        <v>0</v>
      </c>
      <c r="BO81" s="5">
        <v>0</v>
      </c>
      <c r="BP81" s="5">
        <v>0</v>
      </c>
      <c r="BQ81" s="5">
        <v>0</v>
      </c>
      <c r="BR81" s="5">
        <v>0</v>
      </c>
      <c r="BS81" s="5">
        <v>0</v>
      </c>
      <c r="BT81" s="5">
        <v>0</v>
      </c>
      <c r="BU81" s="5">
        <v>0</v>
      </c>
      <c r="BV81" s="5">
        <v>0</v>
      </c>
      <c r="BW81" s="5">
        <v>0</v>
      </c>
      <c r="BX81" s="5">
        <v>7</v>
      </c>
      <c r="BY81" s="5">
        <v>3</v>
      </c>
      <c r="BZ81" s="5">
        <v>9</v>
      </c>
      <c r="CA81" s="5">
        <v>0</v>
      </c>
      <c r="CB81" s="5">
        <v>0</v>
      </c>
      <c r="CC81" s="5">
        <v>0</v>
      </c>
      <c r="CD81" s="5">
        <v>81</v>
      </c>
      <c r="CG81" s="6">
        <v>78</v>
      </c>
      <c r="CH81" s="5">
        <f>VLOOKUP(CG81,$A$4:$CD$237,Infographic!$G$2+2)</f>
        <v>11</v>
      </c>
      <c r="CI81" s="5">
        <f t="shared" si="5"/>
        <v>11.0078</v>
      </c>
      <c r="CJ81" s="5">
        <f t="shared" si="6"/>
        <v>103</v>
      </c>
      <c r="CK81" s="5" t="str">
        <f t="shared" si="7"/>
        <v>Yoruba</v>
      </c>
      <c r="CL81" s="5">
        <f t="shared" si="8"/>
        <v>41</v>
      </c>
      <c r="CM81" s="5">
        <f t="shared" si="9"/>
        <v>2.7950098847910561E-2</v>
      </c>
    </row>
    <row r="82" spans="1:91" x14ac:dyDescent="0.3">
      <c r="A82" s="6">
        <v>79</v>
      </c>
      <c r="B82" s="5" t="s">
        <v>398</v>
      </c>
      <c r="C82" s="5">
        <v>0</v>
      </c>
      <c r="D82" s="5">
        <v>0</v>
      </c>
      <c r="E82" s="5">
        <v>14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9</v>
      </c>
      <c r="L82" s="5">
        <v>465</v>
      </c>
      <c r="M82" s="5">
        <v>0</v>
      </c>
      <c r="N82" s="5">
        <v>0</v>
      </c>
      <c r="O82" s="5">
        <v>238</v>
      </c>
      <c r="P82" s="5">
        <v>11772</v>
      </c>
      <c r="Q82" s="5">
        <v>0</v>
      </c>
      <c r="R82" s="5">
        <v>19</v>
      </c>
      <c r="S82" s="5">
        <v>0</v>
      </c>
      <c r="T82" s="5">
        <v>14</v>
      </c>
      <c r="U82" s="5">
        <v>0</v>
      </c>
      <c r="V82" s="5">
        <v>28</v>
      </c>
      <c r="W82" s="5">
        <v>0</v>
      </c>
      <c r="X82" s="5">
        <v>3</v>
      </c>
      <c r="Y82" s="5">
        <v>0</v>
      </c>
      <c r="Z82" s="5">
        <v>0</v>
      </c>
      <c r="AA82" s="5">
        <v>51</v>
      </c>
      <c r="AB82" s="5">
        <v>4029</v>
      </c>
      <c r="AC82" s="5">
        <v>651</v>
      </c>
      <c r="AD82" s="5">
        <v>822</v>
      </c>
      <c r="AE82" s="5">
        <v>0</v>
      </c>
      <c r="AF82" s="5">
        <v>0</v>
      </c>
      <c r="AG82" s="5">
        <v>0</v>
      </c>
      <c r="AH82" s="5">
        <v>0</v>
      </c>
      <c r="AI82" s="5">
        <v>367</v>
      </c>
      <c r="AJ82" s="5">
        <v>0</v>
      </c>
      <c r="AK82" s="5">
        <v>13</v>
      </c>
      <c r="AL82" s="5">
        <v>16</v>
      </c>
      <c r="AM82" s="5">
        <v>11</v>
      </c>
      <c r="AN82" s="5">
        <v>0</v>
      </c>
      <c r="AO82" s="5">
        <v>0</v>
      </c>
      <c r="AP82" s="5">
        <v>4</v>
      </c>
      <c r="AQ82" s="5">
        <v>0</v>
      </c>
      <c r="AR82" s="5">
        <v>51</v>
      </c>
      <c r="AS82" s="5">
        <v>0</v>
      </c>
      <c r="AT82" s="5">
        <v>24</v>
      </c>
      <c r="AU82" s="5">
        <v>183</v>
      </c>
      <c r="AV82" s="5">
        <v>296</v>
      </c>
      <c r="AW82" s="5">
        <v>4</v>
      </c>
      <c r="AX82" s="5">
        <v>0</v>
      </c>
      <c r="AY82" s="5">
        <v>50</v>
      </c>
      <c r="AZ82" s="5">
        <v>0</v>
      </c>
      <c r="BA82" s="5">
        <v>3</v>
      </c>
      <c r="BB82" s="5">
        <v>11</v>
      </c>
      <c r="BC82" s="5">
        <v>0</v>
      </c>
      <c r="BD82" s="5">
        <v>0</v>
      </c>
      <c r="BE82" s="5">
        <v>0</v>
      </c>
      <c r="BF82" s="5">
        <v>0</v>
      </c>
      <c r="BG82" s="5">
        <v>0</v>
      </c>
      <c r="BH82" s="5">
        <v>0</v>
      </c>
      <c r="BI82" s="5">
        <v>9</v>
      </c>
      <c r="BJ82" s="5">
        <v>0</v>
      </c>
      <c r="BK82" s="5">
        <v>0</v>
      </c>
      <c r="BL82" s="5">
        <v>0</v>
      </c>
      <c r="BM82" s="5">
        <v>0</v>
      </c>
      <c r="BN82" s="5">
        <v>5</v>
      </c>
      <c r="BO82" s="5">
        <v>0</v>
      </c>
      <c r="BP82" s="5">
        <v>0</v>
      </c>
      <c r="BQ82" s="5">
        <v>62</v>
      </c>
      <c r="BR82" s="5">
        <v>0</v>
      </c>
      <c r="BS82" s="5">
        <v>0</v>
      </c>
      <c r="BT82" s="5">
        <v>4</v>
      </c>
      <c r="BU82" s="5">
        <v>0</v>
      </c>
      <c r="BV82" s="5">
        <v>0</v>
      </c>
      <c r="BW82" s="5">
        <v>4</v>
      </c>
      <c r="BX82" s="5">
        <v>83</v>
      </c>
      <c r="BY82" s="5">
        <v>8</v>
      </c>
      <c r="BZ82" s="5">
        <v>142</v>
      </c>
      <c r="CA82" s="5">
        <v>25</v>
      </c>
      <c r="CB82" s="5">
        <v>6</v>
      </c>
      <c r="CC82" s="5">
        <v>0</v>
      </c>
      <c r="CD82" s="5">
        <v>19520</v>
      </c>
      <c r="CG82" s="6">
        <v>79</v>
      </c>
      <c r="CH82" s="5">
        <f>VLOOKUP(CG82,$A$4:$CD$237,Infographic!$G$2+2)</f>
        <v>4029</v>
      </c>
      <c r="CI82" s="5">
        <f t="shared" si="5"/>
        <v>4029.0079000000001</v>
      </c>
      <c r="CJ82" s="5">
        <f t="shared" si="6"/>
        <v>7</v>
      </c>
      <c r="CK82" s="5" t="str">
        <f t="shared" si="7"/>
        <v>Cebuano</v>
      </c>
      <c r="CL82" s="5">
        <f t="shared" si="8"/>
        <v>41</v>
      </c>
      <c r="CM82" s="5">
        <f t="shared" si="9"/>
        <v>2.7950098847910561E-2</v>
      </c>
    </row>
    <row r="83" spans="1:91" x14ac:dyDescent="0.3">
      <c r="A83" s="6">
        <v>80</v>
      </c>
      <c r="B83" s="5" t="s">
        <v>399</v>
      </c>
      <c r="C83" s="5">
        <v>3</v>
      </c>
      <c r="D83" s="5">
        <v>0</v>
      </c>
      <c r="E83" s="5">
        <v>4</v>
      </c>
      <c r="F83" s="5">
        <v>29</v>
      </c>
      <c r="G83" s="5">
        <v>0</v>
      </c>
      <c r="H83" s="5">
        <v>4</v>
      </c>
      <c r="I83" s="5">
        <v>248</v>
      </c>
      <c r="J83" s="5">
        <v>0</v>
      </c>
      <c r="K83" s="5">
        <v>158</v>
      </c>
      <c r="L83" s="5">
        <v>26</v>
      </c>
      <c r="M83" s="5">
        <v>0</v>
      </c>
      <c r="N83" s="5">
        <v>0</v>
      </c>
      <c r="O83" s="5">
        <v>16</v>
      </c>
      <c r="P83" s="5">
        <v>54</v>
      </c>
      <c r="Q83" s="5">
        <v>0</v>
      </c>
      <c r="R83" s="5">
        <v>0</v>
      </c>
      <c r="S83" s="5">
        <v>0</v>
      </c>
      <c r="T83" s="5">
        <v>43</v>
      </c>
      <c r="U83" s="5">
        <v>0</v>
      </c>
      <c r="V83" s="5">
        <v>48</v>
      </c>
      <c r="W83" s="5">
        <v>0</v>
      </c>
      <c r="X83" s="5">
        <v>3187</v>
      </c>
      <c r="Y83" s="5">
        <v>0</v>
      </c>
      <c r="Z83" s="5">
        <v>0</v>
      </c>
      <c r="AA83" s="5">
        <v>3</v>
      </c>
      <c r="AB83" s="5">
        <v>24</v>
      </c>
      <c r="AC83" s="5">
        <v>17</v>
      </c>
      <c r="AD83" s="5">
        <v>0</v>
      </c>
      <c r="AE83" s="5">
        <v>8</v>
      </c>
      <c r="AF83" s="5">
        <v>0</v>
      </c>
      <c r="AG83" s="5">
        <v>18</v>
      </c>
      <c r="AH83" s="5">
        <v>0</v>
      </c>
      <c r="AI83" s="5">
        <v>13</v>
      </c>
      <c r="AJ83" s="5">
        <v>0</v>
      </c>
      <c r="AK83" s="5">
        <v>365</v>
      </c>
      <c r="AL83" s="5">
        <v>26</v>
      </c>
      <c r="AM83" s="5">
        <v>0</v>
      </c>
      <c r="AN83" s="5">
        <v>0</v>
      </c>
      <c r="AO83" s="5">
        <v>5</v>
      </c>
      <c r="AP83" s="5">
        <v>38</v>
      </c>
      <c r="AQ83" s="5">
        <v>0</v>
      </c>
      <c r="AR83" s="5">
        <v>18</v>
      </c>
      <c r="AS83" s="5">
        <v>10</v>
      </c>
      <c r="AT83" s="5">
        <v>72</v>
      </c>
      <c r="AU83" s="5">
        <v>5</v>
      </c>
      <c r="AV83" s="5">
        <v>7</v>
      </c>
      <c r="AW83" s="5">
        <v>8</v>
      </c>
      <c r="AX83" s="5">
        <v>0</v>
      </c>
      <c r="AY83" s="5">
        <v>191</v>
      </c>
      <c r="AZ83" s="5">
        <v>12</v>
      </c>
      <c r="BA83" s="5">
        <v>0</v>
      </c>
      <c r="BB83" s="5">
        <v>44</v>
      </c>
      <c r="BC83" s="5">
        <v>21</v>
      </c>
      <c r="BD83" s="5">
        <v>0</v>
      </c>
      <c r="BE83" s="5">
        <v>0</v>
      </c>
      <c r="BF83" s="5">
        <v>0</v>
      </c>
      <c r="BG83" s="5">
        <v>14</v>
      </c>
      <c r="BH83" s="5">
        <v>0</v>
      </c>
      <c r="BI83" s="5">
        <v>359</v>
      </c>
      <c r="BJ83" s="5">
        <v>0</v>
      </c>
      <c r="BK83" s="5">
        <v>0</v>
      </c>
      <c r="BL83" s="5">
        <v>3</v>
      </c>
      <c r="BM83" s="5">
        <v>0</v>
      </c>
      <c r="BN83" s="5">
        <v>258</v>
      </c>
      <c r="BO83" s="5">
        <v>0</v>
      </c>
      <c r="BP83" s="5">
        <v>4</v>
      </c>
      <c r="BQ83" s="5">
        <v>0</v>
      </c>
      <c r="BR83" s="5">
        <v>0</v>
      </c>
      <c r="BS83" s="5">
        <v>3</v>
      </c>
      <c r="BT83" s="5">
        <v>11</v>
      </c>
      <c r="BU83" s="5">
        <v>0</v>
      </c>
      <c r="BV83" s="5">
        <v>0</v>
      </c>
      <c r="BW83" s="5">
        <v>33</v>
      </c>
      <c r="BX83" s="5">
        <v>0</v>
      </c>
      <c r="BY83" s="5">
        <v>0</v>
      </c>
      <c r="BZ83" s="5">
        <v>25</v>
      </c>
      <c r="CA83" s="5">
        <v>46</v>
      </c>
      <c r="CB83" s="5">
        <v>77</v>
      </c>
      <c r="CC83" s="5">
        <v>0</v>
      </c>
      <c r="CD83" s="5">
        <v>5580</v>
      </c>
      <c r="CG83" s="6">
        <v>80</v>
      </c>
      <c r="CH83" s="5">
        <f>VLOOKUP(CG83,$A$4:$CD$237,Infographic!$G$2+2)</f>
        <v>24</v>
      </c>
      <c r="CI83" s="5">
        <f t="shared" si="5"/>
        <v>24.007999999999999</v>
      </c>
      <c r="CJ83" s="5">
        <f t="shared" si="6"/>
        <v>88</v>
      </c>
      <c r="CK83" s="5" t="str">
        <f t="shared" si="7"/>
        <v>Czech</v>
      </c>
      <c r="CL83" s="5">
        <f t="shared" si="8"/>
        <v>39</v>
      </c>
      <c r="CM83" s="5">
        <f t="shared" si="9"/>
        <v>2.6586679391914926E-2</v>
      </c>
    </row>
    <row r="84" spans="1:91" x14ac:dyDescent="0.3">
      <c r="A84" s="6">
        <v>81</v>
      </c>
      <c r="B84" s="5" t="s">
        <v>400</v>
      </c>
      <c r="C84" s="5">
        <v>4</v>
      </c>
      <c r="D84" s="5">
        <v>15</v>
      </c>
      <c r="E84" s="5">
        <v>387</v>
      </c>
      <c r="F84" s="5">
        <v>797</v>
      </c>
      <c r="G84" s="5">
        <v>28</v>
      </c>
      <c r="H84" s="5">
        <v>79</v>
      </c>
      <c r="I84" s="5">
        <v>323</v>
      </c>
      <c r="J84" s="5">
        <v>18</v>
      </c>
      <c r="K84" s="5">
        <v>1361</v>
      </c>
      <c r="L84" s="5">
        <v>1743</v>
      </c>
      <c r="M84" s="5">
        <v>0</v>
      </c>
      <c r="N84" s="5">
        <v>28</v>
      </c>
      <c r="O84" s="5">
        <v>959</v>
      </c>
      <c r="P84" s="5">
        <v>6485</v>
      </c>
      <c r="Q84" s="5">
        <v>9</v>
      </c>
      <c r="R84" s="5">
        <v>13</v>
      </c>
      <c r="S84" s="5">
        <v>11</v>
      </c>
      <c r="T84" s="5">
        <v>1063</v>
      </c>
      <c r="U84" s="5">
        <v>24</v>
      </c>
      <c r="V84" s="5">
        <v>431</v>
      </c>
      <c r="W84" s="5">
        <v>3</v>
      </c>
      <c r="X84" s="5">
        <v>1842</v>
      </c>
      <c r="Y84" s="5">
        <v>14</v>
      </c>
      <c r="Z84" s="5">
        <v>5</v>
      </c>
      <c r="AA84" s="5">
        <v>214</v>
      </c>
      <c r="AB84" s="5">
        <v>2256</v>
      </c>
      <c r="AC84" s="5">
        <v>965</v>
      </c>
      <c r="AD84" s="5">
        <v>193</v>
      </c>
      <c r="AE84" s="5">
        <v>13</v>
      </c>
      <c r="AF84" s="5">
        <v>4</v>
      </c>
      <c r="AG84" s="5">
        <v>750</v>
      </c>
      <c r="AH84" s="5">
        <v>34</v>
      </c>
      <c r="AI84" s="5">
        <v>4049</v>
      </c>
      <c r="AJ84" s="5">
        <v>0</v>
      </c>
      <c r="AK84" s="5">
        <v>1517</v>
      </c>
      <c r="AL84" s="5">
        <v>1482</v>
      </c>
      <c r="AM84" s="5">
        <v>93</v>
      </c>
      <c r="AN84" s="5">
        <v>0</v>
      </c>
      <c r="AO84" s="5">
        <v>36</v>
      </c>
      <c r="AP84" s="5">
        <v>1048</v>
      </c>
      <c r="AQ84" s="5">
        <v>4</v>
      </c>
      <c r="AR84" s="5">
        <v>581</v>
      </c>
      <c r="AS84" s="5">
        <v>808</v>
      </c>
      <c r="AT84" s="5">
        <v>3585</v>
      </c>
      <c r="AU84" s="5">
        <v>3490</v>
      </c>
      <c r="AV84" s="5">
        <v>66</v>
      </c>
      <c r="AW84" s="5">
        <v>280</v>
      </c>
      <c r="AX84" s="5">
        <v>12</v>
      </c>
      <c r="AY84" s="5">
        <v>4199</v>
      </c>
      <c r="AZ84" s="5">
        <v>827</v>
      </c>
      <c r="BA84" s="5">
        <v>134</v>
      </c>
      <c r="BB84" s="5">
        <v>1072</v>
      </c>
      <c r="BC84" s="5">
        <v>85</v>
      </c>
      <c r="BD84" s="5">
        <v>11</v>
      </c>
      <c r="BE84" s="5">
        <v>0</v>
      </c>
      <c r="BF84" s="5">
        <v>5</v>
      </c>
      <c r="BG84" s="5">
        <v>137</v>
      </c>
      <c r="BH84" s="5">
        <v>4</v>
      </c>
      <c r="BI84" s="5">
        <v>731</v>
      </c>
      <c r="BJ84" s="5">
        <v>0</v>
      </c>
      <c r="BK84" s="5">
        <v>4</v>
      </c>
      <c r="BL84" s="5">
        <v>10</v>
      </c>
      <c r="BM84" s="5">
        <v>18</v>
      </c>
      <c r="BN84" s="5">
        <v>767</v>
      </c>
      <c r="BO84" s="5">
        <v>4</v>
      </c>
      <c r="BP84" s="5">
        <v>17</v>
      </c>
      <c r="BQ84" s="5">
        <v>24</v>
      </c>
      <c r="BR84" s="5">
        <v>0</v>
      </c>
      <c r="BS84" s="5">
        <v>24</v>
      </c>
      <c r="BT84" s="5">
        <v>45</v>
      </c>
      <c r="BU84" s="5">
        <v>43</v>
      </c>
      <c r="BV84" s="5">
        <v>4</v>
      </c>
      <c r="BW84" s="5">
        <v>2219</v>
      </c>
      <c r="BX84" s="5">
        <v>4684</v>
      </c>
      <c r="BY84" s="5">
        <v>99</v>
      </c>
      <c r="BZ84" s="5">
        <v>14017</v>
      </c>
      <c r="CA84" s="5">
        <v>220</v>
      </c>
      <c r="CB84" s="5">
        <v>322</v>
      </c>
      <c r="CC84" s="5">
        <v>8</v>
      </c>
      <c r="CD84" s="5">
        <v>66930</v>
      </c>
      <c r="CG84" s="6">
        <v>81</v>
      </c>
      <c r="CH84" s="5">
        <f>VLOOKUP(CG84,$A$4:$CD$237,Infographic!$G$2+2)</f>
        <v>2256</v>
      </c>
      <c r="CI84" s="5">
        <f t="shared" si="5"/>
        <v>2256.0081</v>
      </c>
      <c r="CJ84" s="5">
        <f t="shared" si="6"/>
        <v>12</v>
      </c>
      <c r="CK84" s="5" t="str">
        <f t="shared" si="7"/>
        <v>Slovak</v>
      </c>
      <c r="CL84" s="5">
        <f t="shared" si="8"/>
        <v>38</v>
      </c>
      <c r="CM84" s="5">
        <f t="shared" si="9"/>
        <v>2.5904969663917105E-2</v>
      </c>
    </row>
    <row r="85" spans="1:91" x14ac:dyDescent="0.3">
      <c r="A85" s="6">
        <v>82</v>
      </c>
      <c r="B85" s="5" t="s">
        <v>401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16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410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3</v>
      </c>
      <c r="AV85" s="5">
        <v>0</v>
      </c>
      <c r="AW85" s="5">
        <v>214</v>
      </c>
      <c r="AX85" s="5">
        <v>0</v>
      </c>
      <c r="AY85" s="5">
        <v>0</v>
      </c>
      <c r="AZ85" s="5">
        <v>4</v>
      </c>
      <c r="BA85" s="5">
        <v>0</v>
      </c>
      <c r="BB85" s="5">
        <v>0</v>
      </c>
      <c r="BC85" s="5">
        <v>0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0</v>
      </c>
      <c r="BJ85" s="5">
        <v>0</v>
      </c>
      <c r="BK85" s="5">
        <v>0</v>
      </c>
      <c r="BL85" s="5">
        <v>0</v>
      </c>
      <c r="BM85" s="5">
        <v>0</v>
      </c>
      <c r="BN85" s="5">
        <v>0</v>
      </c>
      <c r="BO85" s="5">
        <v>0</v>
      </c>
      <c r="BP85" s="5">
        <v>0</v>
      </c>
      <c r="BQ85" s="5">
        <v>0</v>
      </c>
      <c r="BR85" s="5">
        <v>0</v>
      </c>
      <c r="BS85" s="5">
        <v>0</v>
      </c>
      <c r="BT85" s="5">
        <v>0</v>
      </c>
      <c r="BU85" s="5">
        <v>0</v>
      </c>
      <c r="BV85" s="5">
        <v>0</v>
      </c>
      <c r="BW85" s="5">
        <v>0</v>
      </c>
      <c r="BX85" s="5">
        <v>9</v>
      </c>
      <c r="BY85" s="5">
        <v>0</v>
      </c>
      <c r="BZ85" s="5">
        <v>10</v>
      </c>
      <c r="CA85" s="5">
        <v>0</v>
      </c>
      <c r="CB85" s="5">
        <v>0</v>
      </c>
      <c r="CC85" s="5">
        <v>0</v>
      </c>
      <c r="CD85" s="5">
        <v>677</v>
      </c>
      <c r="CG85" s="6">
        <v>82</v>
      </c>
      <c r="CH85" s="5">
        <f>VLOOKUP(CG85,$A$4:$CD$237,Infographic!$G$2+2)</f>
        <v>0</v>
      </c>
      <c r="CI85" s="5">
        <f t="shared" si="5"/>
        <v>8.2000000000000007E-3</v>
      </c>
      <c r="CJ85" s="5">
        <f t="shared" si="6"/>
        <v>197</v>
      </c>
      <c r="CK85" s="5" t="str">
        <f t="shared" si="7"/>
        <v>Tibetan</v>
      </c>
      <c r="CL85" s="5">
        <f t="shared" si="8"/>
        <v>34</v>
      </c>
      <c r="CM85" s="5">
        <f t="shared" si="9"/>
        <v>2.3178130751925829E-2</v>
      </c>
    </row>
    <row r="86" spans="1:91" x14ac:dyDescent="0.3">
      <c r="A86" s="6">
        <v>83</v>
      </c>
      <c r="B86" s="5" t="s">
        <v>402</v>
      </c>
      <c r="C86" s="5">
        <v>0</v>
      </c>
      <c r="D86" s="5">
        <v>0</v>
      </c>
      <c r="E86" s="5">
        <v>47</v>
      </c>
      <c r="F86" s="5">
        <v>104</v>
      </c>
      <c r="G86" s="5">
        <v>23</v>
      </c>
      <c r="H86" s="5">
        <v>48</v>
      </c>
      <c r="I86" s="5">
        <v>103</v>
      </c>
      <c r="J86" s="5">
        <v>5</v>
      </c>
      <c r="K86" s="5">
        <v>119</v>
      </c>
      <c r="L86" s="5">
        <v>137</v>
      </c>
      <c r="M86" s="5">
        <v>0</v>
      </c>
      <c r="N86" s="5">
        <v>17</v>
      </c>
      <c r="O86" s="5">
        <v>153</v>
      </c>
      <c r="P86" s="5">
        <v>847</v>
      </c>
      <c r="Q86" s="5">
        <v>11</v>
      </c>
      <c r="R86" s="5">
        <v>0</v>
      </c>
      <c r="S86" s="5">
        <v>3</v>
      </c>
      <c r="T86" s="5">
        <v>51</v>
      </c>
      <c r="U86" s="5">
        <v>16</v>
      </c>
      <c r="V86" s="5">
        <v>126</v>
      </c>
      <c r="W86" s="5">
        <v>0</v>
      </c>
      <c r="X86" s="5">
        <v>302</v>
      </c>
      <c r="Y86" s="5">
        <v>3</v>
      </c>
      <c r="Z86" s="5">
        <v>13</v>
      </c>
      <c r="AA86" s="5">
        <v>22</v>
      </c>
      <c r="AB86" s="5">
        <v>311</v>
      </c>
      <c r="AC86" s="5">
        <v>178</v>
      </c>
      <c r="AD86" s="5">
        <v>11</v>
      </c>
      <c r="AE86" s="5">
        <v>14</v>
      </c>
      <c r="AF86" s="5">
        <v>0</v>
      </c>
      <c r="AG86" s="5">
        <v>84</v>
      </c>
      <c r="AH86" s="5">
        <v>8</v>
      </c>
      <c r="AI86" s="5">
        <v>90</v>
      </c>
      <c r="AJ86" s="5">
        <v>4</v>
      </c>
      <c r="AK86" s="5">
        <v>220</v>
      </c>
      <c r="AL86" s="5">
        <v>318</v>
      </c>
      <c r="AM86" s="5">
        <v>34</v>
      </c>
      <c r="AN86" s="5">
        <v>7</v>
      </c>
      <c r="AO86" s="5">
        <v>33</v>
      </c>
      <c r="AP86" s="5">
        <v>101</v>
      </c>
      <c r="AQ86" s="5">
        <v>5</v>
      </c>
      <c r="AR86" s="5">
        <v>44</v>
      </c>
      <c r="AS86" s="5">
        <v>106</v>
      </c>
      <c r="AT86" s="5">
        <v>52</v>
      </c>
      <c r="AU86" s="5">
        <v>102</v>
      </c>
      <c r="AV86" s="5">
        <v>33</v>
      </c>
      <c r="AW86" s="5">
        <v>12</v>
      </c>
      <c r="AX86" s="5">
        <v>11</v>
      </c>
      <c r="AY86" s="5">
        <v>269</v>
      </c>
      <c r="AZ86" s="5">
        <v>67</v>
      </c>
      <c r="BA86" s="5">
        <v>43</v>
      </c>
      <c r="BB86" s="5">
        <v>62</v>
      </c>
      <c r="BC86" s="5">
        <v>80</v>
      </c>
      <c r="BD86" s="5">
        <v>12</v>
      </c>
      <c r="BE86" s="5">
        <v>0</v>
      </c>
      <c r="BF86" s="5">
        <v>14</v>
      </c>
      <c r="BG86" s="5">
        <v>28</v>
      </c>
      <c r="BH86" s="5">
        <v>4</v>
      </c>
      <c r="BI86" s="5">
        <v>125</v>
      </c>
      <c r="BJ86" s="5">
        <v>4</v>
      </c>
      <c r="BK86" s="5">
        <v>0</v>
      </c>
      <c r="BL86" s="5">
        <v>11</v>
      </c>
      <c r="BM86" s="5">
        <v>0</v>
      </c>
      <c r="BN86" s="5">
        <v>93</v>
      </c>
      <c r="BO86" s="5">
        <v>0</v>
      </c>
      <c r="BP86" s="5">
        <v>19</v>
      </c>
      <c r="BQ86" s="5">
        <v>7</v>
      </c>
      <c r="BR86" s="5">
        <v>6</v>
      </c>
      <c r="BS86" s="5">
        <v>10</v>
      </c>
      <c r="BT86" s="5">
        <v>0</v>
      </c>
      <c r="BU86" s="5">
        <v>19</v>
      </c>
      <c r="BV86" s="5">
        <v>0</v>
      </c>
      <c r="BW86" s="5">
        <v>165</v>
      </c>
      <c r="BX86" s="5">
        <v>67</v>
      </c>
      <c r="BY86" s="5">
        <v>17</v>
      </c>
      <c r="BZ86" s="5">
        <v>122</v>
      </c>
      <c r="CA86" s="5">
        <v>45</v>
      </c>
      <c r="CB86" s="5">
        <v>139</v>
      </c>
      <c r="CC86" s="5">
        <v>0</v>
      </c>
      <c r="CD86" s="5">
        <v>5361</v>
      </c>
      <c r="CG86" s="6">
        <v>83</v>
      </c>
      <c r="CH86" s="5">
        <f>VLOOKUP(CG86,$A$4:$CD$237,Infographic!$G$2+2)</f>
        <v>311</v>
      </c>
      <c r="CI86" s="5">
        <f t="shared" si="5"/>
        <v>311.00830000000002</v>
      </c>
      <c r="CJ86" s="5">
        <f t="shared" si="6"/>
        <v>44</v>
      </c>
      <c r="CK86" s="5" t="str">
        <f t="shared" si="7"/>
        <v>Shilluk</v>
      </c>
      <c r="CL86" s="5">
        <f t="shared" si="8"/>
        <v>34</v>
      </c>
      <c r="CM86" s="5">
        <f t="shared" si="9"/>
        <v>2.3178130751925829E-2</v>
      </c>
    </row>
    <row r="87" spans="1:91" x14ac:dyDescent="0.3">
      <c r="A87" s="6">
        <v>84</v>
      </c>
      <c r="B87" s="5" t="s">
        <v>403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4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5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0</v>
      </c>
      <c r="AS87" s="5">
        <v>0</v>
      </c>
      <c r="AT87" s="5">
        <v>0</v>
      </c>
      <c r="AU87" s="5">
        <v>0</v>
      </c>
      <c r="AV87" s="5">
        <v>0</v>
      </c>
      <c r="AW87" s="5">
        <v>0</v>
      </c>
      <c r="AX87" s="5">
        <v>0</v>
      </c>
      <c r="AY87" s="5">
        <v>4</v>
      </c>
      <c r="AZ87" s="5">
        <v>0</v>
      </c>
      <c r="BA87" s="5">
        <v>0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  <c r="BM87" s="5">
        <v>0</v>
      </c>
      <c r="BN87" s="5">
        <v>0</v>
      </c>
      <c r="BO87" s="5">
        <v>0</v>
      </c>
      <c r="BP87" s="5">
        <v>0</v>
      </c>
      <c r="BQ87" s="5">
        <v>0</v>
      </c>
      <c r="BR87" s="5">
        <v>0</v>
      </c>
      <c r="BS87" s="5">
        <v>0</v>
      </c>
      <c r="BT87" s="5">
        <v>0</v>
      </c>
      <c r="BU87" s="5">
        <v>0</v>
      </c>
      <c r="BV87" s="5">
        <v>0</v>
      </c>
      <c r="BW87" s="5">
        <v>0</v>
      </c>
      <c r="BX87" s="5">
        <v>0</v>
      </c>
      <c r="BY87" s="5">
        <v>0</v>
      </c>
      <c r="BZ87" s="5">
        <v>0</v>
      </c>
      <c r="CA87" s="5">
        <v>0</v>
      </c>
      <c r="CB87" s="5">
        <v>0</v>
      </c>
      <c r="CC87" s="5">
        <v>0</v>
      </c>
      <c r="CD87" s="5">
        <v>20</v>
      </c>
      <c r="CG87" s="6">
        <v>84</v>
      </c>
      <c r="CH87" s="5">
        <f>VLOOKUP(CG87,$A$4:$CD$237,Infographic!$G$2+2)</f>
        <v>5</v>
      </c>
      <c r="CI87" s="5">
        <f t="shared" si="5"/>
        <v>5.0084</v>
      </c>
      <c r="CJ87" s="5">
        <f t="shared" si="6"/>
        <v>125</v>
      </c>
      <c r="CK87" s="5" t="str">
        <f t="shared" si="7"/>
        <v>Tulu</v>
      </c>
      <c r="CL87" s="5">
        <f t="shared" si="8"/>
        <v>32</v>
      </c>
      <c r="CM87" s="5">
        <f t="shared" si="9"/>
        <v>2.1814711295930194E-2</v>
      </c>
    </row>
    <row r="88" spans="1:91" x14ac:dyDescent="0.3">
      <c r="A88" s="6">
        <v>85</v>
      </c>
      <c r="B88" s="5" t="s">
        <v>404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8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5</v>
      </c>
      <c r="AU88" s="5">
        <v>0</v>
      </c>
      <c r="AV88" s="5">
        <v>0</v>
      </c>
      <c r="AW88" s="5">
        <v>0</v>
      </c>
      <c r="AX88" s="5">
        <v>0</v>
      </c>
      <c r="AY88" s="5">
        <v>3</v>
      </c>
      <c r="AZ88" s="5">
        <v>0</v>
      </c>
      <c r="BA88" s="5">
        <v>0</v>
      </c>
      <c r="BB88" s="5">
        <v>3</v>
      </c>
      <c r="BC88" s="5">
        <v>0</v>
      </c>
      <c r="BD88" s="5">
        <v>0</v>
      </c>
      <c r="BE88" s="5">
        <v>0</v>
      </c>
      <c r="BF88" s="5">
        <v>0</v>
      </c>
      <c r="BG88" s="5">
        <v>0</v>
      </c>
      <c r="BH88" s="5">
        <v>0</v>
      </c>
      <c r="BI88" s="5">
        <v>0</v>
      </c>
      <c r="BJ88" s="5">
        <v>0</v>
      </c>
      <c r="BK88" s="5">
        <v>0</v>
      </c>
      <c r="BL88" s="5">
        <v>0</v>
      </c>
      <c r="BM88" s="5">
        <v>0</v>
      </c>
      <c r="BN88" s="5">
        <v>0</v>
      </c>
      <c r="BO88" s="5">
        <v>0</v>
      </c>
      <c r="BP88" s="5">
        <v>0</v>
      </c>
      <c r="BQ88" s="5">
        <v>0</v>
      </c>
      <c r="BR88" s="5">
        <v>0</v>
      </c>
      <c r="BS88" s="5">
        <v>0</v>
      </c>
      <c r="BT88" s="5">
        <v>0</v>
      </c>
      <c r="BU88" s="5">
        <v>0</v>
      </c>
      <c r="BV88" s="5">
        <v>0</v>
      </c>
      <c r="BW88" s="5">
        <v>0</v>
      </c>
      <c r="BX88" s="5">
        <v>0</v>
      </c>
      <c r="BY88" s="5">
        <v>0</v>
      </c>
      <c r="BZ88" s="5">
        <v>0</v>
      </c>
      <c r="CA88" s="5">
        <v>5</v>
      </c>
      <c r="CB88" s="5">
        <v>3</v>
      </c>
      <c r="CC88" s="5">
        <v>0</v>
      </c>
      <c r="CD88" s="5">
        <v>37</v>
      </c>
      <c r="CG88" s="6">
        <v>85</v>
      </c>
      <c r="CH88" s="5">
        <f>VLOOKUP(CG88,$A$4:$CD$237,Infographic!$G$2+2)</f>
        <v>0</v>
      </c>
      <c r="CI88" s="5">
        <f t="shared" si="5"/>
        <v>8.5000000000000006E-3</v>
      </c>
      <c r="CJ88" s="5">
        <f t="shared" si="6"/>
        <v>196</v>
      </c>
      <c r="CK88" s="5" t="str">
        <f t="shared" si="7"/>
        <v>Slovene</v>
      </c>
      <c r="CL88" s="5">
        <f t="shared" si="8"/>
        <v>32</v>
      </c>
      <c r="CM88" s="5">
        <f t="shared" si="9"/>
        <v>2.1814711295930194E-2</v>
      </c>
    </row>
    <row r="89" spans="1:91" x14ac:dyDescent="0.3">
      <c r="A89" s="6">
        <v>86</v>
      </c>
      <c r="B89" s="5" t="s">
        <v>405</v>
      </c>
      <c r="C89" s="5">
        <v>0</v>
      </c>
      <c r="D89" s="5">
        <v>0</v>
      </c>
      <c r="E89" s="5">
        <v>11</v>
      </c>
      <c r="F89" s="5">
        <v>14</v>
      </c>
      <c r="G89" s="5">
        <v>3</v>
      </c>
      <c r="H89" s="5">
        <v>4</v>
      </c>
      <c r="I89" s="5">
        <v>3</v>
      </c>
      <c r="J89" s="5">
        <v>0</v>
      </c>
      <c r="K89" s="5">
        <v>0</v>
      </c>
      <c r="L89" s="5">
        <v>34</v>
      </c>
      <c r="M89" s="5">
        <v>0</v>
      </c>
      <c r="N89" s="5">
        <v>6</v>
      </c>
      <c r="O89" s="5">
        <v>13</v>
      </c>
      <c r="P89" s="5">
        <v>34</v>
      </c>
      <c r="Q89" s="5">
        <v>0</v>
      </c>
      <c r="R89" s="5">
        <v>0</v>
      </c>
      <c r="S89" s="5">
        <v>0</v>
      </c>
      <c r="T89" s="5">
        <v>20</v>
      </c>
      <c r="U89" s="5">
        <v>3</v>
      </c>
      <c r="V89" s="5">
        <v>17</v>
      </c>
      <c r="W89" s="5">
        <v>0</v>
      </c>
      <c r="X89" s="5">
        <v>7</v>
      </c>
      <c r="Y89" s="5">
        <v>0</v>
      </c>
      <c r="Z89" s="5">
        <v>0</v>
      </c>
      <c r="AA89" s="5">
        <v>5</v>
      </c>
      <c r="AB89" s="5">
        <v>13</v>
      </c>
      <c r="AC89" s="5">
        <v>25</v>
      </c>
      <c r="AD89" s="5">
        <v>6</v>
      </c>
      <c r="AE89" s="5">
        <v>0</v>
      </c>
      <c r="AF89" s="5">
        <v>0</v>
      </c>
      <c r="AG89" s="5">
        <v>5</v>
      </c>
      <c r="AH89" s="5">
        <v>0</v>
      </c>
      <c r="AI89" s="5">
        <v>22</v>
      </c>
      <c r="AJ89" s="5">
        <v>0</v>
      </c>
      <c r="AK89" s="5">
        <v>15</v>
      </c>
      <c r="AL89" s="5">
        <v>10</v>
      </c>
      <c r="AM89" s="5">
        <v>9</v>
      </c>
      <c r="AN89" s="5">
        <v>0</v>
      </c>
      <c r="AO89" s="5">
        <v>0</v>
      </c>
      <c r="AP89" s="5">
        <v>15</v>
      </c>
      <c r="AQ89" s="5">
        <v>0</v>
      </c>
      <c r="AR89" s="5">
        <v>10</v>
      </c>
      <c r="AS89" s="5">
        <v>13</v>
      </c>
      <c r="AT89" s="5">
        <v>5</v>
      </c>
      <c r="AU89" s="5">
        <v>77</v>
      </c>
      <c r="AV89" s="5">
        <v>9</v>
      </c>
      <c r="AW89" s="5">
        <v>7</v>
      </c>
      <c r="AX89" s="5">
        <v>0</v>
      </c>
      <c r="AY89" s="5">
        <v>7</v>
      </c>
      <c r="AZ89" s="5">
        <v>0</v>
      </c>
      <c r="BA89" s="5">
        <v>0</v>
      </c>
      <c r="BB89" s="5">
        <v>12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9</v>
      </c>
      <c r="BI89" s="5">
        <v>0</v>
      </c>
      <c r="BJ89" s="5">
        <v>0</v>
      </c>
      <c r="BK89" s="5">
        <v>0</v>
      </c>
      <c r="BL89" s="5">
        <v>0</v>
      </c>
      <c r="BM89" s="5">
        <v>0</v>
      </c>
      <c r="BN89" s="5">
        <v>0</v>
      </c>
      <c r="BO89" s="5">
        <v>0</v>
      </c>
      <c r="BP89" s="5">
        <v>0</v>
      </c>
      <c r="BQ89" s="5">
        <v>4</v>
      </c>
      <c r="BR89" s="5">
        <v>0</v>
      </c>
      <c r="BS89" s="5">
        <v>0</v>
      </c>
      <c r="BT89" s="5">
        <v>0</v>
      </c>
      <c r="BU89" s="5">
        <v>0</v>
      </c>
      <c r="BV89" s="5">
        <v>0</v>
      </c>
      <c r="BW89" s="5">
        <v>4</v>
      </c>
      <c r="BX89" s="5">
        <v>109</v>
      </c>
      <c r="BY89" s="5">
        <v>7</v>
      </c>
      <c r="BZ89" s="5">
        <v>132</v>
      </c>
      <c r="CA89" s="5">
        <v>4</v>
      </c>
      <c r="CB89" s="5">
        <v>0</v>
      </c>
      <c r="CC89" s="5">
        <v>0</v>
      </c>
      <c r="CD89" s="5">
        <v>690</v>
      </c>
      <c r="CG89" s="6">
        <v>86</v>
      </c>
      <c r="CH89" s="5">
        <f>VLOOKUP(CG89,$A$4:$CD$237,Infographic!$G$2+2)</f>
        <v>13</v>
      </c>
      <c r="CI89" s="5">
        <f t="shared" si="5"/>
        <v>13.008599999999999</v>
      </c>
      <c r="CJ89" s="5">
        <f t="shared" si="6"/>
        <v>101</v>
      </c>
      <c r="CK89" s="5" t="str">
        <f t="shared" si="7"/>
        <v>Timorese</v>
      </c>
      <c r="CL89" s="5">
        <f t="shared" si="8"/>
        <v>29</v>
      </c>
      <c r="CM89" s="5">
        <f t="shared" si="9"/>
        <v>1.9769582111936735E-2</v>
      </c>
    </row>
    <row r="90" spans="1:91" x14ac:dyDescent="0.3">
      <c r="A90" s="6">
        <v>87</v>
      </c>
      <c r="B90" s="5" t="s">
        <v>406</v>
      </c>
      <c r="C90" s="5">
        <v>0</v>
      </c>
      <c r="D90" s="5">
        <v>0</v>
      </c>
      <c r="E90" s="5">
        <v>0</v>
      </c>
      <c r="F90" s="5">
        <v>4</v>
      </c>
      <c r="G90" s="5">
        <v>0</v>
      </c>
      <c r="H90" s="5">
        <v>0</v>
      </c>
      <c r="I90" s="5">
        <v>0</v>
      </c>
      <c r="J90" s="5">
        <v>0</v>
      </c>
      <c r="K90" s="5">
        <v>4</v>
      </c>
      <c r="L90" s="5">
        <v>21</v>
      </c>
      <c r="M90" s="5">
        <v>0</v>
      </c>
      <c r="N90" s="5">
        <v>0</v>
      </c>
      <c r="O90" s="5">
        <v>0</v>
      </c>
      <c r="P90" s="5">
        <v>25</v>
      </c>
      <c r="Q90" s="5">
        <v>0</v>
      </c>
      <c r="R90" s="5">
        <v>0</v>
      </c>
      <c r="S90" s="5">
        <v>0</v>
      </c>
      <c r="T90" s="5">
        <v>4</v>
      </c>
      <c r="U90" s="5">
        <v>0</v>
      </c>
      <c r="V90" s="5">
        <v>3</v>
      </c>
      <c r="W90" s="5">
        <v>0</v>
      </c>
      <c r="X90" s="5">
        <v>0</v>
      </c>
      <c r="Y90" s="5">
        <v>0</v>
      </c>
      <c r="Z90" s="5">
        <v>0</v>
      </c>
      <c r="AA90" s="5">
        <v>3</v>
      </c>
      <c r="AB90" s="5">
        <v>11</v>
      </c>
      <c r="AC90" s="5">
        <v>3</v>
      </c>
      <c r="AD90" s="5">
        <v>4</v>
      </c>
      <c r="AE90" s="5">
        <v>0</v>
      </c>
      <c r="AF90" s="5">
        <v>0</v>
      </c>
      <c r="AG90" s="5">
        <v>0</v>
      </c>
      <c r="AH90" s="5">
        <v>0</v>
      </c>
      <c r="AI90" s="5">
        <v>14</v>
      </c>
      <c r="AJ90" s="5">
        <v>0</v>
      </c>
      <c r="AK90" s="5">
        <v>0</v>
      </c>
      <c r="AL90" s="5">
        <v>8</v>
      </c>
      <c r="AM90" s="5">
        <v>0</v>
      </c>
      <c r="AN90" s="5">
        <v>0</v>
      </c>
      <c r="AO90" s="5">
        <v>0</v>
      </c>
      <c r="AP90" s="5">
        <v>3</v>
      </c>
      <c r="AQ90" s="5">
        <v>0</v>
      </c>
      <c r="AR90" s="5">
        <v>3</v>
      </c>
      <c r="AS90" s="5">
        <v>0</v>
      </c>
      <c r="AT90" s="5">
        <v>5</v>
      </c>
      <c r="AU90" s="5">
        <v>17</v>
      </c>
      <c r="AV90" s="5">
        <v>0</v>
      </c>
      <c r="AW90" s="5">
        <v>0</v>
      </c>
      <c r="AX90" s="5">
        <v>0</v>
      </c>
      <c r="AY90" s="5">
        <v>3</v>
      </c>
      <c r="AZ90" s="5">
        <v>0</v>
      </c>
      <c r="BA90" s="5">
        <v>0</v>
      </c>
      <c r="BB90" s="5">
        <v>4</v>
      </c>
      <c r="BC90" s="5">
        <v>0</v>
      </c>
      <c r="BD90" s="5">
        <v>0</v>
      </c>
      <c r="BE90" s="5">
        <v>0</v>
      </c>
      <c r="BF90" s="5">
        <v>0</v>
      </c>
      <c r="BG90" s="5">
        <v>0</v>
      </c>
      <c r="BH90" s="5">
        <v>0</v>
      </c>
      <c r="BI90" s="5">
        <v>3</v>
      </c>
      <c r="BJ90" s="5">
        <v>0</v>
      </c>
      <c r="BK90" s="5">
        <v>0</v>
      </c>
      <c r="BL90" s="5">
        <v>0</v>
      </c>
      <c r="BM90" s="5">
        <v>0</v>
      </c>
      <c r="BN90" s="5">
        <v>0</v>
      </c>
      <c r="BO90" s="5">
        <v>0</v>
      </c>
      <c r="BP90" s="5">
        <v>0</v>
      </c>
      <c r="BQ90" s="5">
        <v>0</v>
      </c>
      <c r="BR90" s="5">
        <v>0</v>
      </c>
      <c r="BS90" s="5">
        <v>0</v>
      </c>
      <c r="BT90" s="5">
        <v>0</v>
      </c>
      <c r="BU90" s="5">
        <v>7</v>
      </c>
      <c r="BV90" s="5">
        <v>0</v>
      </c>
      <c r="BW90" s="5">
        <v>5</v>
      </c>
      <c r="BX90" s="5">
        <v>7</v>
      </c>
      <c r="BY90" s="5">
        <v>0</v>
      </c>
      <c r="BZ90" s="5">
        <v>21</v>
      </c>
      <c r="CA90" s="5">
        <v>0</v>
      </c>
      <c r="CB90" s="5">
        <v>4</v>
      </c>
      <c r="CC90" s="5">
        <v>0</v>
      </c>
      <c r="CD90" s="5">
        <v>205</v>
      </c>
      <c r="CG90" s="6">
        <v>87</v>
      </c>
      <c r="CH90" s="5">
        <f>VLOOKUP(CG90,$A$4:$CD$237,Infographic!$G$2+2)</f>
        <v>11</v>
      </c>
      <c r="CI90" s="5">
        <f t="shared" si="5"/>
        <v>11.008699999999999</v>
      </c>
      <c r="CJ90" s="5">
        <f t="shared" si="6"/>
        <v>102</v>
      </c>
      <c r="CK90" s="5" t="str">
        <f t="shared" si="7"/>
        <v>Krio</v>
      </c>
      <c r="CL90" s="5">
        <f t="shared" si="8"/>
        <v>27</v>
      </c>
      <c r="CM90" s="5">
        <f t="shared" si="9"/>
        <v>1.84061626559411E-2</v>
      </c>
    </row>
    <row r="91" spans="1:91" x14ac:dyDescent="0.3">
      <c r="A91" s="6">
        <v>88</v>
      </c>
      <c r="B91" s="5" t="s">
        <v>407</v>
      </c>
      <c r="C91" s="5">
        <v>0</v>
      </c>
      <c r="D91" s="5">
        <v>0</v>
      </c>
      <c r="E91" s="5">
        <v>0</v>
      </c>
      <c r="F91" s="5">
        <v>3</v>
      </c>
      <c r="G91" s="5">
        <v>0</v>
      </c>
      <c r="H91" s="5">
        <v>0</v>
      </c>
      <c r="I91" s="5">
        <v>3</v>
      </c>
      <c r="J91" s="5">
        <v>0</v>
      </c>
      <c r="K91" s="5">
        <v>0</v>
      </c>
      <c r="L91" s="5">
        <v>28</v>
      </c>
      <c r="M91" s="5">
        <v>0</v>
      </c>
      <c r="N91" s="5">
        <v>0</v>
      </c>
      <c r="O91" s="5">
        <v>5</v>
      </c>
      <c r="P91" s="5">
        <v>34</v>
      </c>
      <c r="Q91" s="5">
        <v>0</v>
      </c>
      <c r="R91" s="5">
        <v>3</v>
      </c>
      <c r="S91" s="5">
        <v>0</v>
      </c>
      <c r="T91" s="5">
        <v>9</v>
      </c>
      <c r="U91" s="5">
        <v>0</v>
      </c>
      <c r="V91" s="5">
        <v>10</v>
      </c>
      <c r="W91" s="5">
        <v>0</v>
      </c>
      <c r="X91" s="5">
        <v>0</v>
      </c>
      <c r="Y91" s="5">
        <v>0</v>
      </c>
      <c r="Z91" s="5">
        <v>0</v>
      </c>
      <c r="AA91" s="5">
        <v>3</v>
      </c>
      <c r="AB91" s="5">
        <v>10</v>
      </c>
      <c r="AC91" s="5">
        <v>22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15</v>
      </c>
      <c r="AJ91" s="5">
        <v>0</v>
      </c>
      <c r="AK91" s="5">
        <v>6</v>
      </c>
      <c r="AL91" s="5">
        <v>8</v>
      </c>
      <c r="AM91" s="5">
        <v>4</v>
      </c>
      <c r="AN91" s="5">
        <v>0</v>
      </c>
      <c r="AO91" s="5">
        <v>0</v>
      </c>
      <c r="AP91" s="5">
        <v>0</v>
      </c>
      <c r="AQ91" s="5">
        <v>0</v>
      </c>
      <c r="AR91" s="5">
        <v>0</v>
      </c>
      <c r="AS91" s="5">
        <v>0</v>
      </c>
      <c r="AT91" s="5">
        <v>14</v>
      </c>
      <c r="AU91" s="5">
        <v>25</v>
      </c>
      <c r="AV91" s="5">
        <v>0</v>
      </c>
      <c r="AW91" s="5">
        <v>0</v>
      </c>
      <c r="AX91" s="5">
        <v>0</v>
      </c>
      <c r="AY91" s="5">
        <v>9</v>
      </c>
      <c r="AZ91" s="5">
        <v>0</v>
      </c>
      <c r="BA91" s="5">
        <v>3</v>
      </c>
      <c r="BB91" s="5">
        <v>0</v>
      </c>
      <c r="BC91" s="5">
        <v>4</v>
      </c>
      <c r="BD91" s="5">
        <v>0</v>
      </c>
      <c r="BE91" s="5">
        <v>0</v>
      </c>
      <c r="BF91" s="5">
        <v>0</v>
      </c>
      <c r="BG91" s="5">
        <v>0</v>
      </c>
      <c r="BH91" s="5">
        <v>3</v>
      </c>
      <c r="BI91" s="5">
        <v>6</v>
      </c>
      <c r="BJ91" s="5">
        <v>0</v>
      </c>
      <c r="BK91" s="5">
        <v>0</v>
      </c>
      <c r="BL91" s="5">
        <v>0</v>
      </c>
      <c r="BM91" s="5">
        <v>0</v>
      </c>
      <c r="BN91" s="5">
        <v>3</v>
      </c>
      <c r="BO91" s="5">
        <v>0</v>
      </c>
      <c r="BP91" s="5">
        <v>0</v>
      </c>
      <c r="BQ91" s="5">
        <v>0</v>
      </c>
      <c r="BR91" s="5">
        <v>0</v>
      </c>
      <c r="BS91" s="5">
        <v>3</v>
      </c>
      <c r="BT91" s="5">
        <v>0</v>
      </c>
      <c r="BU91" s="5">
        <v>0</v>
      </c>
      <c r="BV91" s="5">
        <v>0</v>
      </c>
      <c r="BW91" s="5">
        <v>5</v>
      </c>
      <c r="BX91" s="5">
        <v>12</v>
      </c>
      <c r="BY91" s="5">
        <v>0</v>
      </c>
      <c r="BZ91" s="5">
        <v>26</v>
      </c>
      <c r="CA91" s="5">
        <v>0</v>
      </c>
      <c r="CB91" s="5">
        <v>0</v>
      </c>
      <c r="CC91" s="5">
        <v>0</v>
      </c>
      <c r="CD91" s="5">
        <v>282</v>
      </c>
      <c r="CG91" s="6">
        <v>88</v>
      </c>
      <c r="CH91" s="5">
        <f>VLOOKUP(CG91,$A$4:$CD$237,Infographic!$G$2+2)</f>
        <v>10</v>
      </c>
      <c r="CI91" s="5">
        <f t="shared" si="5"/>
        <v>10.008800000000001</v>
      </c>
      <c r="CJ91" s="5">
        <f t="shared" si="6"/>
        <v>106</v>
      </c>
      <c r="CK91" s="5" t="str">
        <f t="shared" si="7"/>
        <v>Hebrew</v>
      </c>
      <c r="CL91" s="5">
        <f t="shared" si="8"/>
        <v>24</v>
      </c>
      <c r="CM91" s="5">
        <f t="shared" si="9"/>
        <v>1.6361033471947645E-2</v>
      </c>
    </row>
    <row r="92" spans="1:91" x14ac:dyDescent="0.3">
      <c r="A92" s="6">
        <v>89</v>
      </c>
      <c r="B92" s="5" t="s">
        <v>408</v>
      </c>
      <c r="C92" s="5">
        <v>9</v>
      </c>
      <c r="D92" s="5">
        <v>8</v>
      </c>
      <c r="E92" s="5">
        <v>74</v>
      </c>
      <c r="F92" s="5">
        <v>223</v>
      </c>
      <c r="G92" s="5">
        <v>9</v>
      </c>
      <c r="H92" s="5">
        <v>43</v>
      </c>
      <c r="I92" s="5">
        <v>133</v>
      </c>
      <c r="J92" s="5">
        <v>3</v>
      </c>
      <c r="K92" s="5">
        <v>620</v>
      </c>
      <c r="L92" s="5">
        <v>296</v>
      </c>
      <c r="M92" s="5">
        <v>0</v>
      </c>
      <c r="N92" s="5">
        <v>11</v>
      </c>
      <c r="O92" s="5">
        <v>157</v>
      </c>
      <c r="P92" s="5">
        <v>1041</v>
      </c>
      <c r="Q92" s="5">
        <v>0</v>
      </c>
      <c r="R92" s="5">
        <v>24</v>
      </c>
      <c r="S92" s="5">
        <v>6</v>
      </c>
      <c r="T92" s="5">
        <v>276</v>
      </c>
      <c r="U92" s="5">
        <v>13</v>
      </c>
      <c r="V92" s="5">
        <v>152</v>
      </c>
      <c r="W92" s="5">
        <v>0</v>
      </c>
      <c r="X92" s="5">
        <v>500</v>
      </c>
      <c r="Y92" s="5">
        <v>9</v>
      </c>
      <c r="Z92" s="5">
        <v>11</v>
      </c>
      <c r="AA92" s="5">
        <v>85</v>
      </c>
      <c r="AB92" s="5">
        <v>811</v>
      </c>
      <c r="AC92" s="5">
        <v>234</v>
      </c>
      <c r="AD92" s="5">
        <v>82</v>
      </c>
      <c r="AE92" s="5">
        <v>4</v>
      </c>
      <c r="AF92" s="5">
        <v>0</v>
      </c>
      <c r="AG92" s="5">
        <v>346</v>
      </c>
      <c r="AH92" s="5">
        <v>4</v>
      </c>
      <c r="AI92" s="5">
        <v>352</v>
      </c>
      <c r="AJ92" s="5">
        <v>11</v>
      </c>
      <c r="AK92" s="5">
        <v>249</v>
      </c>
      <c r="AL92" s="5">
        <v>682</v>
      </c>
      <c r="AM92" s="5">
        <v>42</v>
      </c>
      <c r="AN92" s="5">
        <v>5</v>
      </c>
      <c r="AO92" s="5">
        <v>8</v>
      </c>
      <c r="AP92" s="5">
        <v>520</v>
      </c>
      <c r="AQ92" s="5">
        <v>0</v>
      </c>
      <c r="AR92" s="5">
        <v>297</v>
      </c>
      <c r="AS92" s="5">
        <v>250</v>
      </c>
      <c r="AT92" s="5">
        <v>2715</v>
      </c>
      <c r="AU92" s="5">
        <v>336</v>
      </c>
      <c r="AV92" s="5">
        <v>35</v>
      </c>
      <c r="AW92" s="5">
        <v>32</v>
      </c>
      <c r="AX92" s="5">
        <v>12</v>
      </c>
      <c r="AY92" s="5">
        <v>1634</v>
      </c>
      <c r="AZ92" s="5">
        <v>198</v>
      </c>
      <c r="BA92" s="5">
        <v>7</v>
      </c>
      <c r="BB92" s="5">
        <v>504</v>
      </c>
      <c r="BC92" s="5">
        <v>90</v>
      </c>
      <c r="BD92" s="5">
        <v>15</v>
      </c>
      <c r="BE92" s="5">
        <v>5</v>
      </c>
      <c r="BF92" s="5">
        <v>9</v>
      </c>
      <c r="BG92" s="5">
        <v>49</v>
      </c>
      <c r="BH92" s="5">
        <v>5</v>
      </c>
      <c r="BI92" s="5">
        <v>293</v>
      </c>
      <c r="BJ92" s="5">
        <v>0</v>
      </c>
      <c r="BK92" s="5">
        <v>8</v>
      </c>
      <c r="BL92" s="5">
        <v>14</v>
      </c>
      <c r="BM92" s="5">
        <v>6</v>
      </c>
      <c r="BN92" s="5">
        <v>406</v>
      </c>
      <c r="BO92" s="5">
        <v>3</v>
      </c>
      <c r="BP92" s="5">
        <v>45</v>
      </c>
      <c r="BQ92" s="5">
        <v>76</v>
      </c>
      <c r="BR92" s="5">
        <v>3</v>
      </c>
      <c r="BS92" s="5">
        <v>9</v>
      </c>
      <c r="BT92" s="5">
        <v>34</v>
      </c>
      <c r="BU92" s="5">
        <v>21</v>
      </c>
      <c r="BV92" s="5">
        <v>0</v>
      </c>
      <c r="BW92" s="5">
        <v>909</v>
      </c>
      <c r="BX92" s="5">
        <v>519</v>
      </c>
      <c r="BY92" s="5">
        <v>12</v>
      </c>
      <c r="BZ92" s="5">
        <v>1974</v>
      </c>
      <c r="CA92" s="5">
        <v>149</v>
      </c>
      <c r="CB92" s="5">
        <v>111</v>
      </c>
      <c r="CC92" s="5">
        <v>0</v>
      </c>
      <c r="CD92" s="5">
        <v>17877</v>
      </c>
      <c r="CG92" s="6">
        <v>89</v>
      </c>
      <c r="CH92" s="5">
        <f>VLOOKUP(CG92,$A$4:$CD$237,Infographic!$G$2+2)</f>
        <v>811</v>
      </c>
      <c r="CI92" s="5">
        <f t="shared" si="5"/>
        <v>811.00890000000004</v>
      </c>
      <c r="CJ92" s="5">
        <f t="shared" si="6"/>
        <v>29</v>
      </c>
      <c r="CK92" s="5" t="str">
        <f t="shared" si="7"/>
        <v>Tetum</v>
      </c>
      <c r="CL92" s="5">
        <f t="shared" si="8"/>
        <v>23</v>
      </c>
      <c r="CM92" s="5">
        <f t="shared" si="9"/>
        <v>1.5679323743949824E-2</v>
      </c>
    </row>
    <row r="93" spans="1:91" x14ac:dyDescent="0.3">
      <c r="A93" s="6">
        <v>90</v>
      </c>
      <c r="B93" s="5" t="s">
        <v>409</v>
      </c>
      <c r="C93" s="5">
        <v>0</v>
      </c>
      <c r="D93" s="5">
        <v>0</v>
      </c>
      <c r="E93" s="5">
        <v>0</v>
      </c>
      <c r="F93" s="5">
        <v>19</v>
      </c>
      <c r="G93" s="5">
        <v>0</v>
      </c>
      <c r="H93" s="5">
        <v>0</v>
      </c>
      <c r="I93" s="5">
        <v>14</v>
      </c>
      <c r="J93" s="5">
        <v>0</v>
      </c>
      <c r="K93" s="5">
        <v>17</v>
      </c>
      <c r="L93" s="5">
        <v>9</v>
      </c>
      <c r="M93" s="5">
        <v>0</v>
      </c>
      <c r="N93" s="5">
        <v>3</v>
      </c>
      <c r="O93" s="5">
        <v>6</v>
      </c>
      <c r="P93" s="5">
        <v>9</v>
      </c>
      <c r="Q93" s="5">
        <v>3</v>
      </c>
      <c r="R93" s="5">
        <v>4</v>
      </c>
      <c r="S93" s="5">
        <v>0</v>
      </c>
      <c r="T93" s="5">
        <v>15</v>
      </c>
      <c r="U93" s="5">
        <v>0</v>
      </c>
      <c r="V93" s="5">
        <v>3</v>
      </c>
      <c r="W93" s="5">
        <v>0</v>
      </c>
      <c r="X93" s="5">
        <v>32</v>
      </c>
      <c r="Y93" s="5">
        <v>0</v>
      </c>
      <c r="Z93" s="5">
        <v>0</v>
      </c>
      <c r="AA93" s="5">
        <v>3</v>
      </c>
      <c r="AB93" s="5">
        <v>6</v>
      </c>
      <c r="AC93" s="5">
        <v>22</v>
      </c>
      <c r="AD93" s="5">
        <v>0</v>
      </c>
      <c r="AE93" s="5">
        <v>0</v>
      </c>
      <c r="AF93" s="5">
        <v>0</v>
      </c>
      <c r="AG93" s="5">
        <v>6</v>
      </c>
      <c r="AH93" s="5">
        <v>0</v>
      </c>
      <c r="AI93" s="5">
        <v>4</v>
      </c>
      <c r="AJ93" s="5">
        <v>0</v>
      </c>
      <c r="AK93" s="5">
        <v>16</v>
      </c>
      <c r="AL93" s="5">
        <v>5</v>
      </c>
      <c r="AM93" s="5">
        <v>3</v>
      </c>
      <c r="AN93" s="5">
        <v>0</v>
      </c>
      <c r="AO93" s="5">
        <v>3</v>
      </c>
      <c r="AP93" s="5">
        <v>0</v>
      </c>
      <c r="AQ93" s="5">
        <v>0</v>
      </c>
      <c r="AR93" s="5">
        <v>6</v>
      </c>
      <c r="AS93" s="5">
        <v>6</v>
      </c>
      <c r="AT93" s="5">
        <v>27</v>
      </c>
      <c r="AU93" s="5">
        <v>4</v>
      </c>
      <c r="AV93" s="5">
        <v>0</v>
      </c>
      <c r="AW93" s="5">
        <v>3</v>
      </c>
      <c r="AX93" s="5">
        <v>0</v>
      </c>
      <c r="AY93" s="5">
        <v>9</v>
      </c>
      <c r="AZ93" s="5">
        <v>16</v>
      </c>
      <c r="BA93" s="5">
        <v>3</v>
      </c>
      <c r="BB93" s="5">
        <v>28</v>
      </c>
      <c r="BC93" s="5">
        <v>17</v>
      </c>
      <c r="BD93" s="5">
        <v>0</v>
      </c>
      <c r="BE93" s="5">
        <v>3</v>
      </c>
      <c r="BF93" s="5">
        <v>0</v>
      </c>
      <c r="BG93" s="5">
        <v>4</v>
      </c>
      <c r="BH93" s="5">
        <v>0</v>
      </c>
      <c r="BI93" s="5">
        <v>45</v>
      </c>
      <c r="BJ93" s="5">
        <v>0</v>
      </c>
      <c r="BK93" s="5">
        <v>0</v>
      </c>
      <c r="BL93" s="5">
        <v>0</v>
      </c>
      <c r="BM93" s="5">
        <v>0</v>
      </c>
      <c r="BN93" s="5">
        <v>33</v>
      </c>
      <c r="BO93" s="5">
        <v>0</v>
      </c>
      <c r="BP93" s="5">
        <v>12</v>
      </c>
      <c r="BQ93" s="5">
        <v>0</v>
      </c>
      <c r="BR93" s="5">
        <v>0</v>
      </c>
      <c r="BS93" s="5">
        <v>0</v>
      </c>
      <c r="BT93" s="5">
        <v>5</v>
      </c>
      <c r="BU93" s="5">
        <v>0</v>
      </c>
      <c r="BV93" s="5">
        <v>0</v>
      </c>
      <c r="BW93" s="5">
        <v>8</v>
      </c>
      <c r="BX93" s="5">
        <v>10</v>
      </c>
      <c r="BY93" s="5">
        <v>0</v>
      </c>
      <c r="BZ93" s="5">
        <v>9</v>
      </c>
      <c r="CA93" s="5">
        <v>23</v>
      </c>
      <c r="CB93" s="5">
        <v>10</v>
      </c>
      <c r="CC93" s="5">
        <v>0</v>
      </c>
      <c r="CD93" s="5">
        <v>483</v>
      </c>
      <c r="CG93" s="6">
        <v>90</v>
      </c>
      <c r="CH93" s="5">
        <f>VLOOKUP(CG93,$A$4:$CD$237,Infographic!$G$2+2)</f>
        <v>6</v>
      </c>
      <c r="CI93" s="5">
        <f t="shared" si="5"/>
        <v>6.0090000000000003</v>
      </c>
      <c r="CJ93" s="5">
        <f t="shared" si="6"/>
        <v>118</v>
      </c>
      <c r="CK93" s="5" t="str">
        <f t="shared" si="7"/>
        <v>Finnish</v>
      </c>
      <c r="CL93" s="5">
        <f t="shared" si="8"/>
        <v>23</v>
      </c>
      <c r="CM93" s="5">
        <f t="shared" si="9"/>
        <v>1.5679323743949824E-2</v>
      </c>
    </row>
    <row r="94" spans="1:91" x14ac:dyDescent="0.3">
      <c r="A94" s="6">
        <v>91</v>
      </c>
      <c r="B94" s="5" t="s">
        <v>410</v>
      </c>
      <c r="C94" s="5">
        <v>333</v>
      </c>
      <c r="D94" s="5">
        <v>9</v>
      </c>
      <c r="E94" s="5">
        <v>191</v>
      </c>
      <c r="F94" s="5">
        <v>2992</v>
      </c>
      <c r="G94" s="5">
        <v>283</v>
      </c>
      <c r="H94" s="5">
        <v>196</v>
      </c>
      <c r="I94" s="5">
        <v>1023</v>
      </c>
      <c r="J94" s="5">
        <v>27</v>
      </c>
      <c r="K94" s="5">
        <v>2315</v>
      </c>
      <c r="L94" s="5">
        <v>3868</v>
      </c>
      <c r="M94" s="5">
        <v>4</v>
      </c>
      <c r="N94" s="5">
        <v>198</v>
      </c>
      <c r="O94" s="5">
        <v>488</v>
      </c>
      <c r="P94" s="5">
        <v>2232</v>
      </c>
      <c r="Q94" s="5">
        <v>15</v>
      </c>
      <c r="R94" s="5">
        <v>55</v>
      </c>
      <c r="S94" s="5">
        <v>13</v>
      </c>
      <c r="T94" s="5">
        <v>7806</v>
      </c>
      <c r="U94" s="5">
        <v>181</v>
      </c>
      <c r="V94" s="5">
        <v>712</v>
      </c>
      <c r="W94" s="5">
        <v>8</v>
      </c>
      <c r="X94" s="5">
        <v>1532</v>
      </c>
      <c r="Y94" s="5">
        <v>18</v>
      </c>
      <c r="Z94" s="5">
        <v>49</v>
      </c>
      <c r="AA94" s="5">
        <v>198</v>
      </c>
      <c r="AB94" s="5">
        <v>1877</v>
      </c>
      <c r="AC94" s="5">
        <v>2113</v>
      </c>
      <c r="AD94" s="5">
        <v>1087</v>
      </c>
      <c r="AE94" s="5">
        <v>71</v>
      </c>
      <c r="AF94" s="5">
        <v>3</v>
      </c>
      <c r="AG94" s="5">
        <v>1831</v>
      </c>
      <c r="AH94" s="5">
        <v>61</v>
      </c>
      <c r="AI94" s="5">
        <v>4880</v>
      </c>
      <c r="AJ94" s="5">
        <v>56</v>
      </c>
      <c r="AK94" s="5">
        <v>1999</v>
      </c>
      <c r="AL94" s="5">
        <v>1389</v>
      </c>
      <c r="AM94" s="5">
        <v>619</v>
      </c>
      <c r="AN94" s="5">
        <v>13</v>
      </c>
      <c r="AO94" s="5">
        <v>261</v>
      </c>
      <c r="AP94" s="5">
        <v>3881</v>
      </c>
      <c r="AQ94" s="5">
        <v>18</v>
      </c>
      <c r="AR94" s="5">
        <v>1211</v>
      </c>
      <c r="AS94" s="5">
        <v>683</v>
      </c>
      <c r="AT94" s="5">
        <v>1486</v>
      </c>
      <c r="AU94" s="5">
        <v>1731</v>
      </c>
      <c r="AV94" s="5">
        <v>831</v>
      </c>
      <c r="AW94" s="5">
        <v>406</v>
      </c>
      <c r="AX94" s="5">
        <v>263</v>
      </c>
      <c r="AY94" s="5">
        <v>3086</v>
      </c>
      <c r="AZ94" s="5">
        <v>6718</v>
      </c>
      <c r="BA94" s="5">
        <v>137</v>
      </c>
      <c r="BB94" s="5">
        <v>9974</v>
      </c>
      <c r="BC94" s="5">
        <v>1493</v>
      </c>
      <c r="BD94" s="5">
        <v>41</v>
      </c>
      <c r="BE94" s="5">
        <v>4</v>
      </c>
      <c r="BF94" s="5">
        <v>49</v>
      </c>
      <c r="BG94" s="5">
        <v>795</v>
      </c>
      <c r="BH94" s="5">
        <v>11</v>
      </c>
      <c r="BI94" s="5">
        <v>1244</v>
      </c>
      <c r="BJ94" s="5">
        <v>11</v>
      </c>
      <c r="BK94" s="5">
        <v>23</v>
      </c>
      <c r="BL94" s="5">
        <v>194</v>
      </c>
      <c r="BM94" s="5">
        <v>14</v>
      </c>
      <c r="BN94" s="5">
        <v>929</v>
      </c>
      <c r="BO94" s="5">
        <v>32</v>
      </c>
      <c r="BP94" s="5">
        <v>139</v>
      </c>
      <c r="BQ94" s="5">
        <v>319</v>
      </c>
      <c r="BR94" s="5">
        <v>8</v>
      </c>
      <c r="BS94" s="5">
        <v>414</v>
      </c>
      <c r="BT94" s="5">
        <v>34</v>
      </c>
      <c r="BU94" s="5">
        <v>86</v>
      </c>
      <c r="BV94" s="5">
        <v>7</v>
      </c>
      <c r="BW94" s="5">
        <v>1745</v>
      </c>
      <c r="BX94" s="5">
        <v>8320</v>
      </c>
      <c r="BY94" s="5">
        <v>92</v>
      </c>
      <c r="BZ94" s="5">
        <v>2450</v>
      </c>
      <c r="CA94" s="5">
        <v>1243</v>
      </c>
      <c r="CB94" s="5">
        <v>1148</v>
      </c>
      <c r="CC94" s="5">
        <v>6</v>
      </c>
      <c r="CD94" s="5">
        <v>92320</v>
      </c>
      <c r="CG94" s="6">
        <v>91</v>
      </c>
      <c r="CH94" s="5">
        <f>VLOOKUP(CG94,$A$4:$CD$237,Infographic!$G$2+2)</f>
        <v>1877</v>
      </c>
      <c r="CI94" s="5">
        <f t="shared" si="5"/>
        <v>1877.0091</v>
      </c>
      <c r="CJ94" s="5">
        <f t="shared" si="6"/>
        <v>15</v>
      </c>
      <c r="CK94" s="5" t="str">
        <f t="shared" si="7"/>
        <v>Sindhi</v>
      </c>
      <c r="CL94" s="5">
        <f t="shared" si="8"/>
        <v>22</v>
      </c>
      <c r="CM94" s="5">
        <f t="shared" si="9"/>
        <v>1.4997614015952006E-2</v>
      </c>
    </row>
    <row r="95" spans="1:91" x14ac:dyDescent="0.3">
      <c r="A95" s="6">
        <v>92</v>
      </c>
      <c r="B95" s="5" t="s">
        <v>411</v>
      </c>
      <c r="C95" s="5">
        <v>13</v>
      </c>
      <c r="D95" s="5">
        <v>3</v>
      </c>
      <c r="E95" s="5">
        <v>151</v>
      </c>
      <c r="F95" s="5">
        <v>360</v>
      </c>
      <c r="G95" s="5">
        <v>39</v>
      </c>
      <c r="H95" s="5">
        <v>37</v>
      </c>
      <c r="I95" s="5">
        <v>336</v>
      </c>
      <c r="J95" s="5">
        <v>6</v>
      </c>
      <c r="K95" s="5">
        <v>512</v>
      </c>
      <c r="L95" s="5">
        <v>169</v>
      </c>
      <c r="M95" s="5">
        <v>6</v>
      </c>
      <c r="N95" s="5">
        <v>8</v>
      </c>
      <c r="O95" s="5">
        <v>110</v>
      </c>
      <c r="P95" s="5">
        <v>286</v>
      </c>
      <c r="Q95" s="5">
        <v>3</v>
      </c>
      <c r="R95" s="5">
        <v>24</v>
      </c>
      <c r="S95" s="5">
        <v>4</v>
      </c>
      <c r="T95" s="5">
        <v>460</v>
      </c>
      <c r="U95" s="5">
        <v>11</v>
      </c>
      <c r="V95" s="5">
        <v>133</v>
      </c>
      <c r="W95" s="5">
        <v>0</v>
      </c>
      <c r="X95" s="5">
        <v>1027</v>
      </c>
      <c r="Y95" s="5">
        <v>17</v>
      </c>
      <c r="Z95" s="5">
        <v>16</v>
      </c>
      <c r="AA95" s="5">
        <v>55</v>
      </c>
      <c r="AB95" s="5">
        <v>186</v>
      </c>
      <c r="AC95" s="5">
        <v>285</v>
      </c>
      <c r="AD95" s="5">
        <v>22</v>
      </c>
      <c r="AE95" s="5">
        <v>27</v>
      </c>
      <c r="AF95" s="5">
        <v>0</v>
      </c>
      <c r="AG95" s="5">
        <v>194</v>
      </c>
      <c r="AH95" s="5">
        <v>15</v>
      </c>
      <c r="AI95" s="5">
        <v>147</v>
      </c>
      <c r="AJ95" s="5">
        <v>5</v>
      </c>
      <c r="AK95" s="5">
        <v>545</v>
      </c>
      <c r="AL95" s="5">
        <v>242</v>
      </c>
      <c r="AM95" s="5">
        <v>43</v>
      </c>
      <c r="AN95" s="5">
        <v>0</v>
      </c>
      <c r="AO95" s="5">
        <v>30</v>
      </c>
      <c r="AP95" s="5">
        <v>256</v>
      </c>
      <c r="AQ95" s="5">
        <v>12</v>
      </c>
      <c r="AR95" s="5">
        <v>266</v>
      </c>
      <c r="AS95" s="5">
        <v>171</v>
      </c>
      <c r="AT95" s="5">
        <v>1157</v>
      </c>
      <c r="AU95" s="5">
        <v>133</v>
      </c>
      <c r="AV95" s="5">
        <v>37</v>
      </c>
      <c r="AW95" s="5">
        <v>28</v>
      </c>
      <c r="AX95" s="5">
        <v>3</v>
      </c>
      <c r="AY95" s="5">
        <v>945</v>
      </c>
      <c r="AZ95" s="5">
        <v>330</v>
      </c>
      <c r="BA95" s="5">
        <v>30</v>
      </c>
      <c r="BB95" s="5">
        <v>492</v>
      </c>
      <c r="BC95" s="5">
        <v>151</v>
      </c>
      <c r="BD95" s="5">
        <v>27</v>
      </c>
      <c r="BE95" s="5">
        <v>8</v>
      </c>
      <c r="BF95" s="5">
        <v>0</v>
      </c>
      <c r="BG95" s="5">
        <v>77</v>
      </c>
      <c r="BH95" s="5">
        <v>4</v>
      </c>
      <c r="BI95" s="5">
        <v>347</v>
      </c>
      <c r="BJ95" s="5">
        <v>11</v>
      </c>
      <c r="BK95" s="5">
        <v>0</v>
      </c>
      <c r="BL95" s="5">
        <v>16</v>
      </c>
      <c r="BM95" s="5">
        <v>3</v>
      </c>
      <c r="BN95" s="5">
        <v>430</v>
      </c>
      <c r="BO95" s="5">
        <v>6</v>
      </c>
      <c r="BP95" s="5">
        <v>41</v>
      </c>
      <c r="BQ95" s="5">
        <v>0</v>
      </c>
      <c r="BR95" s="5">
        <v>7</v>
      </c>
      <c r="BS95" s="5">
        <v>27</v>
      </c>
      <c r="BT95" s="5">
        <v>38</v>
      </c>
      <c r="BU95" s="5">
        <v>7</v>
      </c>
      <c r="BV95" s="5">
        <v>0</v>
      </c>
      <c r="BW95" s="5">
        <v>649</v>
      </c>
      <c r="BX95" s="5">
        <v>198</v>
      </c>
      <c r="BY95" s="5">
        <v>6</v>
      </c>
      <c r="BZ95" s="5">
        <v>388</v>
      </c>
      <c r="CA95" s="5">
        <v>274</v>
      </c>
      <c r="CB95" s="5">
        <v>210</v>
      </c>
      <c r="CC95" s="5">
        <v>0</v>
      </c>
      <c r="CD95" s="5">
        <v>12352</v>
      </c>
      <c r="CG95" s="6">
        <v>92</v>
      </c>
      <c r="CH95" s="5">
        <f>VLOOKUP(CG95,$A$4:$CD$237,Infographic!$G$2+2)</f>
        <v>186</v>
      </c>
      <c r="CI95" s="5">
        <f t="shared" si="5"/>
        <v>186.00919999999999</v>
      </c>
      <c r="CJ95" s="5">
        <f t="shared" si="6"/>
        <v>55</v>
      </c>
      <c r="CK95" s="5" t="str">
        <f t="shared" si="7"/>
        <v>Kirundi (Rundi)</v>
      </c>
      <c r="CL95" s="5">
        <f t="shared" si="8"/>
        <v>21</v>
      </c>
      <c r="CM95" s="5">
        <f t="shared" si="9"/>
        <v>1.4315904287954189E-2</v>
      </c>
    </row>
    <row r="96" spans="1:91" x14ac:dyDescent="0.3">
      <c r="A96" s="6">
        <v>93</v>
      </c>
      <c r="B96" s="5" t="s">
        <v>412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0</v>
      </c>
      <c r="AW96" s="5">
        <v>0</v>
      </c>
      <c r="AX96" s="5">
        <v>0</v>
      </c>
      <c r="AY96" s="5">
        <v>0</v>
      </c>
      <c r="AZ96" s="5">
        <v>0</v>
      </c>
      <c r="BA96" s="5">
        <v>0</v>
      </c>
      <c r="BB96" s="5">
        <v>0</v>
      </c>
      <c r="BC96" s="5">
        <v>0</v>
      </c>
      <c r="BD96" s="5">
        <v>0</v>
      </c>
      <c r="BE96" s="5">
        <v>0</v>
      </c>
      <c r="BF96" s="5">
        <v>0</v>
      </c>
      <c r="BG96" s="5">
        <v>0</v>
      </c>
      <c r="BH96" s="5">
        <v>0</v>
      </c>
      <c r="BI96" s="5">
        <v>0</v>
      </c>
      <c r="BJ96" s="5">
        <v>0</v>
      </c>
      <c r="BK96" s="5">
        <v>0</v>
      </c>
      <c r="BL96" s="5">
        <v>0</v>
      </c>
      <c r="BM96" s="5">
        <v>0</v>
      </c>
      <c r="BN96" s="5">
        <v>0</v>
      </c>
      <c r="BO96" s="5">
        <v>0</v>
      </c>
      <c r="BP96" s="5">
        <v>0</v>
      </c>
      <c r="BQ96" s="5">
        <v>3</v>
      </c>
      <c r="BR96" s="5">
        <v>0</v>
      </c>
      <c r="BS96" s="5">
        <v>0</v>
      </c>
      <c r="BT96" s="5">
        <v>0</v>
      </c>
      <c r="BU96" s="5">
        <v>0</v>
      </c>
      <c r="BV96" s="5">
        <v>0</v>
      </c>
      <c r="BW96" s="5">
        <v>0</v>
      </c>
      <c r="BX96" s="5">
        <v>0</v>
      </c>
      <c r="BY96" s="5">
        <v>0</v>
      </c>
      <c r="BZ96" s="5">
        <v>0</v>
      </c>
      <c r="CA96" s="5">
        <v>0</v>
      </c>
      <c r="CB96" s="5">
        <v>0</v>
      </c>
      <c r="CC96" s="5">
        <v>0</v>
      </c>
      <c r="CD96" s="5">
        <v>6</v>
      </c>
      <c r="CG96" s="6">
        <v>93</v>
      </c>
      <c r="CH96" s="5">
        <f>VLOOKUP(CG96,$A$4:$CD$237,Infographic!$G$2+2)</f>
        <v>0</v>
      </c>
      <c r="CI96" s="5">
        <f t="shared" si="5"/>
        <v>9.300000000000001E-3</v>
      </c>
      <c r="CJ96" s="5">
        <f t="shared" si="6"/>
        <v>195</v>
      </c>
      <c r="CK96" s="5" t="str">
        <f t="shared" si="7"/>
        <v>Tigre</v>
      </c>
      <c r="CL96" s="5">
        <f t="shared" si="8"/>
        <v>20</v>
      </c>
      <c r="CM96" s="5">
        <f t="shared" si="9"/>
        <v>1.3634194559956372E-2</v>
      </c>
    </row>
    <row r="97" spans="1:91" x14ac:dyDescent="0.3">
      <c r="A97" s="6">
        <v>94</v>
      </c>
      <c r="B97" s="5" t="s">
        <v>413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3</v>
      </c>
      <c r="W97" s="5">
        <v>0</v>
      </c>
      <c r="X97" s="5">
        <v>5</v>
      </c>
      <c r="Y97" s="5">
        <v>0</v>
      </c>
      <c r="Z97" s="5">
        <v>0</v>
      </c>
      <c r="AA97" s="5">
        <v>3</v>
      </c>
      <c r="AB97" s="5">
        <v>4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4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  <c r="AS97" s="5">
        <v>0</v>
      </c>
      <c r="AT97" s="5">
        <v>4</v>
      </c>
      <c r="AU97" s="5">
        <v>0</v>
      </c>
      <c r="AV97" s="5">
        <v>0</v>
      </c>
      <c r="AW97" s="5">
        <v>0</v>
      </c>
      <c r="AX97" s="5">
        <v>0</v>
      </c>
      <c r="AY97" s="5">
        <v>0</v>
      </c>
      <c r="AZ97" s="5">
        <v>0</v>
      </c>
      <c r="BA97" s="5">
        <v>0</v>
      </c>
      <c r="BB97" s="5">
        <v>4</v>
      </c>
      <c r="BC97" s="5">
        <v>0</v>
      </c>
      <c r="BD97" s="5">
        <v>0</v>
      </c>
      <c r="BE97" s="5">
        <v>0</v>
      </c>
      <c r="BF97" s="5">
        <v>0</v>
      </c>
      <c r="BG97" s="5">
        <v>0</v>
      </c>
      <c r="BH97" s="5">
        <v>0</v>
      </c>
      <c r="BI97" s="5">
        <v>0</v>
      </c>
      <c r="BJ97" s="5">
        <v>0</v>
      </c>
      <c r="BK97" s="5">
        <v>0</v>
      </c>
      <c r="BL97" s="5">
        <v>0</v>
      </c>
      <c r="BM97" s="5">
        <v>0</v>
      </c>
      <c r="BN97" s="5">
        <v>0</v>
      </c>
      <c r="BO97" s="5">
        <v>0</v>
      </c>
      <c r="BP97" s="5">
        <v>0</v>
      </c>
      <c r="BQ97" s="5">
        <v>0</v>
      </c>
      <c r="BR97" s="5">
        <v>0</v>
      </c>
      <c r="BS97" s="5">
        <v>0</v>
      </c>
      <c r="BT97" s="5">
        <v>0</v>
      </c>
      <c r="BU97" s="5">
        <v>0</v>
      </c>
      <c r="BV97" s="5">
        <v>0</v>
      </c>
      <c r="BW97" s="5">
        <v>0</v>
      </c>
      <c r="BX97" s="5">
        <v>0</v>
      </c>
      <c r="BY97" s="5">
        <v>0</v>
      </c>
      <c r="BZ97" s="5">
        <v>0</v>
      </c>
      <c r="CA97" s="5">
        <v>0</v>
      </c>
      <c r="CB97" s="5">
        <v>3</v>
      </c>
      <c r="CC97" s="5">
        <v>0</v>
      </c>
      <c r="CD97" s="5">
        <v>25</v>
      </c>
      <c r="CG97" s="6">
        <v>94</v>
      </c>
      <c r="CH97" s="5">
        <f>VLOOKUP(CG97,$A$4:$CD$237,Infographic!$G$2+2)</f>
        <v>4</v>
      </c>
      <c r="CI97" s="5">
        <f t="shared" si="5"/>
        <v>4.0094000000000003</v>
      </c>
      <c r="CJ97" s="5">
        <f t="shared" si="6"/>
        <v>128</v>
      </c>
      <c r="CK97" s="5" t="str">
        <f t="shared" si="7"/>
        <v>Assyrian Neo-A.</v>
      </c>
      <c r="CL97" s="5">
        <f t="shared" si="8"/>
        <v>18</v>
      </c>
      <c r="CM97" s="5">
        <f t="shared" si="9"/>
        <v>1.2270775103960732E-2</v>
      </c>
    </row>
    <row r="98" spans="1:91" x14ac:dyDescent="0.3">
      <c r="A98" s="6">
        <v>95</v>
      </c>
      <c r="B98" s="5" t="s">
        <v>414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</v>
      </c>
      <c r="AP98" s="5">
        <v>0</v>
      </c>
      <c r="AQ98" s="5">
        <v>0</v>
      </c>
      <c r="AR98" s="5">
        <v>0</v>
      </c>
      <c r="AS98" s="5">
        <v>0</v>
      </c>
      <c r="AT98" s="5">
        <v>0</v>
      </c>
      <c r="AU98" s="5">
        <v>0</v>
      </c>
      <c r="AV98" s="5">
        <v>0</v>
      </c>
      <c r="AW98" s="5">
        <v>0</v>
      </c>
      <c r="AX98" s="5">
        <v>0</v>
      </c>
      <c r="AY98" s="5">
        <v>0</v>
      </c>
      <c r="AZ98" s="5">
        <v>0</v>
      </c>
      <c r="BA98" s="5">
        <v>0</v>
      </c>
      <c r="BB98" s="5">
        <v>0</v>
      </c>
      <c r="BC98" s="5">
        <v>0</v>
      </c>
      <c r="BD98" s="5">
        <v>0</v>
      </c>
      <c r="BE98" s="5">
        <v>0</v>
      </c>
      <c r="BF98" s="5">
        <v>0</v>
      </c>
      <c r="BG98" s="5">
        <v>0</v>
      </c>
      <c r="BH98" s="5">
        <v>0</v>
      </c>
      <c r="BI98" s="5">
        <v>0</v>
      </c>
      <c r="BJ98" s="5">
        <v>0</v>
      </c>
      <c r="BK98" s="5">
        <v>0</v>
      </c>
      <c r="BL98" s="5">
        <v>0</v>
      </c>
      <c r="BM98" s="5">
        <v>0</v>
      </c>
      <c r="BN98" s="5">
        <v>0</v>
      </c>
      <c r="BO98" s="5">
        <v>0</v>
      </c>
      <c r="BP98" s="5">
        <v>0</v>
      </c>
      <c r="BQ98" s="5">
        <v>0</v>
      </c>
      <c r="BR98" s="5">
        <v>0</v>
      </c>
      <c r="BS98" s="5">
        <v>0</v>
      </c>
      <c r="BT98" s="5">
        <v>0</v>
      </c>
      <c r="BU98" s="5">
        <v>0</v>
      </c>
      <c r="BV98" s="5">
        <v>0</v>
      </c>
      <c r="BW98" s="5">
        <v>0</v>
      </c>
      <c r="BX98" s="5">
        <v>0</v>
      </c>
      <c r="BY98" s="5">
        <v>0</v>
      </c>
      <c r="BZ98" s="5">
        <v>0</v>
      </c>
      <c r="CA98" s="5">
        <v>0</v>
      </c>
      <c r="CB98" s="5">
        <v>0</v>
      </c>
      <c r="CC98" s="5">
        <v>0</v>
      </c>
      <c r="CD98" s="5">
        <v>3</v>
      </c>
      <c r="CG98" s="6">
        <v>95</v>
      </c>
      <c r="CH98" s="5">
        <f>VLOOKUP(CG98,$A$4:$CD$237,Infographic!$G$2+2)</f>
        <v>0</v>
      </c>
      <c r="CI98" s="5">
        <f t="shared" si="5"/>
        <v>9.4999999999999998E-3</v>
      </c>
      <c r="CJ98" s="5">
        <f t="shared" si="6"/>
        <v>194</v>
      </c>
      <c r="CK98" s="5" t="str">
        <f t="shared" si="7"/>
        <v>Uzbek</v>
      </c>
      <c r="CL98" s="5">
        <f t="shared" si="8"/>
        <v>17</v>
      </c>
      <c r="CM98" s="5">
        <f t="shared" si="9"/>
        <v>1.1589065375962914E-2</v>
      </c>
    </row>
    <row r="99" spans="1:91" x14ac:dyDescent="0.3">
      <c r="A99" s="6">
        <v>96</v>
      </c>
      <c r="B99" s="5" t="s">
        <v>415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7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3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3</v>
      </c>
      <c r="AN99" s="5">
        <v>0</v>
      </c>
      <c r="AO99" s="5">
        <v>0</v>
      </c>
      <c r="AP99" s="5">
        <v>0</v>
      </c>
      <c r="AQ99" s="5">
        <v>0</v>
      </c>
      <c r="AR99" s="5">
        <v>3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0</v>
      </c>
      <c r="AY99" s="5">
        <v>0</v>
      </c>
      <c r="AZ99" s="5">
        <v>0</v>
      </c>
      <c r="BA99" s="5">
        <v>0</v>
      </c>
      <c r="BB99" s="5">
        <v>0</v>
      </c>
      <c r="BC99" s="5">
        <v>0</v>
      </c>
      <c r="BD99" s="5">
        <v>0</v>
      </c>
      <c r="BE99" s="5">
        <v>0</v>
      </c>
      <c r="BF99" s="5">
        <v>0</v>
      </c>
      <c r="BG99" s="5">
        <v>0</v>
      </c>
      <c r="BH99" s="5">
        <v>0</v>
      </c>
      <c r="BI99" s="5">
        <v>0</v>
      </c>
      <c r="BJ99" s="5">
        <v>0</v>
      </c>
      <c r="BK99" s="5">
        <v>0</v>
      </c>
      <c r="BL99" s="5">
        <v>0</v>
      </c>
      <c r="BM99" s="5">
        <v>0</v>
      </c>
      <c r="BN99" s="5">
        <v>0</v>
      </c>
      <c r="BO99" s="5">
        <v>0</v>
      </c>
      <c r="BP99" s="5">
        <v>0</v>
      </c>
      <c r="BQ99" s="5">
        <v>0</v>
      </c>
      <c r="BR99" s="5">
        <v>0</v>
      </c>
      <c r="BS99" s="5">
        <v>0</v>
      </c>
      <c r="BT99" s="5">
        <v>0</v>
      </c>
      <c r="BU99" s="5">
        <v>0</v>
      </c>
      <c r="BV99" s="5">
        <v>0</v>
      </c>
      <c r="BW99" s="5">
        <v>0</v>
      </c>
      <c r="BX99" s="5">
        <v>0</v>
      </c>
      <c r="BY99" s="5">
        <v>0</v>
      </c>
      <c r="BZ99" s="5">
        <v>0</v>
      </c>
      <c r="CA99" s="5">
        <v>0</v>
      </c>
      <c r="CB99" s="5">
        <v>0</v>
      </c>
      <c r="CC99" s="5">
        <v>0</v>
      </c>
      <c r="CD99" s="5">
        <v>21</v>
      </c>
      <c r="CG99" s="6">
        <v>96</v>
      </c>
      <c r="CH99" s="5">
        <f>VLOOKUP(CG99,$A$4:$CD$237,Infographic!$G$2+2)</f>
        <v>0</v>
      </c>
      <c r="CI99" s="5">
        <f t="shared" si="5"/>
        <v>9.6000000000000009E-3</v>
      </c>
      <c r="CJ99" s="5">
        <f t="shared" si="6"/>
        <v>193</v>
      </c>
      <c r="CK99" s="5" t="str">
        <f t="shared" si="7"/>
        <v>Kurdish</v>
      </c>
      <c r="CL99" s="5">
        <f t="shared" si="8"/>
        <v>17</v>
      </c>
      <c r="CM99" s="5">
        <f t="shared" si="9"/>
        <v>1.1589065375962914E-2</v>
      </c>
    </row>
    <row r="100" spans="1:91" x14ac:dyDescent="0.3">
      <c r="A100" s="6">
        <v>97</v>
      </c>
      <c r="B100" s="5" t="s">
        <v>416</v>
      </c>
      <c r="C100" s="5">
        <v>0</v>
      </c>
      <c r="D100" s="5">
        <v>0</v>
      </c>
      <c r="E100" s="5">
        <v>16</v>
      </c>
      <c r="F100" s="5">
        <v>87</v>
      </c>
      <c r="G100" s="5">
        <v>0</v>
      </c>
      <c r="H100" s="5">
        <v>0</v>
      </c>
      <c r="I100" s="5">
        <v>18</v>
      </c>
      <c r="J100" s="5">
        <v>4</v>
      </c>
      <c r="K100" s="5">
        <v>146</v>
      </c>
      <c r="L100" s="5">
        <v>48</v>
      </c>
      <c r="M100" s="5">
        <v>0</v>
      </c>
      <c r="N100" s="5">
        <v>4</v>
      </c>
      <c r="O100" s="5">
        <v>101</v>
      </c>
      <c r="P100" s="5">
        <v>847</v>
      </c>
      <c r="Q100" s="5">
        <v>0</v>
      </c>
      <c r="R100" s="5">
        <v>0</v>
      </c>
      <c r="S100" s="5">
        <v>0</v>
      </c>
      <c r="T100" s="5">
        <v>33</v>
      </c>
      <c r="U100" s="5">
        <v>0</v>
      </c>
      <c r="V100" s="5">
        <v>30</v>
      </c>
      <c r="W100" s="5">
        <v>0</v>
      </c>
      <c r="X100" s="5">
        <v>239</v>
      </c>
      <c r="Y100" s="5">
        <v>4</v>
      </c>
      <c r="Z100" s="5">
        <v>0</v>
      </c>
      <c r="AA100" s="5">
        <v>22</v>
      </c>
      <c r="AB100" s="5">
        <v>354</v>
      </c>
      <c r="AC100" s="5">
        <v>85</v>
      </c>
      <c r="AD100" s="5">
        <v>6</v>
      </c>
      <c r="AE100" s="5">
        <v>0</v>
      </c>
      <c r="AF100" s="5">
        <v>0</v>
      </c>
      <c r="AG100" s="5">
        <v>47</v>
      </c>
      <c r="AH100" s="5">
        <v>7</v>
      </c>
      <c r="AI100" s="5">
        <v>117</v>
      </c>
      <c r="AJ100" s="5">
        <v>0</v>
      </c>
      <c r="AK100" s="5">
        <v>223</v>
      </c>
      <c r="AL100" s="5">
        <v>144</v>
      </c>
      <c r="AM100" s="5">
        <v>3</v>
      </c>
      <c r="AN100" s="5">
        <v>0</v>
      </c>
      <c r="AO100" s="5">
        <v>0</v>
      </c>
      <c r="AP100" s="5">
        <v>40</v>
      </c>
      <c r="AQ100" s="5">
        <v>0</v>
      </c>
      <c r="AR100" s="5">
        <v>27</v>
      </c>
      <c r="AS100" s="5">
        <v>86</v>
      </c>
      <c r="AT100" s="5">
        <v>420</v>
      </c>
      <c r="AU100" s="5">
        <v>143</v>
      </c>
      <c r="AV100" s="5">
        <v>0</v>
      </c>
      <c r="AW100" s="5">
        <v>10</v>
      </c>
      <c r="AX100" s="5">
        <v>0</v>
      </c>
      <c r="AY100" s="5">
        <v>627</v>
      </c>
      <c r="AZ100" s="5">
        <v>89</v>
      </c>
      <c r="BA100" s="5">
        <v>12</v>
      </c>
      <c r="BB100" s="5">
        <v>72</v>
      </c>
      <c r="BC100" s="5">
        <v>0</v>
      </c>
      <c r="BD100" s="5">
        <v>0</v>
      </c>
      <c r="BE100" s="5">
        <v>0</v>
      </c>
      <c r="BF100" s="5">
        <v>0</v>
      </c>
      <c r="BG100" s="5">
        <v>18</v>
      </c>
      <c r="BH100" s="5">
        <v>0</v>
      </c>
      <c r="BI100" s="5">
        <v>60</v>
      </c>
      <c r="BJ100" s="5">
        <v>0</v>
      </c>
      <c r="BK100" s="5">
        <v>0</v>
      </c>
      <c r="BL100" s="5">
        <v>0</v>
      </c>
      <c r="BM100" s="5">
        <v>0</v>
      </c>
      <c r="BN100" s="5">
        <v>74</v>
      </c>
      <c r="BO100" s="5">
        <v>0</v>
      </c>
      <c r="BP100" s="5">
        <v>0</v>
      </c>
      <c r="BQ100" s="5">
        <v>0</v>
      </c>
      <c r="BR100" s="5">
        <v>0</v>
      </c>
      <c r="BS100" s="5">
        <v>3</v>
      </c>
      <c r="BT100" s="5">
        <v>0</v>
      </c>
      <c r="BU100" s="5">
        <v>0</v>
      </c>
      <c r="BV100" s="5">
        <v>0</v>
      </c>
      <c r="BW100" s="5">
        <v>196</v>
      </c>
      <c r="BX100" s="5">
        <v>150</v>
      </c>
      <c r="BY100" s="5">
        <v>6</v>
      </c>
      <c r="BZ100" s="5">
        <v>995</v>
      </c>
      <c r="CA100" s="5">
        <v>16</v>
      </c>
      <c r="CB100" s="5">
        <v>16</v>
      </c>
      <c r="CC100" s="5">
        <v>0</v>
      </c>
      <c r="CD100" s="5">
        <v>5660</v>
      </c>
      <c r="CG100" s="6">
        <v>97</v>
      </c>
      <c r="CH100" s="5">
        <f>VLOOKUP(CG100,$A$4:$CD$237,Infographic!$G$2+2)</f>
        <v>354</v>
      </c>
      <c r="CI100" s="5">
        <f t="shared" si="5"/>
        <v>354.00970000000001</v>
      </c>
      <c r="CJ100" s="5">
        <f t="shared" si="6"/>
        <v>41</v>
      </c>
      <c r="CK100" s="5" t="str">
        <f t="shared" si="7"/>
        <v>Acholi</v>
      </c>
      <c r="CL100" s="5">
        <f t="shared" si="8"/>
        <v>15</v>
      </c>
      <c r="CM100" s="5">
        <f t="shared" si="9"/>
        <v>1.0225645919967278E-2</v>
      </c>
    </row>
    <row r="101" spans="1:91" x14ac:dyDescent="0.3">
      <c r="A101" s="6">
        <v>98</v>
      </c>
      <c r="B101" s="5" t="s">
        <v>417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3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0</v>
      </c>
      <c r="AV101" s="5">
        <v>0</v>
      </c>
      <c r="AW101" s="5">
        <v>0</v>
      </c>
      <c r="AX101" s="5">
        <v>0</v>
      </c>
      <c r="AY101" s="5">
        <v>0</v>
      </c>
      <c r="AZ101" s="5">
        <v>0</v>
      </c>
      <c r="BA101" s="5">
        <v>0</v>
      </c>
      <c r="BB101" s="5">
        <v>0</v>
      </c>
      <c r="BC101" s="5">
        <v>0</v>
      </c>
      <c r="BD101" s="5">
        <v>0</v>
      </c>
      <c r="BE101" s="5">
        <v>0</v>
      </c>
      <c r="BF101" s="5">
        <v>0</v>
      </c>
      <c r="BG101" s="5">
        <v>0</v>
      </c>
      <c r="BH101" s="5">
        <v>0</v>
      </c>
      <c r="BI101" s="5">
        <v>0</v>
      </c>
      <c r="BJ101" s="5">
        <v>0</v>
      </c>
      <c r="BK101" s="5">
        <v>0</v>
      </c>
      <c r="BL101" s="5">
        <v>0</v>
      </c>
      <c r="BM101" s="5">
        <v>0</v>
      </c>
      <c r="BN101" s="5">
        <v>0</v>
      </c>
      <c r="BO101" s="5">
        <v>0</v>
      </c>
      <c r="BP101" s="5">
        <v>0</v>
      </c>
      <c r="BQ101" s="5">
        <v>0</v>
      </c>
      <c r="BR101" s="5">
        <v>0</v>
      </c>
      <c r="BS101" s="5">
        <v>0</v>
      </c>
      <c r="BT101" s="5">
        <v>0</v>
      </c>
      <c r="BU101" s="5">
        <v>0</v>
      </c>
      <c r="BV101" s="5">
        <v>0</v>
      </c>
      <c r="BW101" s="5">
        <v>0</v>
      </c>
      <c r="BX101" s="5">
        <v>0</v>
      </c>
      <c r="BY101" s="5">
        <v>0</v>
      </c>
      <c r="BZ101" s="5">
        <v>0</v>
      </c>
      <c r="CA101" s="5">
        <v>0</v>
      </c>
      <c r="CB101" s="5">
        <v>0</v>
      </c>
      <c r="CC101" s="5">
        <v>0</v>
      </c>
      <c r="CD101" s="5">
        <v>3</v>
      </c>
      <c r="CG101" s="6">
        <v>98</v>
      </c>
      <c r="CH101" s="5">
        <f>VLOOKUP(CG101,$A$4:$CD$237,Infographic!$G$2+2)</f>
        <v>0</v>
      </c>
      <c r="CI101" s="5">
        <f t="shared" si="5"/>
        <v>9.7999999999999997E-3</v>
      </c>
      <c r="CJ101" s="5">
        <f t="shared" si="6"/>
        <v>192</v>
      </c>
      <c r="CK101" s="5" t="str">
        <f t="shared" si="7"/>
        <v>Wu</v>
      </c>
      <c r="CL101" s="5">
        <f t="shared" si="8"/>
        <v>13</v>
      </c>
      <c r="CM101" s="5">
        <f t="shared" si="9"/>
        <v>8.8622264639716414E-3</v>
      </c>
    </row>
    <row r="102" spans="1:91" x14ac:dyDescent="0.3">
      <c r="A102" s="6">
        <v>99</v>
      </c>
      <c r="B102" s="5" t="s">
        <v>418</v>
      </c>
      <c r="C102" s="5">
        <v>0</v>
      </c>
      <c r="D102" s="5">
        <v>0</v>
      </c>
      <c r="E102" s="5">
        <v>3</v>
      </c>
      <c r="F102" s="5">
        <v>0</v>
      </c>
      <c r="G102" s="5">
        <v>27</v>
      </c>
      <c r="H102" s="5">
        <v>0</v>
      </c>
      <c r="I102" s="5">
        <v>0</v>
      </c>
      <c r="J102" s="5">
        <v>0</v>
      </c>
      <c r="K102" s="5">
        <v>0</v>
      </c>
      <c r="L102" s="5">
        <v>48</v>
      </c>
      <c r="M102" s="5">
        <v>0</v>
      </c>
      <c r="N102" s="5">
        <v>0</v>
      </c>
      <c r="O102" s="5">
        <v>7</v>
      </c>
      <c r="P102" s="5">
        <v>34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6</v>
      </c>
      <c r="W102" s="5">
        <v>0</v>
      </c>
      <c r="X102" s="5">
        <v>0</v>
      </c>
      <c r="Y102" s="5">
        <v>0</v>
      </c>
      <c r="Z102" s="5">
        <v>0</v>
      </c>
      <c r="AA102" s="5">
        <v>1597</v>
      </c>
      <c r="AB102" s="5">
        <v>123</v>
      </c>
      <c r="AC102" s="5">
        <v>914</v>
      </c>
      <c r="AD102" s="5">
        <v>0</v>
      </c>
      <c r="AE102" s="5">
        <v>0</v>
      </c>
      <c r="AF102" s="5">
        <v>213</v>
      </c>
      <c r="AG102" s="5">
        <v>274</v>
      </c>
      <c r="AH102" s="5">
        <v>118</v>
      </c>
      <c r="AI102" s="5">
        <v>0</v>
      </c>
      <c r="AJ102" s="5">
        <v>0</v>
      </c>
      <c r="AK102" s="5">
        <v>0</v>
      </c>
      <c r="AL102" s="5">
        <v>26</v>
      </c>
      <c r="AM102" s="5">
        <v>8</v>
      </c>
      <c r="AN102" s="5">
        <v>0</v>
      </c>
      <c r="AO102" s="5">
        <v>0</v>
      </c>
      <c r="AP102" s="5">
        <v>0</v>
      </c>
      <c r="AQ102" s="5">
        <v>0</v>
      </c>
      <c r="AR102" s="5">
        <v>3</v>
      </c>
      <c r="AS102" s="5">
        <v>208</v>
      </c>
      <c r="AT102" s="5">
        <v>7</v>
      </c>
      <c r="AU102" s="5">
        <v>128</v>
      </c>
      <c r="AV102" s="5">
        <v>11</v>
      </c>
      <c r="AW102" s="5">
        <v>0</v>
      </c>
      <c r="AX102" s="5">
        <v>5</v>
      </c>
      <c r="AY102" s="5">
        <v>0</v>
      </c>
      <c r="AZ102" s="5">
        <v>4</v>
      </c>
      <c r="BA102" s="5">
        <v>0</v>
      </c>
      <c r="BB102" s="5">
        <v>0</v>
      </c>
      <c r="BC102" s="5">
        <v>3</v>
      </c>
      <c r="BD102" s="5">
        <v>0</v>
      </c>
      <c r="BE102" s="5">
        <v>0</v>
      </c>
      <c r="BF102" s="5">
        <v>0</v>
      </c>
      <c r="BG102" s="5">
        <v>0</v>
      </c>
      <c r="BH102" s="5">
        <v>0</v>
      </c>
      <c r="BI102" s="5">
        <v>0</v>
      </c>
      <c r="BJ102" s="5">
        <v>0</v>
      </c>
      <c r="BK102" s="5">
        <v>0</v>
      </c>
      <c r="BL102" s="5">
        <v>0</v>
      </c>
      <c r="BM102" s="5">
        <v>3</v>
      </c>
      <c r="BN102" s="5">
        <v>0</v>
      </c>
      <c r="BO102" s="5">
        <v>0</v>
      </c>
      <c r="BP102" s="5">
        <v>0</v>
      </c>
      <c r="BQ102" s="5">
        <v>0</v>
      </c>
      <c r="BR102" s="5">
        <v>0</v>
      </c>
      <c r="BS102" s="5">
        <v>0</v>
      </c>
      <c r="BT102" s="5">
        <v>0</v>
      </c>
      <c r="BU102" s="5">
        <v>0</v>
      </c>
      <c r="BV102" s="5">
        <v>0</v>
      </c>
      <c r="BW102" s="5">
        <v>4</v>
      </c>
      <c r="BX102" s="5">
        <v>0</v>
      </c>
      <c r="BY102" s="5">
        <v>0</v>
      </c>
      <c r="BZ102" s="5">
        <v>3010</v>
      </c>
      <c r="CA102" s="5">
        <v>0</v>
      </c>
      <c r="CB102" s="5">
        <v>137</v>
      </c>
      <c r="CC102" s="5">
        <v>0</v>
      </c>
      <c r="CD102" s="5">
        <v>6946</v>
      </c>
      <c r="CG102" s="6">
        <v>99</v>
      </c>
      <c r="CH102" s="5">
        <f>VLOOKUP(CG102,$A$4:$CD$237,Infographic!$G$2+2)</f>
        <v>123</v>
      </c>
      <c r="CI102" s="5">
        <f t="shared" si="5"/>
        <v>123.0099</v>
      </c>
      <c r="CJ102" s="5">
        <f t="shared" si="6"/>
        <v>60</v>
      </c>
      <c r="CK102" s="5" t="str">
        <f t="shared" si="7"/>
        <v>Tok Pisin</v>
      </c>
      <c r="CL102" s="5">
        <f t="shared" si="8"/>
        <v>13</v>
      </c>
      <c r="CM102" s="5">
        <f t="shared" si="9"/>
        <v>8.8622264639716414E-3</v>
      </c>
    </row>
    <row r="103" spans="1:91" x14ac:dyDescent="0.3">
      <c r="A103" s="6">
        <v>100</v>
      </c>
      <c r="B103" s="5" t="s">
        <v>419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5</v>
      </c>
      <c r="P103" s="5">
        <v>5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5</v>
      </c>
      <c r="Y103" s="5">
        <v>0</v>
      </c>
      <c r="Z103" s="5">
        <v>0</v>
      </c>
      <c r="AA103" s="5">
        <v>0</v>
      </c>
      <c r="AB103" s="5">
        <v>3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41</v>
      </c>
      <c r="AJ103" s="5">
        <v>0</v>
      </c>
      <c r="AK103" s="5">
        <v>0</v>
      </c>
      <c r="AL103" s="5">
        <v>4</v>
      </c>
      <c r="AM103" s="5">
        <v>3</v>
      </c>
      <c r="AN103" s="5">
        <v>0</v>
      </c>
      <c r="AO103" s="5">
        <v>0</v>
      </c>
      <c r="AP103" s="5">
        <v>5</v>
      </c>
      <c r="AQ103" s="5">
        <v>0</v>
      </c>
      <c r="AR103" s="5">
        <v>0</v>
      </c>
      <c r="AS103" s="5">
        <v>0</v>
      </c>
      <c r="AT103" s="5">
        <v>8</v>
      </c>
      <c r="AU103" s="5">
        <v>21</v>
      </c>
      <c r="AV103" s="5">
        <v>0</v>
      </c>
      <c r="AW103" s="5">
        <v>0</v>
      </c>
      <c r="AX103" s="5">
        <v>0</v>
      </c>
      <c r="AY103" s="5">
        <v>7</v>
      </c>
      <c r="AZ103" s="5">
        <v>9</v>
      </c>
      <c r="BA103" s="5">
        <v>0</v>
      </c>
      <c r="BB103" s="5">
        <v>6</v>
      </c>
      <c r="BC103" s="5">
        <v>0</v>
      </c>
      <c r="BD103" s="5">
        <v>0</v>
      </c>
      <c r="BE103" s="5">
        <v>0</v>
      </c>
      <c r="BF103" s="5">
        <v>0</v>
      </c>
      <c r="BG103" s="5">
        <v>0</v>
      </c>
      <c r="BH103" s="5">
        <v>0</v>
      </c>
      <c r="BI103" s="5">
        <v>0</v>
      </c>
      <c r="BJ103" s="5">
        <v>0</v>
      </c>
      <c r="BK103" s="5">
        <v>0</v>
      </c>
      <c r="BL103" s="5">
        <v>0</v>
      </c>
      <c r="BM103" s="5">
        <v>0</v>
      </c>
      <c r="BN103" s="5">
        <v>0</v>
      </c>
      <c r="BO103" s="5">
        <v>0</v>
      </c>
      <c r="BP103" s="5">
        <v>0</v>
      </c>
      <c r="BQ103" s="5">
        <v>0</v>
      </c>
      <c r="BR103" s="5">
        <v>0</v>
      </c>
      <c r="BS103" s="5">
        <v>0</v>
      </c>
      <c r="BT103" s="5">
        <v>0</v>
      </c>
      <c r="BU103" s="5">
        <v>0</v>
      </c>
      <c r="BV103" s="5">
        <v>0</v>
      </c>
      <c r="BW103" s="5">
        <v>0</v>
      </c>
      <c r="BX103" s="5">
        <v>3</v>
      </c>
      <c r="BY103" s="5">
        <v>0</v>
      </c>
      <c r="BZ103" s="5">
        <v>20</v>
      </c>
      <c r="CA103" s="5">
        <v>0</v>
      </c>
      <c r="CB103" s="5">
        <v>0</v>
      </c>
      <c r="CC103" s="5">
        <v>0</v>
      </c>
      <c r="CD103" s="5">
        <v>143</v>
      </c>
      <c r="CG103" s="6">
        <v>100</v>
      </c>
      <c r="CH103" s="5">
        <f>VLOOKUP(CG103,$A$4:$CD$237,Infographic!$G$2+2)</f>
        <v>3</v>
      </c>
      <c r="CI103" s="5">
        <f t="shared" si="5"/>
        <v>3.01</v>
      </c>
      <c r="CJ103" s="5">
        <f t="shared" si="6"/>
        <v>133</v>
      </c>
      <c r="CK103" s="5" t="str">
        <f t="shared" si="7"/>
        <v>Ndebele</v>
      </c>
      <c r="CL103" s="5">
        <f t="shared" si="8"/>
        <v>13</v>
      </c>
      <c r="CM103" s="5">
        <f t="shared" si="9"/>
        <v>8.8622264639716414E-3</v>
      </c>
    </row>
    <row r="104" spans="1:91" x14ac:dyDescent="0.3">
      <c r="A104" s="6">
        <v>101</v>
      </c>
      <c r="B104" s="5" t="s">
        <v>420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0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5">
        <v>0</v>
      </c>
      <c r="AX104" s="5">
        <v>0</v>
      </c>
      <c r="AY104" s="5">
        <v>0</v>
      </c>
      <c r="AZ104" s="5">
        <v>0</v>
      </c>
      <c r="BA104" s="5">
        <v>0</v>
      </c>
      <c r="BB104" s="5">
        <v>0</v>
      </c>
      <c r="BC104" s="5">
        <v>0</v>
      </c>
      <c r="BD104" s="5">
        <v>0</v>
      </c>
      <c r="BE104" s="5">
        <v>0</v>
      </c>
      <c r="BF104" s="5">
        <v>0</v>
      </c>
      <c r="BG104" s="5">
        <v>0</v>
      </c>
      <c r="BH104" s="5">
        <v>0</v>
      </c>
      <c r="BI104" s="5">
        <v>0</v>
      </c>
      <c r="BJ104" s="5">
        <v>0</v>
      </c>
      <c r="BK104" s="5">
        <v>0</v>
      </c>
      <c r="BL104" s="5">
        <v>0</v>
      </c>
      <c r="BM104" s="5">
        <v>0</v>
      </c>
      <c r="BN104" s="5">
        <v>0</v>
      </c>
      <c r="BO104" s="5">
        <v>0</v>
      </c>
      <c r="BP104" s="5">
        <v>0</v>
      </c>
      <c r="BQ104" s="5">
        <v>0</v>
      </c>
      <c r="BR104" s="5">
        <v>0</v>
      </c>
      <c r="BS104" s="5">
        <v>0</v>
      </c>
      <c r="BT104" s="5">
        <v>0</v>
      </c>
      <c r="BU104" s="5">
        <v>0</v>
      </c>
      <c r="BV104" s="5">
        <v>0</v>
      </c>
      <c r="BW104" s="5">
        <v>0</v>
      </c>
      <c r="BX104" s="5">
        <v>0</v>
      </c>
      <c r="BY104" s="5">
        <v>0</v>
      </c>
      <c r="BZ104" s="5">
        <v>0</v>
      </c>
      <c r="CA104" s="5">
        <v>0</v>
      </c>
      <c r="CB104" s="5">
        <v>0</v>
      </c>
      <c r="CC104" s="5">
        <v>0</v>
      </c>
      <c r="CD104" s="5">
        <v>9</v>
      </c>
      <c r="CG104" s="6">
        <v>101</v>
      </c>
      <c r="CH104" s="5">
        <f>VLOOKUP(CG104,$A$4:$CD$237,Infographic!$G$2+2)</f>
        <v>0</v>
      </c>
      <c r="CI104" s="5">
        <f t="shared" si="5"/>
        <v>1.0100000000000001E-2</v>
      </c>
      <c r="CJ104" s="5">
        <f t="shared" si="6"/>
        <v>191</v>
      </c>
      <c r="CK104" s="5" t="str">
        <f t="shared" si="7"/>
        <v>Igbo</v>
      </c>
      <c r="CL104" s="5">
        <f t="shared" si="8"/>
        <v>13</v>
      </c>
      <c r="CM104" s="5">
        <f t="shared" si="9"/>
        <v>8.8622264639716414E-3</v>
      </c>
    </row>
    <row r="105" spans="1:91" x14ac:dyDescent="0.3">
      <c r="A105" s="6">
        <v>102</v>
      </c>
      <c r="B105" s="5" t="s">
        <v>421</v>
      </c>
      <c r="C105" s="5">
        <v>0</v>
      </c>
      <c r="D105" s="5">
        <v>0</v>
      </c>
      <c r="E105" s="5">
        <v>0</v>
      </c>
      <c r="F105" s="5">
        <v>3</v>
      </c>
      <c r="G105" s="5">
        <v>0</v>
      </c>
      <c r="H105" s="5">
        <v>0</v>
      </c>
      <c r="I105" s="5">
        <v>0</v>
      </c>
      <c r="J105" s="5">
        <v>0</v>
      </c>
      <c r="K105" s="5">
        <v>8</v>
      </c>
      <c r="L105" s="5">
        <v>0</v>
      </c>
      <c r="M105" s="5">
        <v>0</v>
      </c>
      <c r="N105" s="5">
        <v>3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4</v>
      </c>
      <c r="U105" s="5">
        <v>0</v>
      </c>
      <c r="V105" s="5">
        <v>0</v>
      </c>
      <c r="W105" s="5">
        <v>0</v>
      </c>
      <c r="X105" s="5">
        <v>8</v>
      </c>
      <c r="Y105" s="5">
        <v>0</v>
      </c>
      <c r="Z105" s="5">
        <v>8</v>
      </c>
      <c r="AA105" s="5">
        <v>5</v>
      </c>
      <c r="AB105" s="5">
        <v>0</v>
      </c>
      <c r="AC105" s="5">
        <v>8</v>
      </c>
      <c r="AD105" s="5">
        <v>8</v>
      </c>
      <c r="AE105" s="5">
        <v>0</v>
      </c>
      <c r="AF105" s="5">
        <v>0</v>
      </c>
      <c r="AG105" s="5">
        <v>0</v>
      </c>
      <c r="AH105" s="5">
        <v>0</v>
      </c>
      <c r="AI105" s="5">
        <v>8</v>
      </c>
      <c r="AJ105" s="5">
        <v>0</v>
      </c>
      <c r="AK105" s="5">
        <v>0</v>
      </c>
      <c r="AL105" s="5">
        <v>4</v>
      </c>
      <c r="AM105" s="5">
        <v>0</v>
      </c>
      <c r="AN105" s="5">
        <v>0</v>
      </c>
      <c r="AO105" s="5">
        <v>6</v>
      </c>
      <c r="AP105" s="5">
        <v>0</v>
      </c>
      <c r="AQ105" s="5">
        <v>0</v>
      </c>
      <c r="AR105" s="5">
        <v>0</v>
      </c>
      <c r="AS105" s="5">
        <v>0</v>
      </c>
      <c r="AT105" s="5">
        <v>4</v>
      </c>
      <c r="AU105" s="5">
        <v>0</v>
      </c>
      <c r="AV105" s="5">
        <v>0</v>
      </c>
      <c r="AW105" s="5">
        <v>0</v>
      </c>
      <c r="AX105" s="5">
        <v>0</v>
      </c>
      <c r="AY105" s="5">
        <v>5</v>
      </c>
      <c r="AZ105" s="5">
        <v>0</v>
      </c>
      <c r="BA105" s="5">
        <v>0</v>
      </c>
      <c r="BB105" s="5">
        <v>0</v>
      </c>
      <c r="BC105" s="5">
        <v>0</v>
      </c>
      <c r="BD105" s="5">
        <v>0</v>
      </c>
      <c r="BE105" s="5">
        <v>0</v>
      </c>
      <c r="BF105" s="5">
        <v>0</v>
      </c>
      <c r="BG105" s="5">
        <v>5</v>
      </c>
      <c r="BH105" s="5">
        <v>0</v>
      </c>
      <c r="BI105" s="5">
        <v>0</v>
      </c>
      <c r="BJ105" s="5">
        <v>4</v>
      </c>
      <c r="BK105" s="5">
        <v>0</v>
      </c>
      <c r="BL105" s="5">
        <v>0</v>
      </c>
      <c r="BM105" s="5">
        <v>0</v>
      </c>
      <c r="BN105" s="5">
        <v>0</v>
      </c>
      <c r="BO105" s="5">
        <v>0</v>
      </c>
      <c r="BP105" s="5">
        <v>0</v>
      </c>
      <c r="BQ105" s="5">
        <v>0</v>
      </c>
      <c r="BR105" s="5">
        <v>0</v>
      </c>
      <c r="BS105" s="5">
        <v>4</v>
      </c>
      <c r="BT105" s="5">
        <v>0</v>
      </c>
      <c r="BU105" s="5">
        <v>0</v>
      </c>
      <c r="BV105" s="5">
        <v>0</v>
      </c>
      <c r="BW105" s="5">
        <v>4</v>
      </c>
      <c r="BX105" s="5">
        <v>0</v>
      </c>
      <c r="BY105" s="5">
        <v>0</v>
      </c>
      <c r="BZ105" s="5">
        <v>3</v>
      </c>
      <c r="CA105" s="5">
        <v>0</v>
      </c>
      <c r="CB105" s="5">
        <v>8</v>
      </c>
      <c r="CC105" s="5">
        <v>0</v>
      </c>
      <c r="CD105" s="5">
        <v>135</v>
      </c>
      <c r="CG105" s="6">
        <v>102</v>
      </c>
      <c r="CH105" s="5">
        <f>VLOOKUP(CG105,$A$4:$CD$237,Infographic!$G$2+2)</f>
        <v>0</v>
      </c>
      <c r="CI105" s="5">
        <f t="shared" si="5"/>
        <v>1.0200000000000001E-2</v>
      </c>
      <c r="CJ105" s="5">
        <f t="shared" si="6"/>
        <v>190</v>
      </c>
      <c r="CK105" s="5" t="str">
        <f t="shared" si="7"/>
        <v>Ilokano</v>
      </c>
      <c r="CL105" s="5">
        <f t="shared" si="8"/>
        <v>11</v>
      </c>
      <c r="CM105" s="5">
        <f t="shared" si="9"/>
        <v>7.4988070079760032E-3</v>
      </c>
    </row>
    <row r="106" spans="1:91" x14ac:dyDescent="0.3">
      <c r="A106" s="6">
        <v>103</v>
      </c>
      <c r="B106" s="5" t="s">
        <v>422</v>
      </c>
      <c r="C106" s="5">
        <v>0</v>
      </c>
      <c r="D106" s="5">
        <v>0</v>
      </c>
      <c r="E106" s="5">
        <v>17</v>
      </c>
      <c r="F106" s="5">
        <v>35</v>
      </c>
      <c r="G106" s="5">
        <v>21</v>
      </c>
      <c r="H106" s="5">
        <v>8</v>
      </c>
      <c r="I106" s="5">
        <v>31</v>
      </c>
      <c r="J106" s="5">
        <v>4</v>
      </c>
      <c r="K106" s="5">
        <v>65</v>
      </c>
      <c r="L106" s="5">
        <v>92</v>
      </c>
      <c r="M106" s="5">
        <v>0</v>
      </c>
      <c r="N106" s="5">
        <v>8</v>
      </c>
      <c r="O106" s="5">
        <v>179</v>
      </c>
      <c r="P106" s="5">
        <v>2945</v>
      </c>
      <c r="Q106" s="5">
        <v>6</v>
      </c>
      <c r="R106" s="5">
        <v>0</v>
      </c>
      <c r="S106" s="5">
        <v>0</v>
      </c>
      <c r="T106" s="5">
        <v>82</v>
      </c>
      <c r="U106" s="5">
        <v>6</v>
      </c>
      <c r="V106" s="5">
        <v>141</v>
      </c>
      <c r="W106" s="5">
        <v>0</v>
      </c>
      <c r="X106" s="5">
        <v>63</v>
      </c>
      <c r="Y106" s="5">
        <v>3</v>
      </c>
      <c r="Z106" s="5">
        <v>4</v>
      </c>
      <c r="AA106" s="5">
        <v>23</v>
      </c>
      <c r="AB106" s="5">
        <v>9663</v>
      </c>
      <c r="AC106" s="5">
        <v>81</v>
      </c>
      <c r="AD106" s="5">
        <v>21</v>
      </c>
      <c r="AE106" s="5">
        <v>8</v>
      </c>
      <c r="AF106" s="5">
        <v>0</v>
      </c>
      <c r="AG106" s="5">
        <v>145</v>
      </c>
      <c r="AH106" s="5">
        <v>6</v>
      </c>
      <c r="AI106" s="5">
        <v>67</v>
      </c>
      <c r="AJ106" s="5">
        <v>0</v>
      </c>
      <c r="AK106" s="5">
        <v>892</v>
      </c>
      <c r="AL106" s="5">
        <v>421</v>
      </c>
      <c r="AM106" s="5">
        <v>20</v>
      </c>
      <c r="AN106" s="5">
        <v>0</v>
      </c>
      <c r="AO106" s="5">
        <v>3</v>
      </c>
      <c r="AP106" s="5">
        <v>45</v>
      </c>
      <c r="AQ106" s="5">
        <v>0</v>
      </c>
      <c r="AR106" s="5">
        <v>44</v>
      </c>
      <c r="AS106" s="5">
        <v>192</v>
      </c>
      <c r="AT106" s="5">
        <v>170</v>
      </c>
      <c r="AU106" s="5">
        <v>64</v>
      </c>
      <c r="AV106" s="5">
        <v>63</v>
      </c>
      <c r="AW106" s="5">
        <v>10</v>
      </c>
      <c r="AX106" s="5">
        <v>12</v>
      </c>
      <c r="AY106" s="5">
        <v>413</v>
      </c>
      <c r="AZ106" s="5">
        <v>31</v>
      </c>
      <c r="BA106" s="5">
        <v>0</v>
      </c>
      <c r="BB106" s="5">
        <v>43</v>
      </c>
      <c r="BC106" s="5">
        <v>38</v>
      </c>
      <c r="BD106" s="5">
        <v>5</v>
      </c>
      <c r="BE106" s="5">
        <v>0</v>
      </c>
      <c r="BF106" s="5">
        <v>7</v>
      </c>
      <c r="BG106" s="5">
        <v>15</v>
      </c>
      <c r="BH106" s="5">
        <v>0</v>
      </c>
      <c r="BI106" s="5">
        <v>34</v>
      </c>
      <c r="BJ106" s="5">
        <v>0</v>
      </c>
      <c r="BK106" s="5">
        <v>0</v>
      </c>
      <c r="BL106" s="5">
        <v>9</v>
      </c>
      <c r="BM106" s="5">
        <v>5</v>
      </c>
      <c r="BN106" s="5">
        <v>58</v>
      </c>
      <c r="BO106" s="5">
        <v>13</v>
      </c>
      <c r="BP106" s="5">
        <v>3</v>
      </c>
      <c r="BQ106" s="5">
        <v>73</v>
      </c>
      <c r="BR106" s="5">
        <v>0</v>
      </c>
      <c r="BS106" s="5">
        <v>8</v>
      </c>
      <c r="BT106" s="5">
        <v>7</v>
      </c>
      <c r="BU106" s="5">
        <v>28</v>
      </c>
      <c r="BV106" s="5">
        <v>0</v>
      </c>
      <c r="BW106" s="5">
        <v>284</v>
      </c>
      <c r="BX106" s="5">
        <v>448</v>
      </c>
      <c r="BY106" s="5">
        <v>22</v>
      </c>
      <c r="BZ106" s="5">
        <v>227</v>
      </c>
      <c r="CA106" s="5">
        <v>30</v>
      </c>
      <c r="CB106" s="5">
        <v>66</v>
      </c>
      <c r="CC106" s="5">
        <v>0</v>
      </c>
      <c r="CD106" s="5">
        <v>17556</v>
      </c>
      <c r="CG106" s="6">
        <v>103</v>
      </c>
      <c r="CH106" s="5">
        <f>VLOOKUP(CG106,$A$4:$CD$237,Infographic!$G$2+2)</f>
        <v>9663</v>
      </c>
      <c r="CI106" s="5">
        <f t="shared" si="5"/>
        <v>9663.0102999999999</v>
      </c>
      <c r="CJ106" s="5">
        <f t="shared" si="6"/>
        <v>3</v>
      </c>
      <c r="CK106" s="5" t="str">
        <f t="shared" si="7"/>
        <v>Hausa</v>
      </c>
      <c r="CL106" s="5">
        <f t="shared" si="8"/>
        <v>11</v>
      </c>
      <c r="CM106" s="5">
        <f t="shared" si="9"/>
        <v>7.4988070079760032E-3</v>
      </c>
    </row>
    <row r="107" spans="1:91" x14ac:dyDescent="0.3">
      <c r="A107" s="6">
        <v>104</v>
      </c>
      <c r="B107" s="5" t="s">
        <v>423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3</v>
      </c>
      <c r="P107" s="5">
        <v>9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5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3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3</v>
      </c>
      <c r="AJ107" s="5">
        <v>0</v>
      </c>
      <c r="AK107" s="5">
        <v>0</v>
      </c>
      <c r="AL107" s="5">
        <v>0</v>
      </c>
      <c r="AM107" s="5">
        <v>0</v>
      </c>
      <c r="AN107" s="5">
        <v>0</v>
      </c>
      <c r="AO107" s="5">
        <v>0</v>
      </c>
      <c r="AP107" s="5">
        <v>0</v>
      </c>
      <c r="AQ107" s="5">
        <v>0</v>
      </c>
      <c r="AR107" s="5">
        <v>0</v>
      </c>
      <c r="AS107" s="5">
        <v>0</v>
      </c>
      <c r="AT107" s="5">
        <v>0</v>
      </c>
      <c r="AU107" s="5">
        <v>0</v>
      </c>
      <c r="AV107" s="5">
        <v>0</v>
      </c>
      <c r="AW107" s="5">
        <v>0</v>
      </c>
      <c r="AX107" s="5">
        <v>0</v>
      </c>
      <c r="AY107" s="5">
        <v>0</v>
      </c>
      <c r="AZ107" s="5">
        <v>0</v>
      </c>
      <c r="BA107" s="5">
        <v>0</v>
      </c>
      <c r="BB107" s="5">
        <v>0</v>
      </c>
      <c r="BC107" s="5">
        <v>0</v>
      </c>
      <c r="BD107" s="5">
        <v>0</v>
      </c>
      <c r="BE107" s="5">
        <v>0</v>
      </c>
      <c r="BF107" s="5">
        <v>0</v>
      </c>
      <c r="BG107" s="5">
        <v>0</v>
      </c>
      <c r="BH107" s="5">
        <v>0</v>
      </c>
      <c r="BI107" s="5">
        <v>0</v>
      </c>
      <c r="BJ107" s="5">
        <v>0</v>
      </c>
      <c r="BK107" s="5">
        <v>0</v>
      </c>
      <c r="BL107" s="5">
        <v>0</v>
      </c>
      <c r="BM107" s="5">
        <v>0</v>
      </c>
      <c r="BN107" s="5">
        <v>0</v>
      </c>
      <c r="BO107" s="5">
        <v>0</v>
      </c>
      <c r="BP107" s="5">
        <v>0</v>
      </c>
      <c r="BQ107" s="5">
        <v>0</v>
      </c>
      <c r="BR107" s="5">
        <v>0</v>
      </c>
      <c r="BS107" s="5">
        <v>0</v>
      </c>
      <c r="BT107" s="5">
        <v>0</v>
      </c>
      <c r="BU107" s="5">
        <v>0</v>
      </c>
      <c r="BV107" s="5">
        <v>0</v>
      </c>
      <c r="BW107" s="5">
        <v>0</v>
      </c>
      <c r="BX107" s="5">
        <v>0</v>
      </c>
      <c r="BY107" s="5">
        <v>0</v>
      </c>
      <c r="BZ107" s="5">
        <v>8</v>
      </c>
      <c r="CA107" s="5">
        <v>0</v>
      </c>
      <c r="CB107" s="5">
        <v>3</v>
      </c>
      <c r="CC107" s="5">
        <v>0</v>
      </c>
      <c r="CD107" s="5">
        <v>54</v>
      </c>
      <c r="CG107" s="6">
        <v>104</v>
      </c>
      <c r="CH107" s="5">
        <f>VLOOKUP(CG107,$A$4:$CD$237,Infographic!$G$2+2)</f>
        <v>3</v>
      </c>
      <c r="CI107" s="5">
        <f t="shared" si="5"/>
        <v>3.0104000000000002</v>
      </c>
      <c r="CJ107" s="5">
        <f t="shared" si="6"/>
        <v>132</v>
      </c>
      <c r="CK107" s="5" t="str">
        <f t="shared" si="7"/>
        <v>Bulgarian</v>
      </c>
      <c r="CL107" s="5">
        <f t="shared" si="8"/>
        <v>11</v>
      </c>
      <c r="CM107" s="5">
        <f t="shared" si="9"/>
        <v>7.4988070079760032E-3</v>
      </c>
    </row>
    <row r="108" spans="1:91" x14ac:dyDescent="0.3">
      <c r="A108" s="6">
        <v>105</v>
      </c>
      <c r="B108" s="5" t="s">
        <v>424</v>
      </c>
      <c r="C108" s="5">
        <v>0</v>
      </c>
      <c r="D108" s="5">
        <v>0</v>
      </c>
      <c r="E108" s="5">
        <v>3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14</v>
      </c>
      <c r="M108" s="5">
        <v>0</v>
      </c>
      <c r="N108" s="5">
        <v>0</v>
      </c>
      <c r="O108" s="5">
        <v>0</v>
      </c>
      <c r="P108" s="5">
        <v>3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8</v>
      </c>
      <c r="AC108" s="5">
        <v>0</v>
      </c>
      <c r="AD108" s="5">
        <v>11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  <c r="AM108" s="5">
        <v>0</v>
      </c>
      <c r="AN108" s="5">
        <v>0</v>
      </c>
      <c r="AO108" s="5">
        <v>0</v>
      </c>
      <c r="AP108" s="5">
        <v>3</v>
      </c>
      <c r="AQ108" s="5">
        <v>0</v>
      </c>
      <c r="AR108" s="5">
        <v>0</v>
      </c>
      <c r="AS108" s="5">
        <v>0</v>
      </c>
      <c r="AT108" s="5">
        <v>0</v>
      </c>
      <c r="AU108" s="5">
        <v>6</v>
      </c>
      <c r="AV108" s="5">
        <v>10</v>
      </c>
      <c r="AW108" s="5">
        <v>0</v>
      </c>
      <c r="AX108" s="5">
        <v>0</v>
      </c>
      <c r="AY108" s="5">
        <v>0</v>
      </c>
      <c r="AZ108" s="5">
        <v>0</v>
      </c>
      <c r="BA108" s="5">
        <v>0</v>
      </c>
      <c r="BB108" s="5">
        <v>0</v>
      </c>
      <c r="BC108" s="5">
        <v>0</v>
      </c>
      <c r="BD108" s="5">
        <v>0</v>
      </c>
      <c r="BE108" s="5">
        <v>0</v>
      </c>
      <c r="BF108" s="5">
        <v>0</v>
      </c>
      <c r="BG108" s="5">
        <v>0</v>
      </c>
      <c r="BH108" s="5">
        <v>0</v>
      </c>
      <c r="BI108" s="5">
        <v>0</v>
      </c>
      <c r="BJ108" s="5">
        <v>0</v>
      </c>
      <c r="BK108" s="5">
        <v>0</v>
      </c>
      <c r="BL108" s="5">
        <v>0</v>
      </c>
      <c r="BM108" s="5">
        <v>0</v>
      </c>
      <c r="BN108" s="5">
        <v>0</v>
      </c>
      <c r="BO108" s="5">
        <v>0</v>
      </c>
      <c r="BP108" s="5">
        <v>0</v>
      </c>
      <c r="BQ108" s="5">
        <v>0</v>
      </c>
      <c r="BR108" s="5">
        <v>0</v>
      </c>
      <c r="BS108" s="5">
        <v>0</v>
      </c>
      <c r="BT108" s="5">
        <v>0</v>
      </c>
      <c r="BU108" s="5">
        <v>0</v>
      </c>
      <c r="BV108" s="5">
        <v>0</v>
      </c>
      <c r="BW108" s="5">
        <v>3</v>
      </c>
      <c r="BX108" s="5">
        <v>10</v>
      </c>
      <c r="BY108" s="5">
        <v>13</v>
      </c>
      <c r="BZ108" s="5">
        <v>19</v>
      </c>
      <c r="CA108" s="5">
        <v>0</v>
      </c>
      <c r="CB108" s="5">
        <v>0</v>
      </c>
      <c r="CC108" s="5">
        <v>0</v>
      </c>
      <c r="CD108" s="5">
        <v>132</v>
      </c>
      <c r="CG108" s="6">
        <v>105</v>
      </c>
      <c r="CH108" s="5">
        <f>VLOOKUP(CG108,$A$4:$CD$237,Infographic!$G$2+2)</f>
        <v>8</v>
      </c>
      <c r="CI108" s="5">
        <f t="shared" si="5"/>
        <v>8.0105000000000004</v>
      </c>
      <c r="CJ108" s="5">
        <f t="shared" si="6"/>
        <v>110</v>
      </c>
      <c r="CK108" s="5" t="str">
        <f t="shared" si="7"/>
        <v>Niue</v>
      </c>
      <c r="CL108" s="5">
        <f t="shared" si="8"/>
        <v>10</v>
      </c>
      <c r="CM108" s="5">
        <f t="shared" si="9"/>
        <v>6.8170972799781859E-3</v>
      </c>
    </row>
    <row r="109" spans="1:91" x14ac:dyDescent="0.3">
      <c r="A109" s="6">
        <v>106</v>
      </c>
      <c r="B109" s="5" t="s">
        <v>425</v>
      </c>
      <c r="C109" s="5">
        <v>0</v>
      </c>
      <c r="D109" s="5">
        <v>0</v>
      </c>
      <c r="E109" s="5">
        <v>4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26</v>
      </c>
      <c r="M109" s="5">
        <v>0</v>
      </c>
      <c r="N109" s="5">
        <v>0</v>
      </c>
      <c r="O109" s="5">
        <v>0</v>
      </c>
      <c r="P109" s="5">
        <v>17</v>
      </c>
      <c r="Q109" s="5">
        <v>0</v>
      </c>
      <c r="R109" s="5">
        <v>0</v>
      </c>
      <c r="S109" s="5">
        <v>0</v>
      </c>
      <c r="T109" s="5">
        <v>3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21</v>
      </c>
      <c r="AC109" s="5">
        <v>26</v>
      </c>
      <c r="AD109" s="5">
        <v>21</v>
      </c>
      <c r="AE109" s="5">
        <v>0</v>
      </c>
      <c r="AF109" s="5">
        <v>0</v>
      </c>
      <c r="AG109" s="5">
        <v>0</v>
      </c>
      <c r="AH109" s="5">
        <v>0</v>
      </c>
      <c r="AI109" s="5">
        <v>3</v>
      </c>
      <c r="AJ109" s="5">
        <v>0</v>
      </c>
      <c r="AK109" s="5">
        <v>0</v>
      </c>
      <c r="AL109" s="5">
        <v>0</v>
      </c>
      <c r="AM109" s="5">
        <v>0</v>
      </c>
      <c r="AN109" s="5">
        <v>0</v>
      </c>
      <c r="AO109" s="5">
        <v>0</v>
      </c>
      <c r="AP109" s="5">
        <v>0</v>
      </c>
      <c r="AQ109" s="5">
        <v>0</v>
      </c>
      <c r="AR109" s="5">
        <v>0</v>
      </c>
      <c r="AS109" s="5">
        <v>0</v>
      </c>
      <c r="AT109" s="5">
        <v>4</v>
      </c>
      <c r="AU109" s="5">
        <v>57</v>
      </c>
      <c r="AV109" s="5">
        <v>62</v>
      </c>
      <c r="AW109" s="5">
        <v>0</v>
      </c>
      <c r="AX109" s="5">
        <v>0</v>
      </c>
      <c r="AY109" s="5">
        <v>0</v>
      </c>
      <c r="AZ109" s="5">
        <v>0</v>
      </c>
      <c r="BA109" s="5">
        <v>0</v>
      </c>
      <c r="BB109" s="5">
        <v>5</v>
      </c>
      <c r="BC109" s="5">
        <v>0</v>
      </c>
      <c r="BD109" s="5">
        <v>0</v>
      </c>
      <c r="BE109" s="5">
        <v>0</v>
      </c>
      <c r="BF109" s="5">
        <v>0</v>
      </c>
      <c r="BG109" s="5">
        <v>0</v>
      </c>
      <c r="BH109" s="5">
        <v>0</v>
      </c>
      <c r="BI109" s="5">
        <v>0</v>
      </c>
      <c r="BJ109" s="5">
        <v>0</v>
      </c>
      <c r="BK109" s="5">
        <v>0</v>
      </c>
      <c r="BL109" s="5">
        <v>0</v>
      </c>
      <c r="BM109" s="5">
        <v>0</v>
      </c>
      <c r="BN109" s="5">
        <v>0</v>
      </c>
      <c r="BO109" s="5">
        <v>0</v>
      </c>
      <c r="BP109" s="5">
        <v>4</v>
      </c>
      <c r="BQ109" s="5">
        <v>0</v>
      </c>
      <c r="BR109" s="5">
        <v>0</v>
      </c>
      <c r="BS109" s="5">
        <v>0</v>
      </c>
      <c r="BT109" s="5">
        <v>0</v>
      </c>
      <c r="BU109" s="5">
        <v>0</v>
      </c>
      <c r="BV109" s="5">
        <v>0</v>
      </c>
      <c r="BW109" s="5">
        <v>0</v>
      </c>
      <c r="BX109" s="5">
        <v>3</v>
      </c>
      <c r="BY109" s="5">
        <v>0</v>
      </c>
      <c r="BZ109" s="5">
        <v>74</v>
      </c>
      <c r="CA109" s="5">
        <v>0</v>
      </c>
      <c r="CB109" s="5">
        <v>0</v>
      </c>
      <c r="CC109" s="5">
        <v>0</v>
      </c>
      <c r="CD109" s="5">
        <v>324</v>
      </c>
      <c r="CG109" s="6">
        <v>106</v>
      </c>
      <c r="CH109" s="5">
        <f>VLOOKUP(CG109,$A$4:$CD$237,Infographic!$G$2+2)</f>
        <v>21</v>
      </c>
      <c r="CI109" s="5">
        <f t="shared" si="5"/>
        <v>21.0106</v>
      </c>
      <c r="CJ109" s="5">
        <f t="shared" si="6"/>
        <v>92</v>
      </c>
      <c r="CK109" s="5" t="str">
        <f t="shared" si="7"/>
        <v>Ilonggo (Hiligaynon)</v>
      </c>
      <c r="CL109" s="5">
        <f t="shared" si="8"/>
        <v>10</v>
      </c>
      <c r="CM109" s="5">
        <f t="shared" si="9"/>
        <v>6.8170972799781859E-3</v>
      </c>
    </row>
    <row r="110" spans="1:91" x14ac:dyDescent="0.3">
      <c r="A110" s="6">
        <v>107</v>
      </c>
      <c r="B110" s="5" t="s">
        <v>426</v>
      </c>
      <c r="C110" s="5">
        <v>0</v>
      </c>
      <c r="D110" s="5">
        <v>0</v>
      </c>
      <c r="E110" s="5">
        <v>0</v>
      </c>
      <c r="F110" s="5">
        <v>9</v>
      </c>
      <c r="G110" s="5">
        <v>0</v>
      </c>
      <c r="H110" s="5">
        <v>0</v>
      </c>
      <c r="I110" s="5">
        <v>9</v>
      </c>
      <c r="J110" s="5">
        <v>0</v>
      </c>
      <c r="K110" s="5">
        <v>11</v>
      </c>
      <c r="L110" s="5">
        <v>40</v>
      </c>
      <c r="M110" s="5">
        <v>0</v>
      </c>
      <c r="N110" s="5">
        <v>10</v>
      </c>
      <c r="O110" s="5">
        <v>17</v>
      </c>
      <c r="P110" s="5">
        <v>195</v>
      </c>
      <c r="Q110" s="5">
        <v>0</v>
      </c>
      <c r="R110" s="5">
        <v>0</v>
      </c>
      <c r="S110" s="5">
        <v>0</v>
      </c>
      <c r="T110" s="5">
        <v>15</v>
      </c>
      <c r="U110" s="5">
        <v>0</v>
      </c>
      <c r="V110" s="5">
        <v>10</v>
      </c>
      <c r="W110" s="5">
        <v>0</v>
      </c>
      <c r="X110" s="5">
        <v>46</v>
      </c>
      <c r="Y110" s="5">
        <v>0</v>
      </c>
      <c r="Z110" s="5">
        <v>0</v>
      </c>
      <c r="AA110" s="5">
        <v>7</v>
      </c>
      <c r="AB110" s="5">
        <v>72</v>
      </c>
      <c r="AC110" s="5">
        <v>18</v>
      </c>
      <c r="AD110" s="5">
        <v>8</v>
      </c>
      <c r="AE110" s="5">
        <v>0</v>
      </c>
      <c r="AF110" s="5">
        <v>0</v>
      </c>
      <c r="AG110" s="5">
        <v>17</v>
      </c>
      <c r="AH110" s="5">
        <v>0</v>
      </c>
      <c r="AI110" s="5">
        <v>65</v>
      </c>
      <c r="AJ110" s="5">
        <v>0</v>
      </c>
      <c r="AK110" s="5">
        <v>51</v>
      </c>
      <c r="AL110" s="5">
        <v>53</v>
      </c>
      <c r="AM110" s="5">
        <v>0</v>
      </c>
      <c r="AN110" s="5">
        <v>0</v>
      </c>
      <c r="AO110" s="5">
        <v>0</v>
      </c>
      <c r="AP110" s="5">
        <v>19</v>
      </c>
      <c r="AQ110" s="5">
        <v>0</v>
      </c>
      <c r="AR110" s="5">
        <v>5</v>
      </c>
      <c r="AS110" s="5">
        <v>21</v>
      </c>
      <c r="AT110" s="5">
        <v>61</v>
      </c>
      <c r="AU110" s="5">
        <v>66</v>
      </c>
      <c r="AV110" s="5">
        <v>0</v>
      </c>
      <c r="AW110" s="5">
        <v>5</v>
      </c>
      <c r="AX110" s="5">
        <v>0</v>
      </c>
      <c r="AY110" s="5">
        <v>137</v>
      </c>
      <c r="AZ110" s="5">
        <v>16</v>
      </c>
      <c r="BA110" s="5">
        <v>0</v>
      </c>
      <c r="BB110" s="5">
        <v>21</v>
      </c>
      <c r="BC110" s="5">
        <v>0</v>
      </c>
      <c r="BD110" s="5">
        <v>0</v>
      </c>
      <c r="BE110" s="5">
        <v>0</v>
      </c>
      <c r="BF110" s="5">
        <v>0</v>
      </c>
      <c r="BG110" s="5">
        <v>6</v>
      </c>
      <c r="BH110" s="5">
        <v>0</v>
      </c>
      <c r="BI110" s="5">
        <v>11</v>
      </c>
      <c r="BJ110" s="5">
        <v>0</v>
      </c>
      <c r="BK110" s="5">
        <v>0</v>
      </c>
      <c r="BL110" s="5">
        <v>0</v>
      </c>
      <c r="BM110" s="5">
        <v>0</v>
      </c>
      <c r="BN110" s="5">
        <v>12</v>
      </c>
      <c r="BO110" s="5">
        <v>0</v>
      </c>
      <c r="BP110" s="5">
        <v>0</v>
      </c>
      <c r="BQ110" s="5">
        <v>0</v>
      </c>
      <c r="BR110" s="5">
        <v>0</v>
      </c>
      <c r="BS110" s="5">
        <v>0</v>
      </c>
      <c r="BT110" s="5">
        <v>0</v>
      </c>
      <c r="BU110" s="5">
        <v>0</v>
      </c>
      <c r="BV110" s="5">
        <v>0</v>
      </c>
      <c r="BW110" s="5">
        <v>56</v>
      </c>
      <c r="BX110" s="5">
        <v>77</v>
      </c>
      <c r="BY110" s="5">
        <v>0</v>
      </c>
      <c r="BZ110" s="5">
        <v>257</v>
      </c>
      <c r="CA110" s="5">
        <v>9</v>
      </c>
      <c r="CB110" s="5">
        <v>12</v>
      </c>
      <c r="CC110" s="5">
        <v>0</v>
      </c>
      <c r="CD110" s="5">
        <v>1455</v>
      </c>
      <c r="CG110" s="6">
        <v>107</v>
      </c>
      <c r="CH110" s="5">
        <f>VLOOKUP(CG110,$A$4:$CD$237,Infographic!$G$2+2)</f>
        <v>72</v>
      </c>
      <c r="CI110" s="5">
        <f t="shared" si="5"/>
        <v>72.0107</v>
      </c>
      <c r="CJ110" s="5">
        <f t="shared" si="6"/>
        <v>69</v>
      </c>
      <c r="CK110" s="5" t="str">
        <f t="shared" si="7"/>
        <v>Azeri</v>
      </c>
      <c r="CL110" s="5">
        <f t="shared" si="8"/>
        <v>9</v>
      </c>
      <c r="CM110" s="5">
        <f t="shared" si="9"/>
        <v>6.1353875519803659E-3</v>
      </c>
    </row>
    <row r="111" spans="1:91" x14ac:dyDescent="0.3">
      <c r="A111" s="6">
        <v>108</v>
      </c>
      <c r="B111" s="5" t="s">
        <v>427</v>
      </c>
      <c r="C111" s="5">
        <v>3</v>
      </c>
      <c r="D111" s="5">
        <v>3</v>
      </c>
      <c r="E111" s="5">
        <v>63</v>
      </c>
      <c r="F111" s="5">
        <v>286</v>
      </c>
      <c r="G111" s="5">
        <v>16</v>
      </c>
      <c r="H111" s="5">
        <v>15</v>
      </c>
      <c r="I111" s="5">
        <v>100</v>
      </c>
      <c r="J111" s="5">
        <v>0</v>
      </c>
      <c r="K111" s="5">
        <v>693</v>
      </c>
      <c r="L111" s="5">
        <v>134</v>
      </c>
      <c r="M111" s="5">
        <v>0</v>
      </c>
      <c r="N111" s="5">
        <v>10</v>
      </c>
      <c r="O111" s="5">
        <v>113</v>
      </c>
      <c r="P111" s="5">
        <v>945</v>
      </c>
      <c r="Q111" s="5">
        <v>0</v>
      </c>
      <c r="R111" s="5">
        <v>22</v>
      </c>
      <c r="S111" s="5">
        <v>0</v>
      </c>
      <c r="T111" s="5">
        <v>175</v>
      </c>
      <c r="U111" s="5">
        <v>16</v>
      </c>
      <c r="V111" s="5">
        <v>121</v>
      </c>
      <c r="W111" s="5">
        <v>0</v>
      </c>
      <c r="X111" s="5">
        <v>716</v>
      </c>
      <c r="Y111" s="5">
        <v>0</v>
      </c>
      <c r="Z111" s="5">
        <v>5</v>
      </c>
      <c r="AA111" s="5">
        <v>62</v>
      </c>
      <c r="AB111" s="5">
        <v>630</v>
      </c>
      <c r="AC111" s="5">
        <v>196</v>
      </c>
      <c r="AD111" s="5">
        <v>17</v>
      </c>
      <c r="AE111" s="5">
        <v>3</v>
      </c>
      <c r="AF111" s="5">
        <v>0</v>
      </c>
      <c r="AG111" s="5">
        <v>101</v>
      </c>
      <c r="AH111" s="5">
        <v>6</v>
      </c>
      <c r="AI111" s="5">
        <v>158</v>
      </c>
      <c r="AJ111" s="5">
        <v>0</v>
      </c>
      <c r="AK111" s="5">
        <v>402</v>
      </c>
      <c r="AL111" s="5">
        <v>949</v>
      </c>
      <c r="AM111" s="5">
        <v>17</v>
      </c>
      <c r="AN111" s="5">
        <v>0</v>
      </c>
      <c r="AO111" s="5">
        <v>4</v>
      </c>
      <c r="AP111" s="5">
        <v>1060</v>
      </c>
      <c r="AQ111" s="5">
        <v>0</v>
      </c>
      <c r="AR111" s="5">
        <v>207</v>
      </c>
      <c r="AS111" s="5">
        <v>452</v>
      </c>
      <c r="AT111" s="5">
        <v>2314</v>
      </c>
      <c r="AU111" s="5">
        <v>250</v>
      </c>
      <c r="AV111" s="5">
        <v>55</v>
      </c>
      <c r="AW111" s="5">
        <v>12</v>
      </c>
      <c r="AX111" s="5">
        <v>7</v>
      </c>
      <c r="AY111" s="5">
        <v>2226</v>
      </c>
      <c r="AZ111" s="5">
        <v>242</v>
      </c>
      <c r="BA111" s="5">
        <v>11</v>
      </c>
      <c r="BB111" s="5">
        <v>287</v>
      </c>
      <c r="BC111" s="5">
        <v>36</v>
      </c>
      <c r="BD111" s="5">
        <v>4</v>
      </c>
      <c r="BE111" s="5">
        <v>0</v>
      </c>
      <c r="BF111" s="5">
        <v>4</v>
      </c>
      <c r="BG111" s="5">
        <v>42</v>
      </c>
      <c r="BH111" s="5">
        <v>0</v>
      </c>
      <c r="BI111" s="5">
        <v>286</v>
      </c>
      <c r="BJ111" s="5">
        <v>0</v>
      </c>
      <c r="BK111" s="5">
        <v>0</v>
      </c>
      <c r="BL111" s="5">
        <v>13</v>
      </c>
      <c r="BM111" s="5">
        <v>6</v>
      </c>
      <c r="BN111" s="5">
        <v>255</v>
      </c>
      <c r="BO111" s="5">
        <v>0</v>
      </c>
      <c r="BP111" s="5">
        <v>11</v>
      </c>
      <c r="BQ111" s="5">
        <v>9</v>
      </c>
      <c r="BR111" s="5">
        <v>0</v>
      </c>
      <c r="BS111" s="5">
        <v>4</v>
      </c>
      <c r="BT111" s="5">
        <v>25</v>
      </c>
      <c r="BU111" s="5">
        <v>12</v>
      </c>
      <c r="BV111" s="5">
        <v>0</v>
      </c>
      <c r="BW111" s="5">
        <v>1346</v>
      </c>
      <c r="BX111" s="5">
        <v>356</v>
      </c>
      <c r="BY111" s="5">
        <v>29</v>
      </c>
      <c r="BZ111" s="5">
        <v>987</v>
      </c>
      <c r="CA111" s="5">
        <v>159</v>
      </c>
      <c r="CB111" s="5">
        <v>102</v>
      </c>
      <c r="CC111" s="5">
        <v>0</v>
      </c>
      <c r="CD111" s="5">
        <v>16802</v>
      </c>
      <c r="CG111" s="6">
        <v>108</v>
      </c>
      <c r="CH111" s="5">
        <f>VLOOKUP(CG111,$A$4:$CD$237,Infographic!$G$2+2)</f>
        <v>630</v>
      </c>
      <c r="CI111" s="5">
        <f t="shared" si="5"/>
        <v>630.01080000000002</v>
      </c>
      <c r="CJ111" s="5">
        <f t="shared" si="6"/>
        <v>37</v>
      </c>
      <c r="CK111" s="5" t="str">
        <f t="shared" si="7"/>
        <v>Akan</v>
      </c>
      <c r="CL111" s="5">
        <f t="shared" si="8"/>
        <v>9</v>
      </c>
      <c r="CM111" s="5">
        <f t="shared" si="9"/>
        <v>6.1353875519803659E-3</v>
      </c>
    </row>
    <row r="112" spans="1:91" x14ac:dyDescent="0.3">
      <c r="A112" s="6">
        <v>109</v>
      </c>
      <c r="B112" s="5" t="s">
        <v>428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0</v>
      </c>
      <c r="AG112" s="5">
        <v>0</v>
      </c>
      <c r="AH112" s="5">
        <v>0</v>
      </c>
      <c r="AI112" s="5">
        <v>0</v>
      </c>
      <c r="AJ112" s="5">
        <v>0</v>
      </c>
      <c r="AK112" s="5">
        <v>0</v>
      </c>
      <c r="AL112" s="5">
        <v>0</v>
      </c>
      <c r="AM112" s="5">
        <v>0</v>
      </c>
      <c r="AN112" s="5">
        <v>0</v>
      </c>
      <c r="AO112" s="5">
        <v>0</v>
      </c>
      <c r="AP112" s="5">
        <v>0</v>
      </c>
      <c r="AQ112" s="5">
        <v>0</v>
      </c>
      <c r="AR112" s="5">
        <v>0</v>
      </c>
      <c r="AS112" s="5">
        <v>0</v>
      </c>
      <c r="AT112" s="5">
        <v>0</v>
      </c>
      <c r="AU112" s="5">
        <v>0</v>
      </c>
      <c r="AV112" s="5">
        <v>0</v>
      </c>
      <c r="AW112" s="5">
        <v>0</v>
      </c>
      <c r="AX112" s="5">
        <v>0</v>
      </c>
      <c r="AY112" s="5">
        <v>0</v>
      </c>
      <c r="AZ112" s="5">
        <v>0</v>
      </c>
      <c r="BA112" s="5">
        <v>0</v>
      </c>
      <c r="BB112" s="5">
        <v>0</v>
      </c>
      <c r="BC112" s="5">
        <v>0</v>
      </c>
      <c r="BD112" s="5">
        <v>0</v>
      </c>
      <c r="BE112" s="5">
        <v>0</v>
      </c>
      <c r="BF112" s="5">
        <v>0</v>
      </c>
      <c r="BG112" s="5">
        <v>0</v>
      </c>
      <c r="BH112" s="5">
        <v>0</v>
      </c>
      <c r="BI112" s="5">
        <v>0</v>
      </c>
      <c r="BJ112" s="5">
        <v>0</v>
      </c>
      <c r="BK112" s="5">
        <v>0</v>
      </c>
      <c r="BL112" s="5">
        <v>0</v>
      </c>
      <c r="BM112" s="5">
        <v>0</v>
      </c>
      <c r="BN112" s="5">
        <v>0</v>
      </c>
      <c r="BO112" s="5">
        <v>0</v>
      </c>
      <c r="BP112" s="5">
        <v>0</v>
      </c>
      <c r="BQ112" s="5">
        <v>0</v>
      </c>
      <c r="BR112" s="5">
        <v>0</v>
      </c>
      <c r="BS112" s="5">
        <v>0</v>
      </c>
      <c r="BT112" s="5">
        <v>0</v>
      </c>
      <c r="BU112" s="5">
        <v>0</v>
      </c>
      <c r="BV112" s="5">
        <v>0</v>
      </c>
      <c r="BW112" s="5">
        <v>0</v>
      </c>
      <c r="BX112" s="5">
        <v>0</v>
      </c>
      <c r="BY112" s="5">
        <v>0</v>
      </c>
      <c r="BZ112" s="5">
        <v>0</v>
      </c>
      <c r="CA112" s="5">
        <v>0</v>
      </c>
      <c r="CB112" s="5">
        <v>0</v>
      </c>
      <c r="CC112" s="5">
        <v>0</v>
      </c>
      <c r="CD112" s="5">
        <v>5</v>
      </c>
      <c r="CG112" s="6">
        <v>109</v>
      </c>
      <c r="CH112" s="5">
        <f>VLOOKUP(CG112,$A$4:$CD$237,Infographic!$G$2+2)</f>
        <v>0</v>
      </c>
      <c r="CI112" s="5">
        <f t="shared" si="5"/>
        <v>1.09E-2</v>
      </c>
      <c r="CJ112" s="5">
        <f t="shared" si="6"/>
        <v>189</v>
      </c>
      <c r="CK112" s="5" t="str">
        <f t="shared" si="7"/>
        <v>Mon</v>
      </c>
      <c r="CL112" s="5">
        <f t="shared" si="8"/>
        <v>8</v>
      </c>
      <c r="CM112" s="5">
        <f t="shared" si="9"/>
        <v>5.4536778239825485E-3</v>
      </c>
    </row>
    <row r="113" spans="1:91" x14ac:dyDescent="0.3">
      <c r="A113" s="6">
        <v>110</v>
      </c>
      <c r="B113" s="5" t="s">
        <v>429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5">
        <v>0</v>
      </c>
      <c r="AO113" s="5">
        <v>0</v>
      </c>
      <c r="AP113" s="5">
        <v>0</v>
      </c>
      <c r="AQ113" s="5">
        <v>0</v>
      </c>
      <c r="AR113" s="5">
        <v>0</v>
      </c>
      <c r="AS113" s="5">
        <v>0</v>
      </c>
      <c r="AT113" s="5">
        <v>0</v>
      </c>
      <c r="AU113" s="5">
        <v>0</v>
      </c>
      <c r="AV113" s="5">
        <v>0</v>
      </c>
      <c r="AW113" s="5">
        <v>0</v>
      </c>
      <c r="AX113" s="5">
        <v>0</v>
      </c>
      <c r="AY113" s="5">
        <v>0</v>
      </c>
      <c r="AZ113" s="5">
        <v>0</v>
      </c>
      <c r="BA113" s="5">
        <v>0</v>
      </c>
      <c r="BB113" s="5">
        <v>0</v>
      </c>
      <c r="BC113" s="5">
        <v>0</v>
      </c>
      <c r="BD113" s="5">
        <v>0</v>
      </c>
      <c r="BE113" s="5">
        <v>0</v>
      </c>
      <c r="BF113" s="5">
        <v>0</v>
      </c>
      <c r="BG113" s="5">
        <v>0</v>
      </c>
      <c r="BH113" s="5">
        <v>0</v>
      </c>
      <c r="BI113" s="5">
        <v>0</v>
      </c>
      <c r="BJ113" s="5">
        <v>0</v>
      </c>
      <c r="BK113" s="5">
        <v>0</v>
      </c>
      <c r="BL113" s="5">
        <v>0</v>
      </c>
      <c r="BM113" s="5">
        <v>0</v>
      </c>
      <c r="BN113" s="5">
        <v>0</v>
      </c>
      <c r="BO113" s="5">
        <v>0</v>
      </c>
      <c r="BP113" s="5">
        <v>0</v>
      </c>
      <c r="BQ113" s="5">
        <v>0</v>
      </c>
      <c r="BR113" s="5">
        <v>0</v>
      </c>
      <c r="BS113" s="5">
        <v>0</v>
      </c>
      <c r="BT113" s="5">
        <v>0</v>
      </c>
      <c r="BU113" s="5">
        <v>0</v>
      </c>
      <c r="BV113" s="5">
        <v>0</v>
      </c>
      <c r="BW113" s="5">
        <v>0</v>
      </c>
      <c r="BX113" s="5">
        <v>0</v>
      </c>
      <c r="BY113" s="5">
        <v>0</v>
      </c>
      <c r="BZ113" s="5">
        <v>4</v>
      </c>
      <c r="CA113" s="5">
        <v>3</v>
      </c>
      <c r="CB113" s="5">
        <v>0</v>
      </c>
      <c r="CC113" s="5">
        <v>0</v>
      </c>
      <c r="CD113" s="5">
        <v>15</v>
      </c>
      <c r="CG113" s="6">
        <v>110</v>
      </c>
      <c r="CH113" s="5">
        <f>VLOOKUP(CG113,$A$4:$CD$237,Infographic!$G$2+2)</f>
        <v>0</v>
      </c>
      <c r="CI113" s="5">
        <f t="shared" si="5"/>
        <v>1.1000000000000001E-2</v>
      </c>
      <c r="CJ113" s="5">
        <f t="shared" si="6"/>
        <v>188</v>
      </c>
      <c r="CK113" s="5" t="str">
        <f t="shared" si="7"/>
        <v>Kinyarwanda (Rwanda)</v>
      </c>
      <c r="CL113" s="5">
        <f t="shared" si="8"/>
        <v>8</v>
      </c>
      <c r="CM113" s="5">
        <f t="shared" si="9"/>
        <v>5.4536778239825485E-3</v>
      </c>
    </row>
    <row r="114" spans="1:91" x14ac:dyDescent="0.3">
      <c r="A114" s="6">
        <v>111</v>
      </c>
      <c r="B114" s="5" t="s">
        <v>430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20</v>
      </c>
      <c r="M114" s="5">
        <v>0</v>
      </c>
      <c r="N114" s="5">
        <v>0</v>
      </c>
      <c r="O114" s="5">
        <v>17</v>
      </c>
      <c r="P114" s="5">
        <v>64</v>
      </c>
      <c r="Q114" s="5">
        <v>0</v>
      </c>
      <c r="R114" s="5">
        <v>0</v>
      </c>
      <c r="S114" s="5">
        <v>0</v>
      </c>
      <c r="T114" s="5">
        <v>5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27</v>
      </c>
      <c r="AC114" s="5">
        <v>0</v>
      </c>
      <c r="AD114" s="5">
        <v>4</v>
      </c>
      <c r="AE114" s="5">
        <v>0</v>
      </c>
      <c r="AF114" s="5">
        <v>0</v>
      </c>
      <c r="AG114" s="5">
        <v>0</v>
      </c>
      <c r="AH114" s="5">
        <v>0</v>
      </c>
      <c r="AI114" s="5">
        <v>30</v>
      </c>
      <c r="AJ114" s="5">
        <v>0</v>
      </c>
      <c r="AK114" s="5">
        <v>0</v>
      </c>
      <c r="AL114" s="5">
        <v>0</v>
      </c>
      <c r="AM114" s="5">
        <v>0</v>
      </c>
      <c r="AN114" s="5">
        <v>0</v>
      </c>
      <c r="AO114" s="5">
        <v>0</v>
      </c>
      <c r="AP114" s="5">
        <v>0</v>
      </c>
      <c r="AQ114" s="5">
        <v>0</v>
      </c>
      <c r="AR114" s="5">
        <v>4</v>
      </c>
      <c r="AS114" s="5">
        <v>0</v>
      </c>
      <c r="AT114" s="5">
        <v>0</v>
      </c>
      <c r="AU114" s="5">
        <v>23</v>
      </c>
      <c r="AV114" s="5">
        <v>9</v>
      </c>
      <c r="AW114" s="5">
        <v>7</v>
      </c>
      <c r="AX114" s="5">
        <v>0</v>
      </c>
      <c r="AY114" s="5">
        <v>0</v>
      </c>
      <c r="AZ114" s="5">
        <v>0</v>
      </c>
      <c r="BA114" s="5">
        <v>0</v>
      </c>
      <c r="BB114" s="5">
        <v>0</v>
      </c>
      <c r="BC114" s="5">
        <v>0</v>
      </c>
      <c r="BD114" s="5">
        <v>0</v>
      </c>
      <c r="BE114" s="5">
        <v>0</v>
      </c>
      <c r="BF114" s="5">
        <v>0</v>
      </c>
      <c r="BG114" s="5">
        <v>0</v>
      </c>
      <c r="BH114" s="5">
        <v>0</v>
      </c>
      <c r="BI114" s="5">
        <v>4</v>
      </c>
      <c r="BJ114" s="5">
        <v>0</v>
      </c>
      <c r="BK114" s="5">
        <v>0</v>
      </c>
      <c r="BL114" s="5">
        <v>0</v>
      </c>
      <c r="BM114" s="5">
        <v>0</v>
      </c>
      <c r="BN114" s="5">
        <v>4</v>
      </c>
      <c r="BO114" s="5">
        <v>0</v>
      </c>
      <c r="BP114" s="5">
        <v>0</v>
      </c>
      <c r="BQ114" s="5">
        <v>0</v>
      </c>
      <c r="BR114" s="5">
        <v>0</v>
      </c>
      <c r="BS114" s="5">
        <v>0</v>
      </c>
      <c r="BT114" s="5">
        <v>0</v>
      </c>
      <c r="BU114" s="5">
        <v>0</v>
      </c>
      <c r="BV114" s="5">
        <v>0</v>
      </c>
      <c r="BW114" s="5">
        <v>0</v>
      </c>
      <c r="BX114" s="5">
        <v>23</v>
      </c>
      <c r="BY114" s="5">
        <v>0</v>
      </c>
      <c r="BZ114" s="5">
        <v>89</v>
      </c>
      <c r="CA114" s="5">
        <v>0</v>
      </c>
      <c r="CB114" s="5">
        <v>0</v>
      </c>
      <c r="CC114" s="5">
        <v>0</v>
      </c>
      <c r="CD114" s="5">
        <v>328</v>
      </c>
      <c r="CG114" s="6">
        <v>111</v>
      </c>
      <c r="CH114" s="5">
        <f>VLOOKUP(CG114,$A$4:$CD$237,Infographic!$G$2+2)</f>
        <v>27</v>
      </c>
      <c r="CI114" s="5">
        <f t="shared" si="5"/>
        <v>27.011099999999999</v>
      </c>
      <c r="CJ114" s="5">
        <f t="shared" si="6"/>
        <v>87</v>
      </c>
      <c r="CK114" s="5" t="str">
        <f t="shared" si="7"/>
        <v>Ewe</v>
      </c>
      <c r="CL114" s="5">
        <f t="shared" si="8"/>
        <v>8</v>
      </c>
      <c r="CM114" s="5">
        <f t="shared" si="9"/>
        <v>5.4536778239825485E-3</v>
      </c>
    </row>
    <row r="115" spans="1:91" x14ac:dyDescent="0.3">
      <c r="A115" s="6">
        <v>112</v>
      </c>
      <c r="B115" s="5" t="s">
        <v>431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0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</v>
      </c>
      <c r="AM115" s="5">
        <v>4</v>
      </c>
      <c r="AN115" s="5">
        <v>0</v>
      </c>
      <c r="AO115" s="5">
        <v>0</v>
      </c>
      <c r="AP115" s="5">
        <v>0</v>
      </c>
      <c r="AQ115" s="5">
        <v>0</v>
      </c>
      <c r="AR115" s="5">
        <v>0</v>
      </c>
      <c r="AS115" s="5">
        <v>0</v>
      </c>
      <c r="AT115" s="5">
        <v>0</v>
      </c>
      <c r="AU115" s="5">
        <v>0</v>
      </c>
      <c r="AV115" s="5">
        <v>0</v>
      </c>
      <c r="AW115" s="5">
        <v>0</v>
      </c>
      <c r="AX115" s="5">
        <v>0</v>
      </c>
      <c r="AY115" s="5">
        <v>0</v>
      </c>
      <c r="AZ115" s="5">
        <v>0</v>
      </c>
      <c r="BA115" s="5">
        <v>0</v>
      </c>
      <c r="BB115" s="5">
        <v>0</v>
      </c>
      <c r="BC115" s="5">
        <v>0</v>
      </c>
      <c r="BD115" s="5">
        <v>0</v>
      </c>
      <c r="BE115" s="5">
        <v>0</v>
      </c>
      <c r="BF115" s="5">
        <v>0</v>
      </c>
      <c r="BG115" s="5">
        <v>0</v>
      </c>
      <c r="BH115" s="5">
        <v>0</v>
      </c>
      <c r="BI115" s="5">
        <v>0</v>
      </c>
      <c r="BJ115" s="5">
        <v>0</v>
      </c>
      <c r="BK115" s="5">
        <v>0</v>
      </c>
      <c r="BL115" s="5">
        <v>0</v>
      </c>
      <c r="BM115" s="5">
        <v>0</v>
      </c>
      <c r="BN115" s="5">
        <v>0</v>
      </c>
      <c r="BO115" s="5">
        <v>0</v>
      </c>
      <c r="BP115" s="5">
        <v>0</v>
      </c>
      <c r="BQ115" s="5">
        <v>0</v>
      </c>
      <c r="BR115" s="5">
        <v>0</v>
      </c>
      <c r="BS115" s="5">
        <v>0</v>
      </c>
      <c r="BT115" s="5">
        <v>0</v>
      </c>
      <c r="BU115" s="5">
        <v>0</v>
      </c>
      <c r="BV115" s="5">
        <v>0</v>
      </c>
      <c r="BW115" s="5">
        <v>5</v>
      </c>
      <c r="BX115" s="5">
        <v>0</v>
      </c>
      <c r="BY115" s="5">
        <v>0</v>
      </c>
      <c r="BZ115" s="5">
        <v>4</v>
      </c>
      <c r="CA115" s="5">
        <v>3</v>
      </c>
      <c r="CB115" s="5">
        <v>0</v>
      </c>
      <c r="CC115" s="5">
        <v>0</v>
      </c>
      <c r="CD115" s="5">
        <v>31</v>
      </c>
      <c r="CG115" s="6">
        <v>112</v>
      </c>
      <c r="CH115" s="5">
        <f>VLOOKUP(CG115,$A$4:$CD$237,Infographic!$G$2+2)</f>
        <v>0</v>
      </c>
      <c r="CI115" s="5">
        <f t="shared" si="5"/>
        <v>1.12E-2</v>
      </c>
      <c r="CJ115" s="5">
        <f t="shared" si="6"/>
        <v>187</v>
      </c>
      <c r="CK115" s="5" t="str">
        <f t="shared" si="7"/>
        <v>Anuak</v>
      </c>
      <c r="CL115" s="5">
        <f t="shared" si="8"/>
        <v>8</v>
      </c>
      <c r="CM115" s="5">
        <f t="shared" si="9"/>
        <v>5.4536778239825485E-3</v>
      </c>
    </row>
    <row r="116" spans="1:91" x14ac:dyDescent="0.3">
      <c r="A116" s="6">
        <v>113</v>
      </c>
      <c r="B116" s="5" t="s">
        <v>432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3</v>
      </c>
      <c r="AB116" s="5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0</v>
      </c>
      <c r="AH116" s="5">
        <v>0</v>
      </c>
      <c r="AI116" s="5">
        <v>0</v>
      </c>
      <c r="AJ116" s="5">
        <v>0</v>
      </c>
      <c r="AK116" s="5">
        <v>0</v>
      </c>
      <c r="AL116" s="5">
        <v>0</v>
      </c>
      <c r="AM116" s="5">
        <v>0</v>
      </c>
      <c r="AN116" s="5">
        <v>0</v>
      </c>
      <c r="AO116" s="5">
        <v>0</v>
      </c>
      <c r="AP116" s="5">
        <v>0</v>
      </c>
      <c r="AQ116" s="5">
        <v>0</v>
      </c>
      <c r="AR116" s="5">
        <v>0</v>
      </c>
      <c r="AS116" s="5">
        <v>0</v>
      </c>
      <c r="AT116" s="5">
        <v>0</v>
      </c>
      <c r="AU116" s="5">
        <v>0</v>
      </c>
      <c r="AV116" s="5">
        <v>0</v>
      </c>
      <c r="AW116" s="5">
        <v>0</v>
      </c>
      <c r="AX116" s="5">
        <v>0</v>
      </c>
      <c r="AY116" s="5">
        <v>0</v>
      </c>
      <c r="AZ116" s="5">
        <v>0</v>
      </c>
      <c r="BA116" s="5">
        <v>0</v>
      </c>
      <c r="BB116" s="5">
        <v>0</v>
      </c>
      <c r="BC116" s="5">
        <v>0</v>
      </c>
      <c r="BD116" s="5">
        <v>0</v>
      </c>
      <c r="BE116" s="5">
        <v>0</v>
      </c>
      <c r="BF116" s="5">
        <v>0</v>
      </c>
      <c r="BG116" s="5">
        <v>0</v>
      </c>
      <c r="BH116" s="5">
        <v>0</v>
      </c>
      <c r="BI116" s="5">
        <v>0</v>
      </c>
      <c r="BJ116" s="5">
        <v>0</v>
      </c>
      <c r="BK116" s="5">
        <v>0</v>
      </c>
      <c r="BL116" s="5">
        <v>0</v>
      </c>
      <c r="BM116" s="5">
        <v>0</v>
      </c>
      <c r="BN116" s="5">
        <v>0</v>
      </c>
      <c r="BO116" s="5">
        <v>0</v>
      </c>
      <c r="BP116" s="5">
        <v>0</v>
      </c>
      <c r="BQ116" s="5">
        <v>0</v>
      </c>
      <c r="BR116" s="5">
        <v>0</v>
      </c>
      <c r="BS116" s="5">
        <v>0</v>
      </c>
      <c r="BT116" s="5">
        <v>0</v>
      </c>
      <c r="BU116" s="5">
        <v>0</v>
      </c>
      <c r="BV116" s="5">
        <v>0</v>
      </c>
      <c r="BW116" s="5">
        <v>0</v>
      </c>
      <c r="BX116" s="5">
        <v>0</v>
      </c>
      <c r="BY116" s="5">
        <v>0</v>
      </c>
      <c r="BZ116" s="5">
        <v>0</v>
      </c>
      <c r="CA116" s="5">
        <v>0</v>
      </c>
      <c r="CB116" s="5">
        <v>0</v>
      </c>
      <c r="CC116" s="5">
        <v>0</v>
      </c>
      <c r="CD116" s="5">
        <v>3</v>
      </c>
      <c r="CG116" s="6">
        <v>113</v>
      </c>
      <c r="CH116" s="5">
        <f>VLOOKUP(CG116,$A$4:$CD$237,Infographic!$G$2+2)</f>
        <v>0</v>
      </c>
      <c r="CI116" s="5">
        <f t="shared" si="5"/>
        <v>1.1300000000000001E-2</v>
      </c>
      <c r="CJ116" s="5">
        <f t="shared" si="6"/>
        <v>186</v>
      </c>
      <c r="CK116" s="5" t="str">
        <f t="shared" si="7"/>
        <v>Tswana</v>
      </c>
      <c r="CL116" s="5">
        <f t="shared" si="8"/>
        <v>6</v>
      </c>
      <c r="CM116" s="5">
        <f t="shared" si="9"/>
        <v>4.0902583679869112E-3</v>
      </c>
    </row>
    <row r="117" spans="1:91" x14ac:dyDescent="0.3">
      <c r="A117" s="6">
        <v>114</v>
      </c>
      <c r="B117" s="5" t="s">
        <v>433</v>
      </c>
      <c r="C117" s="5">
        <v>0</v>
      </c>
      <c r="D117" s="5">
        <v>0</v>
      </c>
      <c r="E117" s="5">
        <v>0</v>
      </c>
      <c r="F117" s="5">
        <v>35</v>
      </c>
      <c r="G117" s="5">
        <v>0</v>
      </c>
      <c r="H117" s="5">
        <v>0</v>
      </c>
      <c r="I117" s="5">
        <v>0</v>
      </c>
      <c r="J117" s="5">
        <v>0</v>
      </c>
      <c r="K117" s="5">
        <v>4</v>
      </c>
      <c r="L117" s="5">
        <v>81</v>
      </c>
      <c r="M117" s="5">
        <v>0</v>
      </c>
      <c r="N117" s="5">
        <v>0</v>
      </c>
      <c r="O117" s="5">
        <v>3</v>
      </c>
      <c r="P117" s="5">
        <v>50</v>
      </c>
      <c r="Q117" s="5">
        <v>0</v>
      </c>
      <c r="R117" s="5">
        <v>0</v>
      </c>
      <c r="S117" s="5">
        <v>0</v>
      </c>
      <c r="T117" s="5">
        <v>64</v>
      </c>
      <c r="U117" s="5">
        <v>0</v>
      </c>
      <c r="V117" s="5">
        <v>8</v>
      </c>
      <c r="W117" s="5">
        <v>0</v>
      </c>
      <c r="X117" s="5">
        <v>0</v>
      </c>
      <c r="Y117" s="5">
        <v>0</v>
      </c>
      <c r="Z117" s="5">
        <v>0</v>
      </c>
      <c r="AA117" s="5">
        <v>9</v>
      </c>
      <c r="AB117" s="5">
        <v>17</v>
      </c>
      <c r="AC117" s="5">
        <v>24</v>
      </c>
      <c r="AD117" s="5">
        <v>0</v>
      </c>
      <c r="AE117" s="5">
        <v>0</v>
      </c>
      <c r="AF117" s="5">
        <v>0</v>
      </c>
      <c r="AG117" s="5">
        <v>15</v>
      </c>
      <c r="AH117" s="5">
        <v>0</v>
      </c>
      <c r="AI117" s="5">
        <v>222</v>
      </c>
      <c r="AJ117" s="5">
        <v>0</v>
      </c>
      <c r="AK117" s="5">
        <v>4</v>
      </c>
      <c r="AL117" s="5">
        <v>18</v>
      </c>
      <c r="AM117" s="5">
        <v>0</v>
      </c>
      <c r="AN117" s="5">
        <v>0</v>
      </c>
      <c r="AO117" s="5">
        <v>0</v>
      </c>
      <c r="AP117" s="5">
        <v>25</v>
      </c>
      <c r="AQ117" s="5">
        <v>0</v>
      </c>
      <c r="AR117" s="5">
        <v>9</v>
      </c>
      <c r="AS117" s="5">
        <v>12</v>
      </c>
      <c r="AT117" s="5">
        <v>35</v>
      </c>
      <c r="AU117" s="5">
        <v>60</v>
      </c>
      <c r="AV117" s="5">
        <v>16</v>
      </c>
      <c r="AW117" s="5">
        <v>12</v>
      </c>
      <c r="AX117" s="5">
        <v>0</v>
      </c>
      <c r="AY117" s="5">
        <v>16</v>
      </c>
      <c r="AZ117" s="5">
        <v>31</v>
      </c>
      <c r="BA117" s="5">
        <v>0</v>
      </c>
      <c r="BB117" s="5">
        <v>191</v>
      </c>
      <c r="BC117" s="5">
        <v>3</v>
      </c>
      <c r="BD117" s="5">
        <v>0</v>
      </c>
      <c r="BE117" s="5">
        <v>0</v>
      </c>
      <c r="BF117" s="5">
        <v>0</v>
      </c>
      <c r="BG117" s="5">
        <v>5</v>
      </c>
      <c r="BH117" s="5">
        <v>0</v>
      </c>
      <c r="BI117" s="5">
        <v>4</v>
      </c>
      <c r="BJ117" s="5">
        <v>0</v>
      </c>
      <c r="BK117" s="5">
        <v>0</v>
      </c>
      <c r="BL117" s="5">
        <v>0</v>
      </c>
      <c r="BM117" s="5">
        <v>0</v>
      </c>
      <c r="BN117" s="5">
        <v>8</v>
      </c>
      <c r="BO117" s="5">
        <v>0</v>
      </c>
      <c r="BP117" s="5">
        <v>0</v>
      </c>
      <c r="BQ117" s="5">
        <v>0</v>
      </c>
      <c r="BR117" s="5">
        <v>0</v>
      </c>
      <c r="BS117" s="5">
        <v>0</v>
      </c>
      <c r="BT117" s="5">
        <v>0</v>
      </c>
      <c r="BU117" s="5">
        <v>5</v>
      </c>
      <c r="BV117" s="5">
        <v>0</v>
      </c>
      <c r="BW117" s="5">
        <v>37</v>
      </c>
      <c r="BX117" s="5">
        <v>666</v>
      </c>
      <c r="BY117" s="5">
        <v>0</v>
      </c>
      <c r="BZ117" s="5">
        <v>36</v>
      </c>
      <c r="CA117" s="5">
        <v>3</v>
      </c>
      <c r="CB117" s="5">
        <v>0</v>
      </c>
      <c r="CC117" s="5">
        <v>0</v>
      </c>
      <c r="CD117" s="5">
        <v>1745</v>
      </c>
      <c r="CG117" s="6">
        <v>114</v>
      </c>
      <c r="CH117" s="5">
        <f>VLOOKUP(CG117,$A$4:$CD$237,Infographic!$G$2+2)</f>
        <v>17</v>
      </c>
      <c r="CI117" s="5">
        <f t="shared" si="5"/>
        <v>17.011399999999998</v>
      </c>
      <c r="CJ117" s="5">
        <f t="shared" si="6"/>
        <v>96</v>
      </c>
      <c r="CK117" s="5" t="str">
        <f t="shared" si="7"/>
        <v>Themne</v>
      </c>
      <c r="CL117" s="5">
        <f t="shared" si="8"/>
        <v>6</v>
      </c>
      <c r="CM117" s="5">
        <f t="shared" si="9"/>
        <v>4.0902583679869112E-3</v>
      </c>
    </row>
    <row r="118" spans="1:91" x14ac:dyDescent="0.3">
      <c r="A118" s="6">
        <v>115</v>
      </c>
      <c r="B118" s="5" t="s">
        <v>434</v>
      </c>
      <c r="C118" s="5">
        <v>0</v>
      </c>
      <c r="D118" s="5">
        <v>0</v>
      </c>
      <c r="E118" s="5">
        <v>0</v>
      </c>
      <c r="F118" s="5">
        <v>4</v>
      </c>
      <c r="G118" s="5">
        <v>0</v>
      </c>
      <c r="H118" s="5">
        <v>4</v>
      </c>
      <c r="I118" s="5">
        <v>5</v>
      </c>
      <c r="J118" s="5">
        <v>0</v>
      </c>
      <c r="K118" s="5">
        <v>12</v>
      </c>
      <c r="L118" s="5">
        <v>326</v>
      </c>
      <c r="M118" s="5">
        <v>0</v>
      </c>
      <c r="N118" s="5">
        <v>10</v>
      </c>
      <c r="O118" s="5">
        <v>4</v>
      </c>
      <c r="P118" s="5">
        <v>233</v>
      </c>
      <c r="Q118" s="5">
        <v>0</v>
      </c>
      <c r="R118" s="5">
        <v>0</v>
      </c>
      <c r="S118" s="5">
        <v>0</v>
      </c>
      <c r="T118" s="5">
        <v>21</v>
      </c>
      <c r="U118" s="5">
        <v>0</v>
      </c>
      <c r="V118" s="5">
        <v>17</v>
      </c>
      <c r="W118" s="5">
        <v>0</v>
      </c>
      <c r="X118" s="5">
        <v>18</v>
      </c>
      <c r="Y118" s="5">
        <v>0</v>
      </c>
      <c r="Z118" s="5">
        <v>0</v>
      </c>
      <c r="AA118" s="5">
        <v>9</v>
      </c>
      <c r="AB118" s="5">
        <v>188</v>
      </c>
      <c r="AC118" s="5">
        <v>74</v>
      </c>
      <c r="AD118" s="5">
        <v>0</v>
      </c>
      <c r="AE118" s="5">
        <v>0</v>
      </c>
      <c r="AF118" s="5">
        <v>0</v>
      </c>
      <c r="AG118" s="5">
        <v>49</v>
      </c>
      <c r="AH118" s="5">
        <v>0</v>
      </c>
      <c r="AI118" s="5">
        <v>59</v>
      </c>
      <c r="AJ118" s="5">
        <v>0</v>
      </c>
      <c r="AK118" s="5">
        <v>69</v>
      </c>
      <c r="AL118" s="5">
        <v>131</v>
      </c>
      <c r="AM118" s="5">
        <v>3</v>
      </c>
      <c r="AN118" s="5">
        <v>0</v>
      </c>
      <c r="AO118" s="5">
        <v>3</v>
      </c>
      <c r="AP118" s="5">
        <v>16</v>
      </c>
      <c r="AQ118" s="5">
        <v>7</v>
      </c>
      <c r="AR118" s="5">
        <v>25</v>
      </c>
      <c r="AS118" s="5">
        <v>13</v>
      </c>
      <c r="AT118" s="5">
        <v>44</v>
      </c>
      <c r="AU118" s="5">
        <v>126</v>
      </c>
      <c r="AV118" s="5">
        <v>0</v>
      </c>
      <c r="AW118" s="5">
        <v>8</v>
      </c>
      <c r="AX118" s="5">
        <v>8</v>
      </c>
      <c r="AY118" s="5">
        <v>42</v>
      </c>
      <c r="AZ118" s="5">
        <v>35</v>
      </c>
      <c r="BA118" s="5">
        <v>0</v>
      </c>
      <c r="BB118" s="5">
        <v>26</v>
      </c>
      <c r="BC118" s="5">
        <v>3</v>
      </c>
      <c r="BD118" s="5">
        <v>0</v>
      </c>
      <c r="BE118" s="5">
        <v>0</v>
      </c>
      <c r="BF118" s="5">
        <v>3</v>
      </c>
      <c r="BG118" s="5">
        <v>0</v>
      </c>
      <c r="BH118" s="5">
        <v>0</v>
      </c>
      <c r="BI118" s="5">
        <v>15</v>
      </c>
      <c r="BJ118" s="5">
        <v>0</v>
      </c>
      <c r="BK118" s="5">
        <v>0</v>
      </c>
      <c r="BL118" s="5">
        <v>0</v>
      </c>
      <c r="BM118" s="5">
        <v>0</v>
      </c>
      <c r="BN118" s="5">
        <v>4</v>
      </c>
      <c r="BO118" s="5">
        <v>0</v>
      </c>
      <c r="BP118" s="5">
        <v>0</v>
      </c>
      <c r="BQ118" s="5">
        <v>9</v>
      </c>
      <c r="BR118" s="5">
        <v>0</v>
      </c>
      <c r="BS118" s="5">
        <v>15</v>
      </c>
      <c r="BT118" s="5">
        <v>4</v>
      </c>
      <c r="BU118" s="5">
        <v>3</v>
      </c>
      <c r="BV118" s="5">
        <v>0</v>
      </c>
      <c r="BW118" s="5">
        <v>80</v>
      </c>
      <c r="BX118" s="5">
        <v>47</v>
      </c>
      <c r="BY118" s="5">
        <v>26</v>
      </c>
      <c r="BZ118" s="5">
        <v>113</v>
      </c>
      <c r="CA118" s="5">
        <v>14</v>
      </c>
      <c r="CB118" s="5">
        <v>5</v>
      </c>
      <c r="CC118" s="5">
        <v>0</v>
      </c>
      <c r="CD118" s="5">
        <v>1938</v>
      </c>
      <c r="CG118" s="6">
        <v>115</v>
      </c>
      <c r="CH118" s="5">
        <f>VLOOKUP(CG118,$A$4:$CD$237,Infographic!$G$2+2)</f>
        <v>188</v>
      </c>
      <c r="CI118" s="5">
        <f t="shared" si="5"/>
        <v>188.01150000000001</v>
      </c>
      <c r="CJ118" s="5">
        <f t="shared" si="6"/>
        <v>54</v>
      </c>
      <c r="CK118" s="5" t="str">
        <f t="shared" si="7"/>
        <v>Romany</v>
      </c>
      <c r="CL118" s="5">
        <f t="shared" si="8"/>
        <v>6</v>
      </c>
      <c r="CM118" s="5">
        <f t="shared" si="9"/>
        <v>4.0902583679869112E-3</v>
      </c>
    </row>
    <row r="119" spans="1:91" x14ac:dyDescent="0.3">
      <c r="A119" s="6">
        <v>116</v>
      </c>
      <c r="B119" s="5" t="s">
        <v>435</v>
      </c>
      <c r="C119" s="5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7</v>
      </c>
      <c r="AD119" s="5">
        <v>0</v>
      </c>
      <c r="AE119" s="5">
        <v>0</v>
      </c>
      <c r="AF119" s="5">
        <v>0</v>
      </c>
      <c r="AG119" s="5">
        <v>0</v>
      </c>
      <c r="AH119" s="5">
        <v>0</v>
      </c>
      <c r="AI119" s="5">
        <v>0</v>
      </c>
      <c r="AJ119" s="5">
        <v>0</v>
      </c>
      <c r="AK119" s="5">
        <v>0</v>
      </c>
      <c r="AL119" s="5">
        <v>0</v>
      </c>
      <c r="AM119" s="5">
        <v>0</v>
      </c>
      <c r="AN119" s="5">
        <v>0</v>
      </c>
      <c r="AO119" s="5">
        <v>0</v>
      </c>
      <c r="AP119" s="5">
        <v>0</v>
      </c>
      <c r="AQ119" s="5">
        <v>0</v>
      </c>
      <c r="AR119" s="5">
        <v>0</v>
      </c>
      <c r="AS119" s="5">
        <v>0</v>
      </c>
      <c r="AT119" s="5">
        <v>0</v>
      </c>
      <c r="AU119" s="5">
        <v>0</v>
      </c>
      <c r="AV119" s="5">
        <v>0</v>
      </c>
      <c r="AW119" s="5">
        <v>0</v>
      </c>
      <c r="AX119" s="5">
        <v>0</v>
      </c>
      <c r="AY119" s="5">
        <v>0</v>
      </c>
      <c r="AZ119" s="5">
        <v>0</v>
      </c>
      <c r="BA119" s="5">
        <v>0</v>
      </c>
      <c r="BB119" s="5">
        <v>0</v>
      </c>
      <c r="BC119" s="5">
        <v>0</v>
      </c>
      <c r="BD119" s="5">
        <v>0</v>
      </c>
      <c r="BE119" s="5">
        <v>0</v>
      </c>
      <c r="BF119" s="5">
        <v>0</v>
      </c>
      <c r="BG119" s="5">
        <v>0</v>
      </c>
      <c r="BH119" s="5">
        <v>0</v>
      </c>
      <c r="BI119" s="5">
        <v>0</v>
      </c>
      <c r="BJ119" s="5">
        <v>0</v>
      </c>
      <c r="BK119" s="5">
        <v>0</v>
      </c>
      <c r="BL119" s="5">
        <v>0</v>
      </c>
      <c r="BM119" s="5">
        <v>0</v>
      </c>
      <c r="BN119" s="5">
        <v>0</v>
      </c>
      <c r="BO119" s="5">
        <v>0</v>
      </c>
      <c r="BP119" s="5">
        <v>0</v>
      </c>
      <c r="BQ119" s="5">
        <v>0</v>
      </c>
      <c r="BR119" s="5">
        <v>0</v>
      </c>
      <c r="BS119" s="5">
        <v>0</v>
      </c>
      <c r="BT119" s="5">
        <v>0</v>
      </c>
      <c r="BU119" s="5">
        <v>0</v>
      </c>
      <c r="BV119" s="5">
        <v>0</v>
      </c>
      <c r="BW119" s="5">
        <v>0</v>
      </c>
      <c r="BX119" s="5">
        <v>0</v>
      </c>
      <c r="BY119" s="5">
        <v>0</v>
      </c>
      <c r="BZ119" s="5">
        <v>0</v>
      </c>
      <c r="CA119" s="5">
        <v>0</v>
      </c>
      <c r="CB119" s="5">
        <v>0</v>
      </c>
      <c r="CC119" s="5">
        <v>0</v>
      </c>
      <c r="CD119" s="5">
        <v>5</v>
      </c>
      <c r="CG119" s="6">
        <v>116</v>
      </c>
      <c r="CH119" s="5">
        <f>VLOOKUP(CG119,$A$4:$CD$237,Infographic!$G$2+2)</f>
        <v>0</v>
      </c>
      <c r="CI119" s="5">
        <f t="shared" si="5"/>
        <v>1.1600000000000001E-2</v>
      </c>
      <c r="CJ119" s="5">
        <f t="shared" si="6"/>
        <v>185</v>
      </c>
      <c r="CK119" s="5" t="str">
        <f t="shared" si="7"/>
        <v>Norwegian</v>
      </c>
      <c r="CL119" s="5">
        <f t="shared" si="8"/>
        <v>6</v>
      </c>
      <c r="CM119" s="5">
        <f t="shared" si="9"/>
        <v>4.0902583679869112E-3</v>
      </c>
    </row>
    <row r="120" spans="1:91" x14ac:dyDescent="0.3">
      <c r="A120" s="6">
        <v>117</v>
      </c>
      <c r="B120" s="5" t="s">
        <v>436</v>
      </c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5</v>
      </c>
      <c r="P120" s="5">
        <v>8</v>
      </c>
      <c r="Q120" s="5">
        <v>0</v>
      </c>
      <c r="R120" s="5">
        <v>3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4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0</v>
      </c>
      <c r="AH120" s="5">
        <v>0</v>
      </c>
      <c r="AI120" s="5">
        <v>0</v>
      </c>
      <c r="AJ120" s="5">
        <v>0</v>
      </c>
      <c r="AK120" s="5">
        <v>4</v>
      </c>
      <c r="AL120" s="5">
        <v>0</v>
      </c>
      <c r="AM120" s="5">
        <v>0</v>
      </c>
      <c r="AN120" s="5">
        <v>0</v>
      </c>
      <c r="AO120" s="5">
        <v>0</v>
      </c>
      <c r="AP120" s="5">
        <v>0</v>
      </c>
      <c r="AQ120" s="5">
        <v>0</v>
      </c>
      <c r="AR120" s="5">
        <v>0</v>
      </c>
      <c r="AS120" s="5">
        <v>0</v>
      </c>
      <c r="AT120" s="5">
        <v>0</v>
      </c>
      <c r="AU120" s="5">
        <v>0</v>
      </c>
      <c r="AV120" s="5">
        <v>0</v>
      </c>
      <c r="AW120" s="5">
        <v>10</v>
      </c>
      <c r="AX120" s="5">
        <v>0</v>
      </c>
      <c r="AY120" s="5">
        <v>0</v>
      </c>
      <c r="AZ120" s="5">
        <v>0</v>
      </c>
      <c r="BA120" s="5">
        <v>0</v>
      </c>
      <c r="BB120" s="5">
        <v>5</v>
      </c>
      <c r="BC120" s="5">
        <v>0</v>
      </c>
      <c r="BD120" s="5">
        <v>0</v>
      </c>
      <c r="BE120" s="5">
        <v>0</v>
      </c>
      <c r="BF120" s="5">
        <v>0</v>
      </c>
      <c r="BG120" s="5">
        <v>0</v>
      </c>
      <c r="BH120" s="5">
        <v>0</v>
      </c>
      <c r="BI120" s="5">
        <v>0</v>
      </c>
      <c r="BJ120" s="5">
        <v>0</v>
      </c>
      <c r="BK120" s="5">
        <v>0</v>
      </c>
      <c r="BL120" s="5">
        <v>0</v>
      </c>
      <c r="BM120" s="5">
        <v>0</v>
      </c>
      <c r="BN120" s="5">
        <v>4</v>
      </c>
      <c r="BO120" s="5">
        <v>0</v>
      </c>
      <c r="BP120" s="5">
        <v>0</v>
      </c>
      <c r="BQ120" s="5">
        <v>3</v>
      </c>
      <c r="BR120" s="5">
        <v>0</v>
      </c>
      <c r="BS120" s="5">
        <v>0</v>
      </c>
      <c r="BT120" s="5">
        <v>0</v>
      </c>
      <c r="BU120" s="5">
        <v>0</v>
      </c>
      <c r="BV120" s="5">
        <v>0</v>
      </c>
      <c r="BW120" s="5">
        <v>0</v>
      </c>
      <c r="BX120" s="5">
        <v>0</v>
      </c>
      <c r="BY120" s="5">
        <v>0</v>
      </c>
      <c r="BZ120" s="5">
        <v>0</v>
      </c>
      <c r="CA120" s="5">
        <v>0</v>
      </c>
      <c r="CB120" s="5">
        <v>5</v>
      </c>
      <c r="CC120" s="5">
        <v>0</v>
      </c>
      <c r="CD120" s="5">
        <v>87</v>
      </c>
      <c r="CG120" s="6">
        <v>117</v>
      </c>
      <c r="CH120" s="5">
        <f>VLOOKUP(CG120,$A$4:$CD$237,Infographic!$G$2+2)</f>
        <v>0</v>
      </c>
      <c r="CI120" s="5">
        <f t="shared" si="5"/>
        <v>1.17E-2</v>
      </c>
      <c r="CJ120" s="5">
        <f t="shared" si="6"/>
        <v>184</v>
      </c>
      <c r="CK120" s="5" t="str">
        <f t="shared" si="7"/>
        <v>Luganda</v>
      </c>
      <c r="CL120" s="5">
        <f t="shared" si="8"/>
        <v>6</v>
      </c>
      <c r="CM120" s="5">
        <f t="shared" si="9"/>
        <v>4.0902583679869112E-3</v>
      </c>
    </row>
    <row r="121" spans="1:91" x14ac:dyDescent="0.3">
      <c r="A121" s="6">
        <v>118</v>
      </c>
      <c r="B121" s="5" t="s">
        <v>437</v>
      </c>
      <c r="C121" s="5">
        <v>0</v>
      </c>
      <c r="D121" s="5">
        <v>0</v>
      </c>
      <c r="E121" s="5">
        <v>7</v>
      </c>
      <c r="F121" s="5">
        <v>52</v>
      </c>
      <c r="G121" s="5">
        <v>6</v>
      </c>
      <c r="H121" s="5">
        <v>3</v>
      </c>
      <c r="I121" s="5">
        <v>28</v>
      </c>
      <c r="J121" s="5">
        <v>0</v>
      </c>
      <c r="K121" s="5">
        <v>93</v>
      </c>
      <c r="L121" s="5">
        <v>5</v>
      </c>
      <c r="M121" s="5">
        <v>0</v>
      </c>
      <c r="N121" s="5">
        <v>0</v>
      </c>
      <c r="O121" s="5">
        <v>10</v>
      </c>
      <c r="P121" s="5">
        <v>7</v>
      </c>
      <c r="Q121" s="5">
        <v>0</v>
      </c>
      <c r="R121" s="5">
        <v>0</v>
      </c>
      <c r="S121" s="5">
        <v>0</v>
      </c>
      <c r="T121" s="5">
        <v>23</v>
      </c>
      <c r="U121" s="5">
        <v>0</v>
      </c>
      <c r="V121" s="5">
        <v>25</v>
      </c>
      <c r="W121" s="5">
        <v>0</v>
      </c>
      <c r="X121" s="5">
        <v>23</v>
      </c>
      <c r="Y121" s="5">
        <v>0</v>
      </c>
      <c r="Z121" s="5">
        <v>0</v>
      </c>
      <c r="AA121" s="5">
        <v>3</v>
      </c>
      <c r="AB121" s="5">
        <v>5</v>
      </c>
      <c r="AC121" s="5">
        <v>17</v>
      </c>
      <c r="AD121" s="5">
        <v>0</v>
      </c>
      <c r="AE121" s="5">
        <v>0</v>
      </c>
      <c r="AF121" s="5">
        <v>0</v>
      </c>
      <c r="AG121" s="5">
        <v>0</v>
      </c>
      <c r="AH121" s="5">
        <v>0</v>
      </c>
      <c r="AI121" s="5">
        <v>6</v>
      </c>
      <c r="AJ121" s="5">
        <v>0</v>
      </c>
      <c r="AK121" s="5">
        <v>14</v>
      </c>
      <c r="AL121" s="5">
        <v>86</v>
      </c>
      <c r="AM121" s="5">
        <v>3</v>
      </c>
      <c r="AN121" s="5">
        <v>0</v>
      </c>
      <c r="AO121" s="5">
        <v>3</v>
      </c>
      <c r="AP121" s="5">
        <v>37</v>
      </c>
      <c r="AQ121" s="5">
        <v>0</v>
      </c>
      <c r="AR121" s="5">
        <v>5</v>
      </c>
      <c r="AS121" s="5">
        <v>26</v>
      </c>
      <c r="AT121" s="5">
        <v>16</v>
      </c>
      <c r="AU121" s="5">
        <v>0</v>
      </c>
      <c r="AV121" s="5">
        <v>0</v>
      </c>
      <c r="AW121" s="5">
        <v>0</v>
      </c>
      <c r="AX121" s="5">
        <v>0</v>
      </c>
      <c r="AY121" s="5">
        <v>26</v>
      </c>
      <c r="AZ121" s="5">
        <v>10</v>
      </c>
      <c r="BA121" s="5">
        <v>0</v>
      </c>
      <c r="BB121" s="5">
        <v>31</v>
      </c>
      <c r="BC121" s="5">
        <v>10</v>
      </c>
      <c r="BD121" s="5">
        <v>6</v>
      </c>
      <c r="BE121" s="5">
        <v>0</v>
      </c>
      <c r="BF121" s="5">
        <v>4</v>
      </c>
      <c r="BG121" s="5">
        <v>15</v>
      </c>
      <c r="BH121" s="5">
        <v>0</v>
      </c>
      <c r="BI121" s="5">
        <v>16</v>
      </c>
      <c r="BJ121" s="5">
        <v>0</v>
      </c>
      <c r="BK121" s="5">
        <v>0</v>
      </c>
      <c r="BL121" s="5">
        <v>6</v>
      </c>
      <c r="BM121" s="5">
        <v>0</v>
      </c>
      <c r="BN121" s="5">
        <v>6</v>
      </c>
      <c r="BO121" s="5">
        <v>0</v>
      </c>
      <c r="BP121" s="5">
        <v>3</v>
      </c>
      <c r="BQ121" s="5">
        <v>0</v>
      </c>
      <c r="BR121" s="5">
        <v>0</v>
      </c>
      <c r="BS121" s="5">
        <v>0</v>
      </c>
      <c r="BT121" s="5">
        <v>0</v>
      </c>
      <c r="BU121" s="5">
        <v>3</v>
      </c>
      <c r="BV121" s="5">
        <v>0</v>
      </c>
      <c r="BW121" s="5">
        <v>77</v>
      </c>
      <c r="BX121" s="5">
        <v>8</v>
      </c>
      <c r="BY121" s="5">
        <v>0</v>
      </c>
      <c r="BZ121" s="5">
        <v>0</v>
      </c>
      <c r="CA121" s="5">
        <v>14</v>
      </c>
      <c r="CB121" s="5">
        <v>30</v>
      </c>
      <c r="CC121" s="5">
        <v>0</v>
      </c>
      <c r="CD121" s="5">
        <v>809</v>
      </c>
      <c r="CG121" s="6">
        <v>118</v>
      </c>
      <c r="CH121" s="5">
        <f>VLOOKUP(CG121,$A$4:$CD$237,Infographic!$G$2+2)</f>
        <v>5</v>
      </c>
      <c r="CI121" s="5">
        <f t="shared" si="5"/>
        <v>5.0118</v>
      </c>
      <c r="CJ121" s="5">
        <f t="shared" si="6"/>
        <v>124</v>
      </c>
      <c r="CK121" s="5" t="str">
        <f t="shared" si="7"/>
        <v>Irish</v>
      </c>
      <c r="CL121" s="5">
        <f t="shared" si="8"/>
        <v>6</v>
      </c>
      <c r="CM121" s="5">
        <f t="shared" si="9"/>
        <v>4.0902583679869112E-3</v>
      </c>
    </row>
    <row r="122" spans="1:91" x14ac:dyDescent="0.3">
      <c r="A122" s="6">
        <v>119</v>
      </c>
      <c r="B122" s="5" t="s">
        <v>438</v>
      </c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4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6</v>
      </c>
      <c r="AF122" s="5">
        <v>0</v>
      </c>
      <c r="AG122" s="5">
        <v>0</v>
      </c>
      <c r="AH122" s="5">
        <v>0</v>
      </c>
      <c r="AI122" s="5">
        <v>0</v>
      </c>
      <c r="AJ122" s="5">
        <v>0</v>
      </c>
      <c r="AK122" s="5">
        <v>0</v>
      </c>
      <c r="AL122" s="5">
        <v>0</v>
      </c>
      <c r="AM122" s="5">
        <v>0</v>
      </c>
      <c r="AN122" s="5">
        <v>0</v>
      </c>
      <c r="AO122" s="5">
        <v>0</v>
      </c>
      <c r="AP122" s="5">
        <v>0</v>
      </c>
      <c r="AQ122" s="5">
        <v>0</v>
      </c>
      <c r="AR122" s="5">
        <v>0</v>
      </c>
      <c r="AS122" s="5">
        <v>0</v>
      </c>
      <c r="AT122" s="5">
        <v>0</v>
      </c>
      <c r="AU122" s="5">
        <v>0</v>
      </c>
      <c r="AV122" s="5">
        <v>0</v>
      </c>
      <c r="AW122" s="5">
        <v>0</v>
      </c>
      <c r="AX122" s="5">
        <v>0</v>
      </c>
      <c r="AY122" s="5">
        <v>0</v>
      </c>
      <c r="AZ122" s="5">
        <v>0</v>
      </c>
      <c r="BA122" s="5">
        <v>0</v>
      </c>
      <c r="BB122" s="5">
        <v>0</v>
      </c>
      <c r="BC122" s="5">
        <v>0</v>
      </c>
      <c r="BD122" s="5">
        <v>0</v>
      </c>
      <c r="BE122" s="5">
        <v>0</v>
      </c>
      <c r="BF122" s="5">
        <v>0</v>
      </c>
      <c r="BG122" s="5">
        <v>0</v>
      </c>
      <c r="BH122" s="5">
        <v>0</v>
      </c>
      <c r="BI122" s="5">
        <v>0</v>
      </c>
      <c r="BJ122" s="5">
        <v>0</v>
      </c>
      <c r="BK122" s="5">
        <v>0</v>
      </c>
      <c r="BL122" s="5">
        <v>0</v>
      </c>
      <c r="BM122" s="5">
        <v>0</v>
      </c>
      <c r="BN122" s="5">
        <v>0</v>
      </c>
      <c r="BO122" s="5">
        <v>0</v>
      </c>
      <c r="BP122" s="5">
        <v>0</v>
      </c>
      <c r="BQ122" s="5">
        <v>0</v>
      </c>
      <c r="BR122" s="5">
        <v>0</v>
      </c>
      <c r="BS122" s="5">
        <v>0</v>
      </c>
      <c r="BT122" s="5">
        <v>0</v>
      </c>
      <c r="BU122" s="5">
        <v>0</v>
      </c>
      <c r="BV122" s="5">
        <v>0</v>
      </c>
      <c r="BW122" s="5">
        <v>0</v>
      </c>
      <c r="BX122" s="5">
        <v>0</v>
      </c>
      <c r="BY122" s="5">
        <v>0</v>
      </c>
      <c r="BZ122" s="5">
        <v>0</v>
      </c>
      <c r="CA122" s="5">
        <v>0</v>
      </c>
      <c r="CB122" s="5">
        <v>0</v>
      </c>
      <c r="CC122" s="5">
        <v>0</v>
      </c>
      <c r="CD122" s="5">
        <v>11</v>
      </c>
      <c r="CG122" s="6">
        <v>119</v>
      </c>
      <c r="CH122" s="5">
        <f>VLOOKUP(CG122,$A$4:$CD$237,Infographic!$G$2+2)</f>
        <v>0</v>
      </c>
      <c r="CI122" s="5">
        <f t="shared" si="5"/>
        <v>1.1900000000000001E-2</v>
      </c>
      <c r="CJ122" s="5">
        <f t="shared" si="6"/>
        <v>183</v>
      </c>
      <c r="CK122" s="5" t="str">
        <f t="shared" si="7"/>
        <v>Chin Haka</v>
      </c>
      <c r="CL122" s="5">
        <f t="shared" si="8"/>
        <v>6</v>
      </c>
      <c r="CM122" s="5">
        <f t="shared" si="9"/>
        <v>4.0902583679869112E-3</v>
      </c>
    </row>
    <row r="123" spans="1:91" x14ac:dyDescent="0.3">
      <c r="A123" s="6">
        <v>120</v>
      </c>
      <c r="B123" s="5" t="s">
        <v>439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6</v>
      </c>
      <c r="M123" s="5">
        <v>0</v>
      </c>
      <c r="N123" s="5">
        <v>0</v>
      </c>
      <c r="O123" s="5">
        <v>3</v>
      </c>
      <c r="P123" s="5">
        <v>9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0</v>
      </c>
      <c r="AH123" s="5">
        <v>0</v>
      </c>
      <c r="AI123" s="5">
        <v>0</v>
      </c>
      <c r="AJ123" s="5">
        <v>0</v>
      </c>
      <c r="AK123" s="5">
        <v>0</v>
      </c>
      <c r="AL123" s="5">
        <v>0</v>
      </c>
      <c r="AM123" s="5">
        <v>0</v>
      </c>
      <c r="AN123" s="5">
        <v>0</v>
      </c>
      <c r="AO123" s="5">
        <v>0</v>
      </c>
      <c r="AP123" s="5">
        <v>0</v>
      </c>
      <c r="AQ123" s="5">
        <v>0</v>
      </c>
      <c r="AR123" s="5">
        <v>0</v>
      </c>
      <c r="AS123" s="5">
        <v>0</v>
      </c>
      <c r="AT123" s="5">
        <v>0</v>
      </c>
      <c r="AU123" s="5">
        <v>6</v>
      </c>
      <c r="AV123" s="5">
        <v>0</v>
      </c>
      <c r="AW123" s="5">
        <v>0</v>
      </c>
      <c r="AX123" s="5">
        <v>0</v>
      </c>
      <c r="AY123" s="5">
        <v>0</v>
      </c>
      <c r="AZ123" s="5">
        <v>0</v>
      </c>
      <c r="BA123" s="5">
        <v>0</v>
      </c>
      <c r="BB123" s="5">
        <v>0</v>
      </c>
      <c r="BC123" s="5">
        <v>0</v>
      </c>
      <c r="BD123" s="5">
        <v>0</v>
      </c>
      <c r="BE123" s="5">
        <v>0</v>
      </c>
      <c r="BF123" s="5">
        <v>0</v>
      </c>
      <c r="BG123" s="5">
        <v>0</v>
      </c>
      <c r="BH123" s="5">
        <v>0</v>
      </c>
      <c r="BI123" s="5">
        <v>0</v>
      </c>
      <c r="BJ123" s="5">
        <v>0</v>
      </c>
      <c r="BK123" s="5">
        <v>0</v>
      </c>
      <c r="BL123" s="5">
        <v>0</v>
      </c>
      <c r="BM123" s="5">
        <v>0</v>
      </c>
      <c r="BN123" s="5">
        <v>0</v>
      </c>
      <c r="BO123" s="5">
        <v>0</v>
      </c>
      <c r="BP123" s="5">
        <v>0</v>
      </c>
      <c r="BQ123" s="5">
        <v>0</v>
      </c>
      <c r="BR123" s="5">
        <v>0</v>
      </c>
      <c r="BS123" s="5">
        <v>0</v>
      </c>
      <c r="BT123" s="5">
        <v>0</v>
      </c>
      <c r="BU123" s="5">
        <v>0</v>
      </c>
      <c r="BV123" s="5">
        <v>0</v>
      </c>
      <c r="BW123" s="5">
        <v>0</v>
      </c>
      <c r="BX123" s="5">
        <v>0</v>
      </c>
      <c r="BY123" s="5">
        <v>0</v>
      </c>
      <c r="BZ123" s="5">
        <v>5</v>
      </c>
      <c r="CA123" s="5">
        <v>0</v>
      </c>
      <c r="CB123" s="5">
        <v>0</v>
      </c>
      <c r="CC123" s="5">
        <v>0</v>
      </c>
      <c r="CD123" s="5">
        <v>34</v>
      </c>
      <c r="CG123" s="6">
        <v>120</v>
      </c>
      <c r="CH123" s="5">
        <f>VLOOKUP(CG123,$A$4:$CD$237,Infographic!$G$2+2)</f>
        <v>0</v>
      </c>
      <c r="CI123" s="5">
        <f t="shared" si="5"/>
        <v>1.2E-2</v>
      </c>
      <c r="CJ123" s="5">
        <f t="shared" si="6"/>
        <v>182</v>
      </c>
      <c r="CK123" s="5" t="str">
        <f t="shared" si="7"/>
        <v>Assamese</v>
      </c>
      <c r="CL123" s="5">
        <f t="shared" si="8"/>
        <v>6</v>
      </c>
      <c r="CM123" s="5">
        <f t="shared" si="9"/>
        <v>4.0902583679869112E-3</v>
      </c>
    </row>
    <row r="124" spans="1:91" x14ac:dyDescent="0.3">
      <c r="A124" s="6">
        <v>121</v>
      </c>
      <c r="B124" s="5" t="s">
        <v>440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10</v>
      </c>
      <c r="AE124" s="5">
        <v>0</v>
      </c>
      <c r="AF124" s="5">
        <v>0</v>
      </c>
      <c r="AG124" s="5">
        <v>0</v>
      </c>
      <c r="AH124" s="5">
        <v>0</v>
      </c>
      <c r="AI124" s="5">
        <v>0</v>
      </c>
      <c r="AJ124" s="5">
        <v>0</v>
      </c>
      <c r="AK124" s="5">
        <v>0</v>
      </c>
      <c r="AL124" s="5">
        <v>0</v>
      </c>
      <c r="AM124" s="5">
        <v>0</v>
      </c>
      <c r="AN124" s="5">
        <v>0</v>
      </c>
      <c r="AO124" s="5">
        <v>0</v>
      </c>
      <c r="AP124" s="5">
        <v>0</v>
      </c>
      <c r="AQ124" s="5">
        <v>0</v>
      </c>
      <c r="AR124" s="5">
        <v>3</v>
      </c>
      <c r="AS124" s="5">
        <v>0</v>
      </c>
      <c r="AT124" s="5">
        <v>0</v>
      </c>
      <c r="AU124" s="5">
        <v>4</v>
      </c>
      <c r="AV124" s="5">
        <v>0</v>
      </c>
      <c r="AW124" s="5">
        <v>0</v>
      </c>
      <c r="AX124" s="5">
        <v>0</v>
      </c>
      <c r="AY124" s="5">
        <v>0</v>
      </c>
      <c r="AZ124" s="5">
        <v>0</v>
      </c>
      <c r="BA124" s="5">
        <v>0</v>
      </c>
      <c r="BB124" s="5">
        <v>3</v>
      </c>
      <c r="BC124" s="5">
        <v>0</v>
      </c>
      <c r="BD124" s="5">
        <v>0</v>
      </c>
      <c r="BE124" s="5">
        <v>0</v>
      </c>
      <c r="BF124" s="5">
        <v>0</v>
      </c>
      <c r="BG124" s="5">
        <v>0</v>
      </c>
      <c r="BH124" s="5">
        <v>0</v>
      </c>
      <c r="BI124" s="5">
        <v>4</v>
      </c>
      <c r="BJ124" s="5">
        <v>0</v>
      </c>
      <c r="BK124" s="5">
        <v>0</v>
      </c>
      <c r="BL124" s="5">
        <v>0</v>
      </c>
      <c r="BM124" s="5">
        <v>0</v>
      </c>
      <c r="BN124" s="5">
        <v>0</v>
      </c>
      <c r="BO124" s="5">
        <v>0</v>
      </c>
      <c r="BP124" s="5">
        <v>0</v>
      </c>
      <c r="BQ124" s="5">
        <v>0</v>
      </c>
      <c r="BR124" s="5">
        <v>0</v>
      </c>
      <c r="BS124" s="5">
        <v>0</v>
      </c>
      <c r="BT124" s="5">
        <v>0</v>
      </c>
      <c r="BU124" s="5">
        <v>0</v>
      </c>
      <c r="BV124" s="5">
        <v>0</v>
      </c>
      <c r="BW124" s="5">
        <v>0</v>
      </c>
      <c r="BX124" s="5">
        <v>6</v>
      </c>
      <c r="BY124" s="5">
        <v>0</v>
      </c>
      <c r="BZ124" s="5">
        <v>47</v>
      </c>
      <c r="CA124" s="5">
        <v>0</v>
      </c>
      <c r="CB124" s="5">
        <v>0</v>
      </c>
      <c r="CC124" s="5">
        <v>0</v>
      </c>
      <c r="CD124" s="5">
        <v>87</v>
      </c>
      <c r="CG124" s="6">
        <v>121</v>
      </c>
      <c r="CH124" s="5">
        <f>VLOOKUP(CG124,$A$4:$CD$237,Infographic!$G$2+2)</f>
        <v>0</v>
      </c>
      <c r="CI124" s="5">
        <f t="shared" si="5"/>
        <v>1.2100000000000001E-2</v>
      </c>
      <c r="CJ124" s="5">
        <f t="shared" si="6"/>
        <v>181</v>
      </c>
      <c r="CK124" s="5" t="str">
        <f t="shared" si="7"/>
        <v>Tatar</v>
      </c>
      <c r="CL124" s="5">
        <f t="shared" si="8"/>
        <v>5</v>
      </c>
      <c r="CM124" s="5">
        <f t="shared" si="9"/>
        <v>3.4085486399890929E-3</v>
      </c>
    </row>
    <row r="125" spans="1:91" x14ac:dyDescent="0.3">
      <c r="A125" s="6">
        <v>122</v>
      </c>
      <c r="B125" s="5" t="s">
        <v>441</v>
      </c>
      <c r="C125" s="5">
        <v>0</v>
      </c>
      <c r="D125" s="5">
        <v>0</v>
      </c>
      <c r="E125" s="5">
        <v>0</v>
      </c>
      <c r="F125" s="5">
        <v>12</v>
      </c>
      <c r="G125" s="5">
        <v>4</v>
      </c>
      <c r="H125" s="5">
        <v>0</v>
      </c>
      <c r="I125" s="5">
        <v>22</v>
      </c>
      <c r="J125" s="5">
        <v>5</v>
      </c>
      <c r="K125" s="5">
        <v>46</v>
      </c>
      <c r="L125" s="5">
        <v>14</v>
      </c>
      <c r="M125" s="5">
        <v>0</v>
      </c>
      <c r="N125" s="5">
        <v>0</v>
      </c>
      <c r="O125" s="5">
        <v>8</v>
      </c>
      <c r="P125" s="5">
        <v>13</v>
      </c>
      <c r="Q125" s="5">
        <v>0</v>
      </c>
      <c r="R125" s="5">
        <v>0</v>
      </c>
      <c r="S125" s="5">
        <v>0</v>
      </c>
      <c r="T125" s="5">
        <v>15</v>
      </c>
      <c r="U125" s="5">
        <v>0</v>
      </c>
      <c r="V125" s="5">
        <v>18</v>
      </c>
      <c r="W125" s="5">
        <v>0</v>
      </c>
      <c r="X125" s="5">
        <v>31</v>
      </c>
      <c r="Y125" s="5">
        <v>0</v>
      </c>
      <c r="Z125" s="5">
        <v>0</v>
      </c>
      <c r="AA125" s="5">
        <v>0</v>
      </c>
      <c r="AB125" s="5">
        <v>4</v>
      </c>
      <c r="AC125" s="5">
        <v>40</v>
      </c>
      <c r="AD125" s="5">
        <v>0</v>
      </c>
      <c r="AE125" s="5">
        <v>0</v>
      </c>
      <c r="AF125" s="5">
        <v>0</v>
      </c>
      <c r="AG125" s="5">
        <v>19</v>
      </c>
      <c r="AH125" s="5">
        <v>0</v>
      </c>
      <c r="AI125" s="5">
        <v>0</v>
      </c>
      <c r="AJ125" s="5">
        <v>0</v>
      </c>
      <c r="AK125" s="5">
        <v>13</v>
      </c>
      <c r="AL125" s="5">
        <v>10</v>
      </c>
      <c r="AM125" s="5">
        <v>0</v>
      </c>
      <c r="AN125" s="5">
        <v>0</v>
      </c>
      <c r="AO125" s="5">
        <v>0</v>
      </c>
      <c r="AP125" s="5">
        <v>20</v>
      </c>
      <c r="AQ125" s="5">
        <v>0</v>
      </c>
      <c r="AR125" s="5">
        <v>0</v>
      </c>
      <c r="AS125" s="5">
        <v>3</v>
      </c>
      <c r="AT125" s="5">
        <v>11</v>
      </c>
      <c r="AU125" s="5">
        <v>14</v>
      </c>
      <c r="AV125" s="5">
        <v>0</v>
      </c>
      <c r="AW125" s="5">
        <v>0</v>
      </c>
      <c r="AX125" s="5">
        <v>0</v>
      </c>
      <c r="AY125" s="5">
        <v>32</v>
      </c>
      <c r="AZ125" s="5">
        <v>17</v>
      </c>
      <c r="BA125" s="5">
        <v>0</v>
      </c>
      <c r="BB125" s="5">
        <v>21</v>
      </c>
      <c r="BC125" s="5">
        <v>14</v>
      </c>
      <c r="BD125" s="5">
        <v>0</v>
      </c>
      <c r="BE125" s="5">
        <v>0</v>
      </c>
      <c r="BF125" s="5">
        <v>0</v>
      </c>
      <c r="BG125" s="5">
        <v>3</v>
      </c>
      <c r="BH125" s="5">
        <v>0</v>
      </c>
      <c r="BI125" s="5">
        <v>10</v>
      </c>
      <c r="BJ125" s="5">
        <v>0</v>
      </c>
      <c r="BK125" s="5">
        <v>0</v>
      </c>
      <c r="BL125" s="5">
        <v>0</v>
      </c>
      <c r="BM125" s="5">
        <v>0</v>
      </c>
      <c r="BN125" s="5">
        <v>23</v>
      </c>
      <c r="BO125" s="5">
        <v>0</v>
      </c>
      <c r="BP125" s="5">
        <v>0</v>
      </c>
      <c r="BQ125" s="5">
        <v>0</v>
      </c>
      <c r="BR125" s="5">
        <v>0</v>
      </c>
      <c r="BS125" s="5">
        <v>0</v>
      </c>
      <c r="BT125" s="5">
        <v>0</v>
      </c>
      <c r="BU125" s="5">
        <v>0</v>
      </c>
      <c r="BV125" s="5">
        <v>0</v>
      </c>
      <c r="BW125" s="5">
        <v>19</v>
      </c>
      <c r="BX125" s="5">
        <v>7</v>
      </c>
      <c r="BY125" s="5">
        <v>0</v>
      </c>
      <c r="BZ125" s="5">
        <v>19</v>
      </c>
      <c r="CA125" s="5">
        <v>15</v>
      </c>
      <c r="CB125" s="5">
        <v>15</v>
      </c>
      <c r="CC125" s="5">
        <v>0</v>
      </c>
      <c r="CD125" s="5">
        <v>550</v>
      </c>
      <c r="CG125" s="6">
        <v>122</v>
      </c>
      <c r="CH125" s="5">
        <f>VLOOKUP(CG125,$A$4:$CD$237,Infographic!$G$2+2)</f>
        <v>4</v>
      </c>
      <c r="CI125" s="5">
        <f t="shared" si="5"/>
        <v>4.0122</v>
      </c>
      <c r="CJ125" s="5">
        <f t="shared" si="6"/>
        <v>127</v>
      </c>
      <c r="CK125" s="5" t="str">
        <f t="shared" si="7"/>
        <v>Pampangan</v>
      </c>
      <c r="CL125" s="5">
        <f t="shared" si="8"/>
        <v>5</v>
      </c>
      <c r="CM125" s="5">
        <f t="shared" si="9"/>
        <v>3.4085486399890929E-3</v>
      </c>
    </row>
    <row r="126" spans="1:91" x14ac:dyDescent="0.3">
      <c r="A126" s="6">
        <v>123</v>
      </c>
      <c r="B126" s="5" t="s">
        <v>442</v>
      </c>
      <c r="C126" s="5">
        <v>0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5</v>
      </c>
      <c r="M126" s="5">
        <v>0</v>
      </c>
      <c r="N126" s="5">
        <v>0</v>
      </c>
      <c r="O126" s="5">
        <v>0</v>
      </c>
      <c r="P126" s="5">
        <v>5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0</v>
      </c>
      <c r="AF126" s="5">
        <v>0</v>
      </c>
      <c r="AG126" s="5">
        <v>0</v>
      </c>
      <c r="AH126" s="5">
        <v>0</v>
      </c>
      <c r="AI126" s="5">
        <v>0</v>
      </c>
      <c r="AJ126" s="5">
        <v>0</v>
      </c>
      <c r="AK126" s="5">
        <v>0</v>
      </c>
      <c r="AL126" s="5">
        <v>0</v>
      </c>
      <c r="AM126" s="5">
        <v>0</v>
      </c>
      <c r="AN126" s="5">
        <v>0</v>
      </c>
      <c r="AO126" s="5">
        <v>0</v>
      </c>
      <c r="AP126" s="5">
        <v>0</v>
      </c>
      <c r="AQ126" s="5">
        <v>0</v>
      </c>
      <c r="AR126" s="5">
        <v>0</v>
      </c>
      <c r="AS126" s="5">
        <v>0</v>
      </c>
      <c r="AT126" s="5">
        <v>0</v>
      </c>
      <c r="AU126" s="5">
        <v>3</v>
      </c>
      <c r="AV126" s="5">
        <v>0</v>
      </c>
      <c r="AW126" s="5">
        <v>0</v>
      </c>
      <c r="AX126" s="5">
        <v>0</v>
      </c>
      <c r="AY126" s="5">
        <v>0</v>
      </c>
      <c r="AZ126" s="5">
        <v>0</v>
      </c>
      <c r="BA126" s="5">
        <v>0</v>
      </c>
      <c r="BB126" s="5">
        <v>0</v>
      </c>
      <c r="BC126" s="5">
        <v>0</v>
      </c>
      <c r="BD126" s="5">
        <v>0</v>
      </c>
      <c r="BE126" s="5">
        <v>0</v>
      </c>
      <c r="BF126" s="5">
        <v>0</v>
      </c>
      <c r="BG126" s="5">
        <v>0</v>
      </c>
      <c r="BH126" s="5">
        <v>0</v>
      </c>
      <c r="BI126" s="5">
        <v>0</v>
      </c>
      <c r="BJ126" s="5">
        <v>0</v>
      </c>
      <c r="BK126" s="5">
        <v>0</v>
      </c>
      <c r="BL126" s="5">
        <v>0</v>
      </c>
      <c r="BM126" s="5">
        <v>0</v>
      </c>
      <c r="BN126" s="5">
        <v>0</v>
      </c>
      <c r="BO126" s="5">
        <v>0</v>
      </c>
      <c r="BP126" s="5">
        <v>0</v>
      </c>
      <c r="BQ126" s="5">
        <v>0</v>
      </c>
      <c r="BR126" s="5">
        <v>0</v>
      </c>
      <c r="BS126" s="5">
        <v>0</v>
      </c>
      <c r="BT126" s="5">
        <v>0</v>
      </c>
      <c r="BU126" s="5">
        <v>0</v>
      </c>
      <c r="BV126" s="5">
        <v>0</v>
      </c>
      <c r="BW126" s="5">
        <v>0</v>
      </c>
      <c r="BX126" s="5">
        <v>0</v>
      </c>
      <c r="BY126" s="5">
        <v>0</v>
      </c>
      <c r="BZ126" s="5">
        <v>0</v>
      </c>
      <c r="CA126" s="5">
        <v>4</v>
      </c>
      <c r="CB126" s="5">
        <v>0</v>
      </c>
      <c r="CC126" s="5">
        <v>0</v>
      </c>
      <c r="CD126" s="5">
        <v>17</v>
      </c>
      <c r="CG126" s="6">
        <v>123</v>
      </c>
      <c r="CH126" s="5">
        <f>VLOOKUP(CG126,$A$4:$CD$237,Infographic!$G$2+2)</f>
        <v>0</v>
      </c>
      <c r="CI126" s="5">
        <f t="shared" si="5"/>
        <v>1.23E-2</v>
      </c>
      <c r="CJ126" s="5">
        <f t="shared" si="6"/>
        <v>180</v>
      </c>
      <c r="CK126" s="5" t="str">
        <f t="shared" si="7"/>
        <v>Nyanja (Chichewa)</v>
      </c>
      <c r="CL126" s="5">
        <f t="shared" si="8"/>
        <v>5</v>
      </c>
      <c r="CM126" s="5">
        <f t="shared" si="9"/>
        <v>3.4085486399890929E-3</v>
      </c>
    </row>
    <row r="127" spans="1:91" x14ac:dyDescent="0.3">
      <c r="A127" s="6">
        <v>124</v>
      </c>
      <c r="B127" s="5" t="s">
        <v>443</v>
      </c>
      <c r="C127" s="5">
        <v>0</v>
      </c>
      <c r="D127" s="5">
        <v>0</v>
      </c>
      <c r="E127" s="5">
        <v>5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31</v>
      </c>
      <c r="M127" s="5">
        <v>0</v>
      </c>
      <c r="N127" s="5">
        <v>0</v>
      </c>
      <c r="O127" s="5">
        <v>0</v>
      </c>
      <c r="P127" s="5">
        <v>10</v>
      </c>
      <c r="Q127" s="5">
        <v>0</v>
      </c>
      <c r="R127" s="5">
        <v>3</v>
      </c>
      <c r="S127" s="5">
        <v>0</v>
      </c>
      <c r="T127" s="5">
        <v>5</v>
      </c>
      <c r="U127" s="5">
        <v>0</v>
      </c>
      <c r="V127" s="5">
        <v>6</v>
      </c>
      <c r="W127" s="5">
        <v>0</v>
      </c>
      <c r="X127" s="5">
        <v>3</v>
      </c>
      <c r="Y127" s="5">
        <v>0</v>
      </c>
      <c r="Z127" s="5">
        <v>0</v>
      </c>
      <c r="AA127" s="5">
        <v>10</v>
      </c>
      <c r="AB127" s="5">
        <v>6</v>
      </c>
      <c r="AC127" s="5">
        <v>0</v>
      </c>
      <c r="AD127" s="5">
        <v>3</v>
      </c>
      <c r="AE127" s="5">
        <v>0</v>
      </c>
      <c r="AF127" s="5">
        <v>0</v>
      </c>
      <c r="AG127" s="5">
        <v>4</v>
      </c>
      <c r="AH127" s="5">
        <v>0</v>
      </c>
      <c r="AI127" s="5">
        <v>4</v>
      </c>
      <c r="AJ127" s="5">
        <v>0</v>
      </c>
      <c r="AK127" s="5">
        <v>0</v>
      </c>
      <c r="AL127" s="5">
        <v>0</v>
      </c>
      <c r="AM127" s="5">
        <v>0</v>
      </c>
      <c r="AN127" s="5">
        <v>0</v>
      </c>
      <c r="AO127" s="5">
        <v>0</v>
      </c>
      <c r="AP127" s="5">
        <v>0</v>
      </c>
      <c r="AQ127" s="5">
        <v>0</v>
      </c>
      <c r="AR127" s="5">
        <v>9</v>
      </c>
      <c r="AS127" s="5">
        <v>0</v>
      </c>
      <c r="AT127" s="5">
        <v>8</v>
      </c>
      <c r="AU127" s="5">
        <v>16</v>
      </c>
      <c r="AV127" s="5">
        <v>0</v>
      </c>
      <c r="AW127" s="5">
        <v>0</v>
      </c>
      <c r="AX127" s="5">
        <v>0</v>
      </c>
      <c r="AY127" s="5">
        <v>0</v>
      </c>
      <c r="AZ127" s="5">
        <v>0</v>
      </c>
      <c r="BA127" s="5">
        <v>24</v>
      </c>
      <c r="BB127" s="5">
        <v>10</v>
      </c>
      <c r="BC127" s="5">
        <v>0</v>
      </c>
      <c r="BD127" s="5">
        <v>0</v>
      </c>
      <c r="BE127" s="5">
        <v>0</v>
      </c>
      <c r="BF127" s="5">
        <v>0</v>
      </c>
      <c r="BG127" s="5">
        <v>0</v>
      </c>
      <c r="BH127" s="5">
        <v>0</v>
      </c>
      <c r="BI127" s="5">
        <v>3</v>
      </c>
      <c r="BJ127" s="5">
        <v>0</v>
      </c>
      <c r="BK127" s="5">
        <v>0</v>
      </c>
      <c r="BL127" s="5">
        <v>0</v>
      </c>
      <c r="BM127" s="5">
        <v>0</v>
      </c>
      <c r="BN127" s="5">
        <v>0</v>
      </c>
      <c r="BO127" s="5">
        <v>0</v>
      </c>
      <c r="BP127" s="5">
        <v>0</v>
      </c>
      <c r="BQ127" s="5">
        <v>0</v>
      </c>
      <c r="BR127" s="5">
        <v>0</v>
      </c>
      <c r="BS127" s="5">
        <v>0</v>
      </c>
      <c r="BT127" s="5">
        <v>3</v>
      </c>
      <c r="BU127" s="5">
        <v>0</v>
      </c>
      <c r="BV127" s="5">
        <v>0</v>
      </c>
      <c r="BW127" s="5">
        <v>4</v>
      </c>
      <c r="BX127" s="5">
        <v>16</v>
      </c>
      <c r="BY127" s="5">
        <v>0</v>
      </c>
      <c r="BZ127" s="5">
        <v>7</v>
      </c>
      <c r="CA127" s="5">
        <v>0</v>
      </c>
      <c r="CB127" s="5">
        <v>3</v>
      </c>
      <c r="CC127" s="5">
        <v>0</v>
      </c>
      <c r="CD127" s="5">
        <v>202</v>
      </c>
      <c r="CG127" s="6">
        <v>124</v>
      </c>
      <c r="CH127" s="5">
        <f>VLOOKUP(CG127,$A$4:$CD$237,Infographic!$G$2+2)</f>
        <v>6</v>
      </c>
      <c r="CI127" s="5">
        <f t="shared" si="5"/>
        <v>6.0124000000000004</v>
      </c>
      <c r="CJ127" s="5">
        <f t="shared" si="6"/>
        <v>117</v>
      </c>
      <c r="CK127" s="5" t="str">
        <f t="shared" si="7"/>
        <v>Latvian</v>
      </c>
      <c r="CL127" s="5">
        <f t="shared" si="8"/>
        <v>5</v>
      </c>
      <c r="CM127" s="5">
        <f t="shared" si="9"/>
        <v>3.4085486399890929E-3</v>
      </c>
    </row>
    <row r="128" spans="1:91" x14ac:dyDescent="0.3">
      <c r="A128" s="6">
        <v>125</v>
      </c>
      <c r="B128" s="5" t="s">
        <v>444</v>
      </c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5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0</v>
      </c>
      <c r="AG128" s="5">
        <v>0</v>
      </c>
      <c r="AH128" s="5">
        <v>0</v>
      </c>
      <c r="AI128" s="5">
        <v>0</v>
      </c>
      <c r="AJ128" s="5">
        <v>0</v>
      </c>
      <c r="AK128" s="5">
        <v>9</v>
      </c>
      <c r="AL128" s="5">
        <v>0</v>
      </c>
      <c r="AM128" s="5">
        <v>0</v>
      </c>
      <c r="AN128" s="5">
        <v>0</v>
      </c>
      <c r="AO128" s="5">
        <v>0</v>
      </c>
      <c r="AP128" s="5">
        <v>0</v>
      </c>
      <c r="AQ128" s="5">
        <v>0</v>
      </c>
      <c r="AR128" s="5">
        <v>0</v>
      </c>
      <c r="AS128" s="5">
        <v>0</v>
      </c>
      <c r="AT128" s="5">
        <v>3</v>
      </c>
      <c r="AU128" s="5">
        <v>3</v>
      </c>
      <c r="AV128" s="5">
        <v>0</v>
      </c>
      <c r="AW128" s="5">
        <v>0</v>
      </c>
      <c r="AX128" s="5">
        <v>0</v>
      </c>
      <c r="AY128" s="5">
        <v>0</v>
      </c>
      <c r="AZ128" s="5">
        <v>0</v>
      </c>
      <c r="BA128" s="5">
        <v>0</v>
      </c>
      <c r="BB128" s="5">
        <v>0</v>
      </c>
      <c r="BC128" s="5">
        <v>0</v>
      </c>
      <c r="BD128" s="5">
        <v>0</v>
      </c>
      <c r="BE128" s="5">
        <v>0</v>
      </c>
      <c r="BF128" s="5">
        <v>0</v>
      </c>
      <c r="BG128" s="5">
        <v>0</v>
      </c>
      <c r="BH128" s="5">
        <v>0</v>
      </c>
      <c r="BI128" s="5">
        <v>0</v>
      </c>
      <c r="BJ128" s="5">
        <v>0</v>
      </c>
      <c r="BK128" s="5">
        <v>0</v>
      </c>
      <c r="BL128" s="5">
        <v>0</v>
      </c>
      <c r="BM128" s="5">
        <v>0</v>
      </c>
      <c r="BN128" s="5">
        <v>0</v>
      </c>
      <c r="BO128" s="5">
        <v>0</v>
      </c>
      <c r="BP128" s="5">
        <v>0</v>
      </c>
      <c r="BQ128" s="5">
        <v>0</v>
      </c>
      <c r="BR128" s="5">
        <v>0</v>
      </c>
      <c r="BS128" s="5">
        <v>0</v>
      </c>
      <c r="BT128" s="5">
        <v>0</v>
      </c>
      <c r="BU128" s="5">
        <v>0</v>
      </c>
      <c r="BV128" s="5">
        <v>0</v>
      </c>
      <c r="BW128" s="5">
        <v>0</v>
      </c>
      <c r="BX128" s="5">
        <v>0</v>
      </c>
      <c r="BY128" s="5">
        <v>0</v>
      </c>
      <c r="BZ128" s="5">
        <v>3</v>
      </c>
      <c r="CA128" s="5">
        <v>0</v>
      </c>
      <c r="CB128" s="5">
        <v>0</v>
      </c>
      <c r="CC128" s="5">
        <v>0</v>
      </c>
      <c r="CD128" s="5">
        <v>33</v>
      </c>
      <c r="CG128" s="6">
        <v>125</v>
      </c>
      <c r="CH128" s="5">
        <f>VLOOKUP(CG128,$A$4:$CD$237,Infographic!$G$2+2)</f>
        <v>0</v>
      </c>
      <c r="CI128" s="5">
        <f t="shared" si="5"/>
        <v>1.2500000000000001E-2</v>
      </c>
      <c r="CJ128" s="5">
        <f t="shared" si="6"/>
        <v>179</v>
      </c>
      <c r="CK128" s="5" t="str">
        <f t="shared" si="7"/>
        <v>Iban</v>
      </c>
      <c r="CL128" s="5">
        <f t="shared" si="8"/>
        <v>5</v>
      </c>
      <c r="CM128" s="5">
        <f t="shared" si="9"/>
        <v>3.4085486399890929E-3</v>
      </c>
    </row>
    <row r="129" spans="1:91" x14ac:dyDescent="0.3">
      <c r="A129" s="6">
        <v>126</v>
      </c>
      <c r="B129" s="5" t="s">
        <v>445</v>
      </c>
      <c r="C129" s="5">
        <v>0</v>
      </c>
      <c r="D129" s="5">
        <v>0</v>
      </c>
      <c r="E129" s="5">
        <v>34</v>
      </c>
      <c r="F129" s="5">
        <v>824</v>
      </c>
      <c r="G129" s="5">
        <v>19</v>
      </c>
      <c r="H129" s="5">
        <v>8</v>
      </c>
      <c r="I129" s="5">
        <v>88</v>
      </c>
      <c r="J129" s="5">
        <v>3</v>
      </c>
      <c r="K129" s="5">
        <v>217</v>
      </c>
      <c r="L129" s="5">
        <v>4237</v>
      </c>
      <c r="M129" s="5">
        <v>0</v>
      </c>
      <c r="N129" s="5">
        <v>9</v>
      </c>
      <c r="O129" s="5">
        <v>49</v>
      </c>
      <c r="P129" s="5">
        <v>400</v>
      </c>
      <c r="Q129" s="5">
        <v>0</v>
      </c>
      <c r="R129" s="5">
        <v>7</v>
      </c>
      <c r="S129" s="5">
        <v>0</v>
      </c>
      <c r="T129" s="5">
        <v>1971</v>
      </c>
      <c r="U129" s="5">
        <v>3</v>
      </c>
      <c r="V129" s="5">
        <v>61</v>
      </c>
      <c r="W129" s="5">
        <v>3</v>
      </c>
      <c r="X129" s="5">
        <v>100</v>
      </c>
      <c r="Y129" s="5">
        <v>0</v>
      </c>
      <c r="Z129" s="5">
        <v>19</v>
      </c>
      <c r="AA129" s="5">
        <v>11</v>
      </c>
      <c r="AB129" s="5">
        <v>303</v>
      </c>
      <c r="AC129" s="5">
        <v>1102</v>
      </c>
      <c r="AD129" s="5">
        <v>190</v>
      </c>
      <c r="AE129" s="5">
        <v>14</v>
      </c>
      <c r="AF129" s="5">
        <v>0</v>
      </c>
      <c r="AG129" s="5">
        <v>1030</v>
      </c>
      <c r="AH129" s="5">
        <v>0</v>
      </c>
      <c r="AI129" s="5">
        <v>737</v>
      </c>
      <c r="AJ129" s="5">
        <v>0</v>
      </c>
      <c r="AK129" s="5">
        <v>128</v>
      </c>
      <c r="AL129" s="5">
        <v>138</v>
      </c>
      <c r="AM129" s="5">
        <v>14</v>
      </c>
      <c r="AN129" s="5">
        <v>0</v>
      </c>
      <c r="AO129" s="5">
        <v>45</v>
      </c>
      <c r="AP129" s="5">
        <v>508</v>
      </c>
      <c r="AQ129" s="5">
        <v>7</v>
      </c>
      <c r="AR129" s="5">
        <v>704</v>
      </c>
      <c r="AS129" s="5">
        <v>81</v>
      </c>
      <c r="AT129" s="5">
        <v>166</v>
      </c>
      <c r="AU129" s="5">
        <v>2691</v>
      </c>
      <c r="AV129" s="5">
        <v>7</v>
      </c>
      <c r="AW129" s="5">
        <v>152</v>
      </c>
      <c r="AX129" s="5">
        <v>0</v>
      </c>
      <c r="AY129" s="5">
        <v>181</v>
      </c>
      <c r="AZ129" s="5">
        <v>547</v>
      </c>
      <c r="BA129" s="5">
        <v>45</v>
      </c>
      <c r="BB129" s="5">
        <v>266</v>
      </c>
      <c r="BC129" s="5">
        <v>120</v>
      </c>
      <c r="BD129" s="5">
        <v>3</v>
      </c>
      <c r="BE129" s="5">
        <v>0</v>
      </c>
      <c r="BF129" s="5">
        <v>17</v>
      </c>
      <c r="BG129" s="5">
        <v>243</v>
      </c>
      <c r="BH129" s="5">
        <v>0</v>
      </c>
      <c r="BI129" s="5">
        <v>147</v>
      </c>
      <c r="BJ129" s="5">
        <v>0</v>
      </c>
      <c r="BK129" s="5">
        <v>0</v>
      </c>
      <c r="BL129" s="5">
        <v>0</v>
      </c>
      <c r="BM129" s="5">
        <v>0</v>
      </c>
      <c r="BN129" s="5">
        <v>77</v>
      </c>
      <c r="BO129" s="5">
        <v>7</v>
      </c>
      <c r="BP129" s="5">
        <v>24</v>
      </c>
      <c r="BQ129" s="5">
        <v>0</v>
      </c>
      <c r="BR129" s="5">
        <v>0</v>
      </c>
      <c r="BS129" s="5">
        <v>0</v>
      </c>
      <c r="BT129" s="5">
        <v>0</v>
      </c>
      <c r="BU129" s="5">
        <v>3</v>
      </c>
      <c r="BV129" s="5">
        <v>0</v>
      </c>
      <c r="BW129" s="5">
        <v>158</v>
      </c>
      <c r="BX129" s="5">
        <v>9913</v>
      </c>
      <c r="BY129" s="5">
        <v>4</v>
      </c>
      <c r="BZ129" s="5">
        <v>1284</v>
      </c>
      <c r="CA129" s="5">
        <v>161</v>
      </c>
      <c r="CB129" s="5">
        <v>68</v>
      </c>
      <c r="CC129" s="5">
        <v>0</v>
      </c>
      <c r="CD129" s="5">
        <v>29356</v>
      </c>
      <c r="CG129" s="6">
        <v>126</v>
      </c>
      <c r="CH129" s="5">
        <f>VLOOKUP(CG129,$A$4:$CD$237,Infographic!$G$2+2)</f>
        <v>303</v>
      </c>
      <c r="CI129" s="5">
        <f t="shared" si="5"/>
        <v>303.01260000000002</v>
      </c>
      <c r="CJ129" s="5">
        <f t="shared" si="6"/>
        <v>46</v>
      </c>
      <c r="CK129" s="5" t="str">
        <f t="shared" si="7"/>
        <v>Swedish</v>
      </c>
      <c r="CL129" s="5">
        <f t="shared" si="8"/>
        <v>4</v>
      </c>
      <c r="CM129" s="5">
        <f t="shared" si="9"/>
        <v>2.7268389119912743E-3</v>
      </c>
    </row>
    <row r="130" spans="1:91" x14ac:dyDescent="0.3">
      <c r="A130" s="6">
        <v>127</v>
      </c>
      <c r="B130" s="5" t="s">
        <v>446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3</v>
      </c>
      <c r="P130" s="5">
        <v>8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0</v>
      </c>
      <c r="AF130" s="5">
        <v>0</v>
      </c>
      <c r="AG130" s="5">
        <v>0</v>
      </c>
      <c r="AH130" s="5">
        <v>0</v>
      </c>
      <c r="AI130" s="5">
        <v>0</v>
      </c>
      <c r="AJ130" s="5">
        <v>0</v>
      </c>
      <c r="AK130" s="5">
        <v>0</v>
      </c>
      <c r="AL130" s="5">
        <v>0</v>
      </c>
      <c r="AM130" s="5">
        <v>0</v>
      </c>
      <c r="AN130" s="5">
        <v>0</v>
      </c>
      <c r="AO130" s="5">
        <v>0</v>
      </c>
      <c r="AP130" s="5">
        <v>0</v>
      </c>
      <c r="AQ130" s="5">
        <v>0</v>
      </c>
      <c r="AR130" s="5">
        <v>0</v>
      </c>
      <c r="AS130" s="5">
        <v>0</v>
      </c>
      <c r="AT130" s="5">
        <v>3</v>
      </c>
      <c r="AU130" s="5">
        <v>4</v>
      </c>
      <c r="AV130" s="5">
        <v>0</v>
      </c>
      <c r="AW130" s="5">
        <v>0</v>
      </c>
      <c r="AX130" s="5">
        <v>0</v>
      </c>
      <c r="AY130" s="5">
        <v>0</v>
      </c>
      <c r="AZ130" s="5">
        <v>0</v>
      </c>
      <c r="BA130" s="5">
        <v>0</v>
      </c>
      <c r="BB130" s="5">
        <v>0</v>
      </c>
      <c r="BC130" s="5">
        <v>0</v>
      </c>
      <c r="BD130" s="5">
        <v>0</v>
      </c>
      <c r="BE130" s="5">
        <v>0</v>
      </c>
      <c r="BF130" s="5">
        <v>0</v>
      </c>
      <c r="BG130" s="5">
        <v>0</v>
      </c>
      <c r="BH130" s="5">
        <v>0</v>
      </c>
      <c r="BI130" s="5">
        <v>3</v>
      </c>
      <c r="BJ130" s="5">
        <v>0</v>
      </c>
      <c r="BK130" s="5">
        <v>0</v>
      </c>
      <c r="BL130" s="5">
        <v>0</v>
      </c>
      <c r="BM130" s="5">
        <v>0</v>
      </c>
      <c r="BN130" s="5">
        <v>0</v>
      </c>
      <c r="BO130" s="5">
        <v>0</v>
      </c>
      <c r="BP130" s="5">
        <v>0</v>
      </c>
      <c r="BQ130" s="5">
        <v>0</v>
      </c>
      <c r="BR130" s="5">
        <v>0</v>
      </c>
      <c r="BS130" s="5">
        <v>0</v>
      </c>
      <c r="BT130" s="5">
        <v>0</v>
      </c>
      <c r="BU130" s="5">
        <v>0</v>
      </c>
      <c r="BV130" s="5">
        <v>0</v>
      </c>
      <c r="BW130" s="5">
        <v>0</v>
      </c>
      <c r="BX130" s="5">
        <v>0</v>
      </c>
      <c r="BY130" s="5">
        <v>0</v>
      </c>
      <c r="BZ130" s="5">
        <v>13</v>
      </c>
      <c r="CA130" s="5">
        <v>0</v>
      </c>
      <c r="CB130" s="5">
        <v>0</v>
      </c>
      <c r="CC130" s="5">
        <v>0</v>
      </c>
      <c r="CD130" s="5">
        <v>48</v>
      </c>
      <c r="CG130" s="6">
        <v>127</v>
      </c>
      <c r="CH130" s="5">
        <f>VLOOKUP(CG130,$A$4:$CD$237,Infographic!$G$2+2)</f>
        <v>0</v>
      </c>
      <c r="CI130" s="5">
        <f t="shared" si="5"/>
        <v>1.2700000000000001E-2</v>
      </c>
      <c r="CJ130" s="5">
        <f t="shared" si="6"/>
        <v>178</v>
      </c>
      <c r="CK130" s="5" t="str">
        <f t="shared" si="7"/>
        <v>Lithuanian</v>
      </c>
      <c r="CL130" s="5">
        <f t="shared" si="8"/>
        <v>4</v>
      </c>
      <c r="CM130" s="5">
        <f t="shared" si="9"/>
        <v>2.7268389119912743E-3</v>
      </c>
    </row>
    <row r="131" spans="1:91" x14ac:dyDescent="0.3">
      <c r="A131" s="6">
        <v>128</v>
      </c>
      <c r="B131" s="5" t="s">
        <v>447</v>
      </c>
      <c r="C131" s="5">
        <v>4</v>
      </c>
      <c r="D131" s="5">
        <v>0</v>
      </c>
      <c r="E131" s="5">
        <v>32</v>
      </c>
      <c r="F131" s="5">
        <v>83</v>
      </c>
      <c r="G131" s="5">
        <v>0</v>
      </c>
      <c r="H131" s="5">
        <v>11</v>
      </c>
      <c r="I131" s="5">
        <v>28</v>
      </c>
      <c r="J131" s="5">
        <v>0</v>
      </c>
      <c r="K131" s="5">
        <v>121</v>
      </c>
      <c r="L131" s="5">
        <v>95</v>
      </c>
      <c r="M131" s="5">
        <v>0</v>
      </c>
      <c r="N131" s="5">
        <v>15</v>
      </c>
      <c r="O131" s="5">
        <v>73</v>
      </c>
      <c r="P131" s="5">
        <v>422</v>
      </c>
      <c r="Q131" s="5">
        <v>6</v>
      </c>
      <c r="R131" s="5">
        <v>19</v>
      </c>
      <c r="S131" s="5">
        <v>0</v>
      </c>
      <c r="T131" s="5">
        <v>103</v>
      </c>
      <c r="U131" s="5">
        <v>26</v>
      </c>
      <c r="V131" s="5">
        <v>47</v>
      </c>
      <c r="W131" s="5">
        <v>0</v>
      </c>
      <c r="X131" s="5">
        <v>76</v>
      </c>
      <c r="Y131" s="5">
        <v>0</v>
      </c>
      <c r="Z131" s="5">
        <v>0</v>
      </c>
      <c r="AA131" s="5">
        <v>61</v>
      </c>
      <c r="AB131" s="5">
        <v>1790</v>
      </c>
      <c r="AC131" s="5">
        <v>89</v>
      </c>
      <c r="AD131" s="5">
        <v>313</v>
      </c>
      <c r="AE131" s="5">
        <v>0</v>
      </c>
      <c r="AF131" s="5">
        <v>0</v>
      </c>
      <c r="AG131" s="5">
        <v>73</v>
      </c>
      <c r="AH131" s="5">
        <v>0</v>
      </c>
      <c r="AI131" s="5">
        <v>304</v>
      </c>
      <c r="AJ131" s="5">
        <v>0</v>
      </c>
      <c r="AK131" s="5">
        <v>98</v>
      </c>
      <c r="AL131" s="5">
        <v>155</v>
      </c>
      <c r="AM131" s="5">
        <v>14</v>
      </c>
      <c r="AN131" s="5">
        <v>6</v>
      </c>
      <c r="AO131" s="5">
        <v>9</v>
      </c>
      <c r="AP131" s="5">
        <v>112</v>
      </c>
      <c r="AQ131" s="5">
        <v>0</v>
      </c>
      <c r="AR131" s="5">
        <v>65</v>
      </c>
      <c r="AS131" s="5">
        <v>27</v>
      </c>
      <c r="AT131" s="5">
        <v>340</v>
      </c>
      <c r="AU131" s="5">
        <v>116</v>
      </c>
      <c r="AV131" s="5">
        <v>333</v>
      </c>
      <c r="AW131" s="5">
        <v>46</v>
      </c>
      <c r="AX131" s="5">
        <v>92</v>
      </c>
      <c r="AY131" s="5">
        <v>281</v>
      </c>
      <c r="AZ131" s="5">
        <v>81</v>
      </c>
      <c r="BA131" s="5">
        <v>15</v>
      </c>
      <c r="BB131" s="5">
        <v>157</v>
      </c>
      <c r="BC131" s="5">
        <v>7</v>
      </c>
      <c r="BD131" s="5">
        <v>0</v>
      </c>
      <c r="BE131" s="5">
        <v>0</v>
      </c>
      <c r="BF131" s="5">
        <v>0</v>
      </c>
      <c r="BG131" s="5">
        <v>14</v>
      </c>
      <c r="BH131" s="5">
        <v>0</v>
      </c>
      <c r="BI131" s="5">
        <v>72</v>
      </c>
      <c r="BJ131" s="5">
        <v>0</v>
      </c>
      <c r="BK131" s="5">
        <v>0</v>
      </c>
      <c r="BL131" s="5">
        <v>0</v>
      </c>
      <c r="BM131" s="5">
        <v>0</v>
      </c>
      <c r="BN131" s="5">
        <v>82</v>
      </c>
      <c r="BO131" s="5">
        <v>0</v>
      </c>
      <c r="BP131" s="5">
        <v>3</v>
      </c>
      <c r="BQ131" s="5">
        <v>435</v>
      </c>
      <c r="BR131" s="5">
        <v>5</v>
      </c>
      <c r="BS131" s="5">
        <v>17</v>
      </c>
      <c r="BT131" s="5">
        <v>5</v>
      </c>
      <c r="BU131" s="5">
        <v>16</v>
      </c>
      <c r="BV131" s="5">
        <v>0</v>
      </c>
      <c r="BW131" s="5">
        <v>133</v>
      </c>
      <c r="BX131" s="5">
        <v>316</v>
      </c>
      <c r="BY131" s="5">
        <v>3</v>
      </c>
      <c r="BZ131" s="5">
        <v>507</v>
      </c>
      <c r="CA131" s="5">
        <v>60</v>
      </c>
      <c r="CB131" s="5">
        <v>7</v>
      </c>
      <c r="CC131" s="5">
        <v>0</v>
      </c>
      <c r="CD131" s="5">
        <v>7433</v>
      </c>
      <c r="CG131" s="6">
        <v>128</v>
      </c>
      <c r="CH131" s="5">
        <f>VLOOKUP(CG131,$A$4:$CD$237,Infographic!$G$2+2)</f>
        <v>1790</v>
      </c>
      <c r="CI131" s="5">
        <f t="shared" si="5"/>
        <v>1790.0128</v>
      </c>
      <c r="CJ131" s="5">
        <f t="shared" si="6"/>
        <v>16</v>
      </c>
      <c r="CK131" s="5" t="str">
        <f t="shared" si="7"/>
        <v>Javanese</v>
      </c>
      <c r="CL131" s="5">
        <f t="shared" si="8"/>
        <v>4</v>
      </c>
      <c r="CM131" s="5">
        <f t="shared" si="9"/>
        <v>2.7268389119912743E-3</v>
      </c>
    </row>
    <row r="132" spans="1:91" x14ac:dyDescent="0.3">
      <c r="A132" s="6">
        <v>129</v>
      </c>
      <c r="B132" s="5" t="s">
        <v>448</v>
      </c>
      <c r="C132" s="5">
        <v>0</v>
      </c>
      <c r="D132" s="5">
        <v>0</v>
      </c>
      <c r="E132" s="5">
        <v>466</v>
      </c>
      <c r="F132" s="5">
        <v>475</v>
      </c>
      <c r="G132" s="5">
        <v>67</v>
      </c>
      <c r="H132" s="5">
        <v>52</v>
      </c>
      <c r="I132" s="5">
        <v>31</v>
      </c>
      <c r="J132" s="5">
        <v>31</v>
      </c>
      <c r="K132" s="5">
        <v>253</v>
      </c>
      <c r="L132" s="5">
        <v>450</v>
      </c>
      <c r="M132" s="5">
        <v>28</v>
      </c>
      <c r="N132" s="5">
        <v>50</v>
      </c>
      <c r="O132" s="5">
        <v>371</v>
      </c>
      <c r="P132" s="5">
        <v>5451</v>
      </c>
      <c r="Q132" s="5">
        <v>11</v>
      </c>
      <c r="R132" s="5">
        <v>35</v>
      </c>
      <c r="S132" s="5">
        <v>7</v>
      </c>
      <c r="T132" s="5">
        <v>243</v>
      </c>
      <c r="U132" s="5">
        <v>23</v>
      </c>
      <c r="V132" s="5">
        <v>561</v>
      </c>
      <c r="W132" s="5">
        <v>11</v>
      </c>
      <c r="X132" s="5">
        <v>290</v>
      </c>
      <c r="Y132" s="5">
        <v>6</v>
      </c>
      <c r="Z132" s="5">
        <v>9</v>
      </c>
      <c r="AA132" s="5">
        <v>495</v>
      </c>
      <c r="AB132" s="5">
        <v>1056</v>
      </c>
      <c r="AC132" s="5">
        <v>782</v>
      </c>
      <c r="AD132" s="5">
        <v>489</v>
      </c>
      <c r="AE132" s="5">
        <v>0</v>
      </c>
      <c r="AF132" s="5">
        <v>15</v>
      </c>
      <c r="AG132" s="5">
        <v>119</v>
      </c>
      <c r="AH132" s="5">
        <v>80</v>
      </c>
      <c r="AI132" s="5">
        <v>1453</v>
      </c>
      <c r="AJ132" s="5">
        <v>10</v>
      </c>
      <c r="AK132" s="5">
        <v>454</v>
      </c>
      <c r="AL132" s="5">
        <v>572</v>
      </c>
      <c r="AM132" s="5">
        <v>219</v>
      </c>
      <c r="AN132" s="5">
        <v>16</v>
      </c>
      <c r="AO132" s="5">
        <v>10</v>
      </c>
      <c r="AP132" s="5">
        <v>186</v>
      </c>
      <c r="AQ132" s="5">
        <v>5</v>
      </c>
      <c r="AR132" s="5">
        <v>73</v>
      </c>
      <c r="AS132" s="5">
        <v>307</v>
      </c>
      <c r="AT132" s="5">
        <v>660</v>
      </c>
      <c r="AU132" s="5">
        <v>779</v>
      </c>
      <c r="AV132" s="5">
        <v>157</v>
      </c>
      <c r="AW132" s="5">
        <v>74</v>
      </c>
      <c r="AX132" s="5">
        <v>18</v>
      </c>
      <c r="AY132" s="5">
        <v>978</v>
      </c>
      <c r="AZ132" s="5">
        <v>204</v>
      </c>
      <c r="BA132" s="5">
        <v>16</v>
      </c>
      <c r="BB132" s="5">
        <v>478</v>
      </c>
      <c r="BC132" s="5">
        <v>69</v>
      </c>
      <c r="BD132" s="5">
        <v>8</v>
      </c>
      <c r="BE132" s="5">
        <v>5</v>
      </c>
      <c r="BF132" s="5">
        <v>22</v>
      </c>
      <c r="BG132" s="5">
        <v>47</v>
      </c>
      <c r="BH132" s="5">
        <v>22</v>
      </c>
      <c r="BI132" s="5">
        <v>88</v>
      </c>
      <c r="BJ132" s="5">
        <v>0</v>
      </c>
      <c r="BK132" s="5">
        <v>0</v>
      </c>
      <c r="BL132" s="5">
        <v>70</v>
      </c>
      <c r="BM132" s="5">
        <v>52</v>
      </c>
      <c r="BN132" s="5">
        <v>125</v>
      </c>
      <c r="BO132" s="5">
        <v>9</v>
      </c>
      <c r="BP132" s="5">
        <v>0</v>
      </c>
      <c r="BQ132" s="5">
        <v>51</v>
      </c>
      <c r="BR132" s="5">
        <v>4</v>
      </c>
      <c r="BS132" s="5">
        <v>34</v>
      </c>
      <c r="BT132" s="5">
        <v>33</v>
      </c>
      <c r="BU132" s="5">
        <v>54</v>
      </c>
      <c r="BV132" s="5">
        <v>6</v>
      </c>
      <c r="BW132" s="5">
        <v>564</v>
      </c>
      <c r="BX132" s="5">
        <v>2779</v>
      </c>
      <c r="BY132" s="5">
        <v>85</v>
      </c>
      <c r="BZ132" s="5">
        <v>2345</v>
      </c>
      <c r="CA132" s="5">
        <v>31</v>
      </c>
      <c r="CB132" s="5">
        <v>173</v>
      </c>
      <c r="CC132" s="5">
        <v>23</v>
      </c>
      <c r="CD132" s="5">
        <v>25342</v>
      </c>
      <c r="CG132" s="6">
        <v>129</v>
      </c>
      <c r="CH132" s="5">
        <f>VLOOKUP(CG132,$A$4:$CD$237,Infographic!$G$2+2)</f>
        <v>1056</v>
      </c>
      <c r="CI132" s="5">
        <f t="shared" si="5"/>
        <v>1056.0128999999999</v>
      </c>
      <c r="CJ132" s="5">
        <f t="shared" si="6"/>
        <v>24</v>
      </c>
      <c r="CK132" s="5" t="str">
        <f t="shared" si="7"/>
        <v>Danish</v>
      </c>
      <c r="CL132" s="5">
        <f t="shared" si="8"/>
        <v>4</v>
      </c>
      <c r="CM132" s="5">
        <f t="shared" si="9"/>
        <v>2.7268389119912743E-3</v>
      </c>
    </row>
    <row r="133" spans="1:91" x14ac:dyDescent="0.3">
      <c r="A133" s="6">
        <v>130</v>
      </c>
      <c r="B133" s="5" t="s">
        <v>449</v>
      </c>
      <c r="C133" s="5">
        <v>3</v>
      </c>
      <c r="D133" s="5">
        <v>5</v>
      </c>
      <c r="E133" s="5">
        <v>35</v>
      </c>
      <c r="F133" s="5">
        <v>100</v>
      </c>
      <c r="G133" s="5">
        <v>24</v>
      </c>
      <c r="H133" s="5">
        <v>17</v>
      </c>
      <c r="I133" s="5">
        <v>24</v>
      </c>
      <c r="J133" s="5">
        <v>4</v>
      </c>
      <c r="K133" s="5">
        <v>48</v>
      </c>
      <c r="L133" s="5">
        <v>4061</v>
      </c>
      <c r="M133" s="5">
        <v>6</v>
      </c>
      <c r="N133" s="5">
        <v>11</v>
      </c>
      <c r="O133" s="5">
        <v>39</v>
      </c>
      <c r="P133" s="5">
        <v>211</v>
      </c>
      <c r="Q133" s="5">
        <v>4</v>
      </c>
      <c r="R133" s="5">
        <v>11</v>
      </c>
      <c r="S133" s="5">
        <v>9</v>
      </c>
      <c r="T133" s="5">
        <v>215</v>
      </c>
      <c r="U133" s="5">
        <v>13</v>
      </c>
      <c r="V133" s="5">
        <v>33</v>
      </c>
      <c r="W133" s="5">
        <v>0</v>
      </c>
      <c r="X133" s="5">
        <v>34</v>
      </c>
      <c r="Y133" s="5">
        <v>18</v>
      </c>
      <c r="Z133" s="5">
        <v>41</v>
      </c>
      <c r="AA133" s="5">
        <v>36</v>
      </c>
      <c r="AB133" s="5">
        <v>165</v>
      </c>
      <c r="AC133" s="5">
        <v>245</v>
      </c>
      <c r="AD133" s="5">
        <v>3</v>
      </c>
      <c r="AE133" s="5">
        <v>22</v>
      </c>
      <c r="AF133" s="5">
        <v>0</v>
      </c>
      <c r="AG133" s="5">
        <v>986</v>
      </c>
      <c r="AH133" s="5">
        <v>0</v>
      </c>
      <c r="AI133" s="5">
        <v>942</v>
      </c>
      <c r="AJ133" s="5">
        <v>0</v>
      </c>
      <c r="AK133" s="5">
        <v>74</v>
      </c>
      <c r="AL133" s="5">
        <v>70</v>
      </c>
      <c r="AM133" s="5">
        <v>192</v>
      </c>
      <c r="AN133" s="5">
        <v>0</v>
      </c>
      <c r="AO133" s="5">
        <v>104</v>
      </c>
      <c r="AP133" s="5">
        <v>94</v>
      </c>
      <c r="AQ133" s="5">
        <v>0</v>
      </c>
      <c r="AR133" s="5">
        <v>117</v>
      </c>
      <c r="AS133" s="5">
        <v>44</v>
      </c>
      <c r="AT133" s="5">
        <v>63</v>
      </c>
      <c r="AU133" s="5">
        <v>2316</v>
      </c>
      <c r="AV133" s="5">
        <v>8</v>
      </c>
      <c r="AW133" s="5">
        <v>91</v>
      </c>
      <c r="AX133" s="5">
        <v>8</v>
      </c>
      <c r="AY133" s="5">
        <v>62</v>
      </c>
      <c r="AZ133" s="5">
        <v>515</v>
      </c>
      <c r="BA133" s="5">
        <v>163</v>
      </c>
      <c r="BB133" s="5">
        <v>526</v>
      </c>
      <c r="BC133" s="5">
        <v>68</v>
      </c>
      <c r="BD133" s="5">
        <v>3</v>
      </c>
      <c r="BE133" s="5">
        <v>0</v>
      </c>
      <c r="BF133" s="5">
        <v>5</v>
      </c>
      <c r="BG133" s="5">
        <v>51</v>
      </c>
      <c r="BH133" s="5">
        <v>0</v>
      </c>
      <c r="BI133" s="5">
        <v>44</v>
      </c>
      <c r="BJ133" s="5">
        <v>7</v>
      </c>
      <c r="BK133" s="5">
        <v>0</v>
      </c>
      <c r="BL133" s="5">
        <v>6</v>
      </c>
      <c r="BM133" s="5">
        <v>0</v>
      </c>
      <c r="BN133" s="5">
        <v>17</v>
      </c>
      <c r="BO133" s="5">
        <v>4</v>
      </c>
      <c r="BP133" s="5">
        <v>26</v>
      </c>
      <c r="BQ133" s="5">
        <v>0</v>
      </c>
      <c r="BR133" s="5">
        <v>0</v>
      </c>
      <c r="BS133" s="5">
        <v>6</v>
      </c>
      <c r="BT133" s="5">
        <v>3</v>
      </c>
      <c r="BU133" s="5">
        <v>13</v>
      </c>
      <c r="BV133" s="5">
        <v>0</v>
      </c>
      <c r="BW133" s="5">
        <v>57</v>
      </c>
      <c r="BX133" s="5">
        <v>718</v>
      </c>
      <c r="BY133" s="5">
        <v>10</v>
      </c>
      <c r="BZ133" s="5">
        <v>945</v>
      </c>
      <c r="CA133" s="5">
        <v>30</v>
      </c>
      <c r="CB133" s="5">
        <v>27</v>
      </c>
      <c r="CC133" s="5">
        <v>0</v>
      </c>
      <c r="CD133" s="5">
        <v>13851</v>
      </c>
      <c r="CG133" s="6">
        <v>130</v>
      </c>
      <c r="CH133" s="5">
        <f>VLOOKUP(CG133,$A$4:$CD$237,Infographic!$G$2+2)</f>
        <v>165</v>
      </c>
      <c r="CI133" s="5">
        <f t="shared" ref="CI133:CI196" si="10">CH133+0.0001*CG133</f>
        <v>165.01300000000001</v>
      </c>
      <c r="CJ133" s="5">
        <f t="shared" ref="CJ133:CJ196" si="11">RANK(CI133,CI$4:CI$237)</f>
        <v>57</v>
      </c>
      <c r="CK133" s="5" t="str">
        <f t="shared" ref="CK133:CK196" si="12">VLOOKUP(MATCH(CG133,CJ$4:CJ$237,0),$A$4:$B$237,2)</f>
        <v>Seychelles Creole</v>
      </c>
      <c r="CL133" s="5">
        <f t="shared" ref="CL133:CL196" si="13">VLOOKUP(MATCH(CG133,CJ$4:CJ$237,0),$CG$4:$CH$237,2)</f>
        <v>3</v>
      </c>
      <c r="CM133" s="5">
        <f t="shared" ref="CM133:CM196" si="14">CL133/SUM(CL$4:CL$237)*100</f>
        <v>2.0451291839934556E-3</v>
      </c>
    </row>
    <row r="134" spans="1:91" x14ac:dyDescent="0.3">
      <c r="A134" s="6">
        <v>131</v>
      </c>
      <c r="B134" s="5" t="s">
        <v>450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3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5">
        <v>0</v>
      </c>
      <c r="AG134" s="5">
        <v>0</v>
      </c>
      <c r="AH134" s="5">
        <v>0</v>
      </c>
      <c r="AI134" s="5">
        <v>0</v>
      </c>
      <c r="AJ134" s="5">
        <v>0</v>
      </c>
      <c r="AK134" s="5">
        <v>0</v>
      </c>
      <c r="AL134" s="5">
        <v>0</v>
      </c>
      <c r="AM134" s="5">
        <v>0</v>
      </c>
      <c r="AN134" s="5">
        <v>0</v>
      </c>
      <c r="AO134" s="5">
        <v>0</v>
      </c>
      <c r="AP134" s="5">
        <v>0</v>
      </c>
      <c r="AQ134" s="5">
        <v>0</v>
      </c>
      <c r="AR134" s="5">
        <v>0</v>
      </c>
      <c r="AS134" s="5">
        <v>0</v>
      </c>
      <c r="AT134" s="5">
        <v>0</v>
      </c>
      <c r="AU134" s="5">
        <v>0</v>
      </c>
      <c r="AV134" s="5">
        <v>0</v>
      </c>
      <c r="AW134" s="5">
        <v>0</v>
      </c>
      <c r="AX134" s="5">
        <v>0</v>
      </c>
      <c r="AY134" s="5">
        <v>0</v>
      </c>
      <c r="AZ134" s="5">
        <v>0</v>
      </c>
      <c r="BA134" s="5">
        <v>0</v>
      </c>
      <c r="BB134" s="5">
        <v>0</v>
      </c>
      <c r="BC134" s="5">
        <v>0</v>
      </c>
      <c r="BD134" s="5">
        <v>0</v>
      </c>
      <c r="BE134" s="5">
        <v>0</v>
      </c>
      <c r="BF134" s="5">
        <v>0</v>
      </c>
      <c r="BG134" s="5">
        <v>0</v>
      </c>
      <c r="BH134" s="5">
        <v>0</v>
      </c>
      <c r="BI134" s="5">
        <v>0</v>
      </c>
      <c r="BJ134" s="5">
        <v>0</v>
      </c>
      <c r="BK134" s="5">
        <v>0</v>
      </c>
      <c r="BL134" s="5">
        <v>0</v>
      </c>
      <c r="BM134" s="5">
        <v>0</v>
      </c>
      <c r="BN134" s="5">
        <v>0</v>
      </c>
      <c r="BO134" s="5">
        <v>0</v>
      </c>
      <c r="BP134" s="5">
        <v>0</v>
      </c>
      <c r="BQ134" s="5">
        <v>0</v>
      </c>
      <c r="BR134" s="5">
        <v>0</v>
      </c>
      <c r="BS134" s="5">
        <v>0</v>
      </c>
      <c r="BT134" s="5">
        <v>0</v>
      </c>
      <c r="BU134" s="5">
        <v>0</v>
      </c>
      <c r="BV134" s="5">
        <v>0</v>
      </c>
      <c r="BW134" s="5">
        <v>0</v>
      </c>
      <c r="BX134" s="5">
        <v>0</v>
      </c>
      <c r="BY134" s="5">
        <v>0</v>
      </c>
      <c r="BZ134" s="5">
        <v>0</v>
      </c>
      <c r="CA134" s="5">
        <v>0</v>
      </c>
      <c r="CB134" s="5">
        <v>0</v>
      </c>
      <c r="CC134" s="5">
        <v>0</v>
      </c>
      <c r="CD134" s="5">
        <v>3</v>
      </c>
      <c r="CG134" s="6">
        <v>131</v>
      </c>
      <c r="CH134" s="5">
        <f>VLOOKUP(CG134,$A$4:$CD$237,Infographic!$G$2+2)</f>
        <v>0</v>
      </c>
      <c r="CI134" s="5">
        <f t="shared" si="10"/>
        <v>1.3100000000000001E-2</v>
      </c>
      <c r="CJ134" s="5">
        <f t="shared" si="11"/>
        <v>177</v>
      </c>
      <c r="CK134" s="5" t="str">
        <f t="shared" si="12"/>
        <v>Mandinka</v>
      </c>
      <c r="CL134" s="5">
        <f t="shared" si="13"/>
        <v>3</v>
      </c>
      <c r="CM134" s="5">
        <f t="shared" si="14"/>
        <v>2.0451291839934556E-3</v>
      </c>
    </row>
    <row r="135" spans="1:91" x14ac:dyDescent="0.3">
      <c r="A135" s="6">
        <v>132</v>
      </c>
      <c r="B135" s="5" t="s">
        <v>451</v>
      </c>
      <c r="C135" s="5">
        <v>32</v>
      </c>
      <c r="D135" s="5">
        <v>75</v>
      </c>
      <c r="E135" s="5">
        <v>968</v>
      </c>
      <c r="F135" s="5">
        <v>5016</v>
      </c>
      <c r="G135" s="5">
        <v>106</v>
      </c>
      <c r="H135" s="5">
        <v>267</v>
      </c>
      <c r="I135" s="5">
        <v>2853</v>
      </c>
      <c r="J135" s="5">
        <v>33</v>
      </c>
      <c r="K135" s="5">
        <v>17412</v>
      </c>
      <c r="L135" s="5">
        <v>2724</v>
      </c>
      <c r="M135" s="5">
        <v>20</v>
      </c>
      <c r="N135" s="5">
        <v>86</v>
      </c>
      <c r="O135" s="5">
        <v>951</v>
      </c>
      <c r="P135" s="5">
        <v>7947</v>
      </c>
      <c r="Q135" s="5">
        <v>24</v>
      </c>
      <c r="R135" s="5">
        <v>313</v>
      </c>
      <c r="S135" s="5">
        <v>23</v>
      </c>
      <c r="T135" s="5">
        <v>4603</v>
      </c>
      <c r="U135" s="5">
        <v>153</v>
      </c>
      <c r="V135" s="5">
        <v>1371</v>
      </c>
      <c r="W135" s="5">
        <v>15</v>
      </c>
      <c r="X135" s="5">
        <v>8384</v>
      </c>
      <c r="Y135" s="5">
        <v>26</v>
      </c>
      <c r="Z135" s="5">
        <v>25</v>
      </c>
      <c r="AA135" s="5">
        <v>570</v>
      </c>
      <c r="AB135" s="5">
        <v>6201</v>
      </c>
      <c r="AC135" s="5">
        <v>2161</v>
      </c>
      <c r="AD135" s="5">
        <v>617</v>
      </c>
      <c r="AE135" s="5">
        <v>42</v>
      </c>
      <c r="AF135" s="5">
        <v>7</v>
      </c>
      <c r="AG135" s="5">
        <v>1158</v>
      </c>
      <c r="AH135" s="5">
        <v>55</v>
      </c>
      <c r="AI135" s="5">
        <v>1336</v>
      </c>
      <c r="AJ135" s="5">
        <v>14</v>
      </c>
      <c r="AK135" s="5">
        <v>5467</v>
      </c>
      <c r="AL135" s="5">
        <v>11536</v>
      </c>
      <c r="AM135" s="5">
        <v>278</v>
      </c>
      <c r="AN135" s="5">
        <v>7</v>
      </c>
      <c r="AO135" s="5">
        <v>185</v>
      </c>
      <c r="AP135" s="5">
        <v>17341</v>
      </c>
      <c r="AQ135" s="5">
        <v>66</v>
      </c>
      <c r="AR135" s="5">
        <v>2044</v>
      </c>
      <c r="AS135" s="5">
        <v>5455</v>
      </c>
      <c r="AT135" s="5">
        <v>21393</v>
      </c>
      <c r="AU135" s="5">
        <v>1359</v>
      </c>
      <c r="AV135" s="5">
        <v>953</v>
      </c>
      <c r="AW135" s="5">
        <v>248</v>
      </c>
      <c r="AX135" s="5">
        <v>224</v>
      </c>
      <c r="AY135" s="5">
        <v>29014</v>
      </c>
      <c r="AZ135" s="5">
        <v>2031</v>
      </c>
      <c r="BA135" s="5">
        <v>88</v>
      </c>
      <c r="BB135" s="5">
        <v>2857</v>
      </c>
      <c r="BC135" s="5">
        <v>476</v>
      </c>
      <c r="BD135" s="5">
        <v>18</v>
      </c>
      <c r="BE135" s="5">
        <v>23</v>
      </c>
      <c r="BF135" s="5">
        <v>29</v>
      </c>
      <c r="BG135" s="5">
        <v>734</v>
      </c>
      <c r="BH135" s="5">
        <v>117</v>
      </c>
      <c r="BI135" s="5">
        <v>2130</v>
      </c>
      <c r="BJ135" s="5">
        <v>0</v>
      </c>
      <c r="BK135" s="5">
        <v>5</v>
      </c>
      <c r="BL135" s="5">
        <v>61</v>
      </c>
      <c r="BM135" s="5">
        <v>43</v>
      </c>
      <c r="BN135" s="5">
        <v>4840</v>
      </c>
      <c r="BO135" s="5">
        <v>40</v>
      </c>
      <c r="BP135" s="5">
        <v>59</v>
      </c>
      <c r="BQ135" s="5">
        <v>417</v>
      </c>
      <c r="BR135" s="5">
        <v>9</v>
      </c>
      <c r="BS135" s="5">
        <v>67</v>
      </c>
      <c r="BT135" s="5">
        <v>316</v>
      </c>
      <c r="BU135" s="5">
        <v>122</v>
      </c>
      <c r="BV135" s="5">
        <v>0</v>
      </c>
      <c r="BW135" s="5">
        <v>27362</v>
      </c>
      <c r="BX135" s="5">
        <v>5097</v>
      </c>
      <c r="BY135" s="5">
        <v>134</v>
      </c>
      <c r="BZ135" s="5">
        <v>10462</v>
      </c>
      <c r="CA135" s="5">
        <v>1710</v>
      </c>
      <c r="CB135" s="5">
        <v>1225</v>
      </c>
      <c r="CC135" s="5">
        <v>7</v>
      </c>
      <c r="CD135" s="5">
        <v>221798</v>
      </c>
      <c r="CG135" s="6">
        <v>132</v>
      </c>
      <c r="CH135" s="5">
        <f>VLOOKUP(CG135,$A$4:$CD$237,Infographic!$G$2+2)</f>
        <v>6201</v>
      </c>
      <c r="CI135" s="5">
        <f t="shared" si="10"/>
        <v>6201.0132000000003</v>
      </c>
      <c r="CJ135" s="5">
        <f t="shared" si="11"/>
        <v>4</v>
      </c>
      <c r="CK135" s="5" t="str">
        <f t="shared" si="12"/>
        <v>Kikuyu</v>
      </c>
      <c r="CL135" s="5">
        <f t="shared" si="13"/>
        <v>3</v>
      </c>
      <c r="CM135" s="5">
        <f t="shared" si="14"/>
        <v>2.0451291839934556E-3</v>
      </c>
    </row>
    <row r="136" spans="1:91" x14ac:dyDescent="0.3">
      <c r="A136" s="6">
        <v>133</v>
      </c>
      <c r="B136" s="5" t="s">
        <v>452</v>
      </c>
      <c r="C136" s="5">
        <v>0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36</v>
      </c>
      <c r="M136" s="5">
        <v>0</v>
      </c>
      <c r="N136" s="5">
        <v>0</v>
      </c>
      <c r="O136" s="5">
        <v>0</v>
      </c>
      <c r="P136" s="5">
        <v>5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3</v>
      </c>
      <c r="AC136" s="5">
        <v>0</v>
      </c>
      <c r="AD136" s="5">
        <v>0</v>
      </c>
      <c r="AE136" s="5">
        <v>0</v>
      </c>
      <c r="AF136" s="5">
        <v>0</v>
      </c>
      <c r="AG136" s="5">
        <v>0</v>
      </c>
      <c r="AH136" s="5">
        <v>0</v>
      </c>
      <c r="AI136" s="5">
        <v>4</v>
      </c>
      <c r="AJ136" s="5">
        <v>0</v>
      </c>
      <c r="AK136" s="5">
        <v>0</v>
      </c>
      <c r="AL136" s="5">
        <v>0</v>
      </c>
      <c r="AM136" s="5">
        <v>0</v>
      </c>
      <c r="AN136" s="5">
        <v>0</v>
      </c>
      <c r="AO136" s="5">
        <v>0</v>
      </c>
      <c r="AP136" s="5">
        <v>0</v>
      </c>
      <c r="AQ136" s="5">
        <v>0</v>
      </c>
      <c r="AR136" s="5">
        <v>6</v>
      </c>
      <c r="AS136" s="5">
        <v>0</v>
      </c>
      <c r="AT136" s="5">
        <v>0</v>
      </c>
      <c r="AU136" s="5">
        <v>17</v>
      </c>
      <c r="AV136" s="5">
        <v>0</v>
      </c>
      <c r="AW136" s="5">
        <v>0</v>
      </c>
      <c r="AX136" s="5">
        <v>0</v>
      </c>
      <c r="AY136" s="5">
        <v>0</v>
      </c>
      <c r="AZ136" s="5">
        <v>4</v>
      </c>
      <c r="BA136" s="5">
        <v>0</v>
      </c>
      <c r="BB136" s="5">
        <v>0</v>
      </c>
      <c r="BC136" s="5">
        <v>0</v>
      </c>
      <c r="BD136" s="5">
        <v>0</v>
      </c>
      <c r="BE136" s="5">
        <v>0</v>
      </c>
      <c r="BF136" s="5">
        <v>0</v>
      </c>
      <c r="BG136" s="5">
        <v>0</v>
      </c>
      <c r="BH136" s="5">
        <v>0</v>
      </c>
      <c r="BI136" s="5">
        <v>0</v>
      </c>
      <c r="BJ136" s="5">
        <v>0</v>
      </c>
      <c r="BK136" s="5">
        <v>0</v>
      </c>
      <c r="BL136" s="5">
        <v>0</v>
      </c>
      <c r="BM136" s="5">
        <v>0</v>
      </c>
      <c r="BN136" s="5">
        <v>0</v>
      </c>
      <c r="BO136" s="5">
        <v>0</v>
      </c>
      <c r="BP136" s="5">
        <v>0</v>
      </c>
      <c r="BQ136" s="5">
        <v>0</v>
      </c>
      <c r="BR136" s="5">
        <v>0</v>
      </c>
      <c r="BS136" s="5">
        <v>0</v>
      </c>
      <c r="BT136" s="5">
        <v>0</v>
      </c>
      <c r="BU136" s="5">
        <v>0</v>
      </c>
      <c r="BV136" s="5">
        <v>0</v>
      </c>
      <c r="BW136" s="5">
        <v>0</v>
      </c>
      <c r="BX136" s="5">
        <v>0</v>
      </c>
      <c r="BY136" s="5">
        <v>0</v>
      </c>
      <c r="BZ136" s="5">
        <v>7</v>
      </c>
      <c r="CA136" s="5">
        <v>0</v>
      </c>
      <c r="CB136" s="5">
        <v>0</v>
      </c>
      <c r="CC136" s="5">
        <v>0</v>
      </c>
      <c r="CD136" s="5">
        <v>79</v>
      </c>
      <c r="CG136" s="6">
        <v>133</v>
      </c>
      <c r="CH136" s="5">
        <f>VLOOKUP(CG136,$A$4:$CD$237,Infographic!$G$2+2)</f>
        <v>3</v>
      </c>
      <c r="CI136" s="5">
        <f t="shared" si="10"/>
        <v>3.0133000000000001</v>
      </c>
      <c r="CJ136" s="5">
        <f t="shared" si="11"/>
        <v>131</v>
      </c>
      <c r="CK136" s="5" t="str">
        <f t="shared" si="12"/>
        <v>Kashmiri</v>
      </c>
      <c r="CL136" s="5">
        <f t="shared" si="13"/>
        <v>3</v>
      </c>
      <c r="CM136" s="5">
        <f t="shared" si="14"/>
        <v>2.0451291839934556E-3</v>
      </c>
    </row>
    <row r="137" spans="1:91" x14ac:dyDescent="0.3">
      <c r="A137" s="6">
        <v>134</v>
      </c>
      <c r="B137" s="5" t="s">
        <v>453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5</v>
      </c>
      <c r="M137" s="5">
        <v>0</v>
      </c>
      <c r="N137" s="5">
        <v>0</v>
      </c>
      <c r="O137" s="5">
        <v>0</v>
      </c>
      <c r="P137" s="5">
        <v>4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v>0</v>
      </c>
      <c r="AL137" s="5">
        <v>0</v>
      </c>
      <c r="AM137" s="5">
        <v>0</v>
      </c>
      <c r="AN137" s="5">
        <v>0</v>
      </c>
      <c r="AO137" s="5">
        <v>0</v>
      </c>
      <c r="AP137" s="5">
        <v>0</v>
      </c>
      <c r="AQ137" s="5">
        <v>0</v>
      </c>
      <c r="AR137" s="5">
        <v>0</v>
      </c>
      <c r="AS137" s="5">
        <v>0</v>
      </c>
      <c r="AT137" s="5">
        <v>0</v>
      </c>
      <c r="AU137" s="5">
        <v>9</v>
      </c>
      <c r="AV137" s="5">
        <v>0</v>
      </c>
      <c r="AW137" s="5">
        <v>0</v>
      </c>
      <c r="AX137" s="5">
        <v>0</v>
      </c>
      <c r="AY137" s="5">
        <v>0</v>
      </c>
      <c r="AZ137" s="5">
        <v>0</v>
      </c>
      <c r="BA137" s="5">
        <v>0</v>
      </c>
      <c r="BB137" s="5">
        <v>0</v>
      </c>
      <c r="BC137" s="5">
        <v>0</v>
      </c>
      <c r="BD137" s="5">
        <v>0</v>
      </c>
      <c r="BE137" s="5">
        <v>0</v>
      </c>
      <c r="BF137" s="5">
        <v>0</v>
      </c>
      <c r="BG137" s="5">
        <v>0</v>
      </c>
      <c r="BH137" s="5">
        <v>0</v>
      </c>
      <c r="BI137" s="5">
        <v>0</v>
      </c>
      <c r="BJ137" s="5">
        <v>0</v>
      </c>
      <c r="BK137" s="5">
        <v>0</v>
      </c>
      <c r="BL137" s="5">
        <v>0</v>
      </c>
      <c r="BM137" s="5">
        <v>0</v>
      </c>
      <c r="BN137" s="5">
        <v>0</v>
      </c>
      <c r="BO137" s="5">
        <v>0</v>
      </c>
      <c r="BP137" s="5">
        <v>0</v>
      </c>
      <c r="BQ137" s="5">
        <v>0</v>
      </c>
      <c r="BR137" s="5">
        <v>0</v>
      </c>
      <c r="BS137" s="5">
        <v>0</v>
      </c>
      <c r="BT137" s="5">
        <v>0</v>
      </c>
      <c r="BU137" s="5">
        <v>0</v>
      </c>
      <c r="BV137" s="5">
        <v>0</v>
      </c>
      <c r="BW137" s="5">
        <v>0</v>
      </c>
      <c r="BX137" s="5">
        <v>0</v>
      </c>
      <c r="BY137" s="5">
        <v>0</v>
      </c>
      <c r="BZ137" s="5">
        <v>11</v>
      </c>
      <c r="CA137" s="5">
        <v>0</v>
      </c>
      <c r="CB137" s="5">
        <v>0</v>
      </c>
      <c r="CC137" s="5">
        <v>0</v>
      </c>
      <c r="CD137" s="5">
        <v>31</v>
      </c>
      <c r="CG137" s="6">
        <v>134</v>
      </c>
      <c r="CH137" s="5">
        <f>VLOOKUP(CG137,$A$4:$CD$237,Infographic!$G$2+2)</f>
        <v>0</v>
      </c>
      <c r="CI137" s="5">
        <f t="shared" si="10"/>
        <v>1.34E-2</v>
      </c>
      <c r="CJ137" s="5">
        <f t="shared" si="11"/>
        <v>176</v>
      </c>
      <c r="CK137" s="5" t="str">
        <f t="shared" si="12"/>
        <v>Dhivehi</v>
      </c>
      <c r="CL137" s="5">
        <f t="shared" si="13"/>
        <v>3</v>
      </c>
      <c r="CM137" s="5">
        <f t="shared" si="14"/>
        <v>2.0451291839934556E-3</v>
      </c>
    </row>
    <row r="138" spans="1:91" x14ac:dyDescent="0.3">
      <c r="A138" s="6">
        <v>135</v>
      </c>
      <c r="B138" s="5" t="s">
        <v>454</v>
      </c>
      <c r="C138" s="5">
        <v>0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75</v>
      </c>
      <c r="M138" s="5">
        <v>0</v>
      </c>
      <c r="N138" s="5">
        <v>0</v>
      </c>
      <c r="O138" s="5">
        <v>40</v>
      </c>
      <c r="P138" s="5">
        <v>554</v>
      </c>
      <c r="Q138" s="5">
        <v>0</v>
      </c>
      <c r="R138" s="5">
        <v>0</v>
      </c>
      <c r="S138" s="5">
        <v>0</v>
      </c>
      <c r="T138" s="5">
        <v>12</v>
      </c>
      <c r="U138" s="5">
        <v>0</v>
      </c>
      <c r="V138" s="5">
        <v>69</v>
      </c>
      <c r="W138" s="5">
        <v>0</v>
      </c>
      <c r="X138" s="5">
        <v>3</v>
      </c>
      <c r="Y138" s="5">
        <v>0</v>
      </c>
      <c r="Z138" s="5">
        <v>0</v>
      </c>
      <c r="AA138" s="5">
        <v>0</v>
      </c>
      <c r="AB138" s="5">
        <v>300</v>
      </c>
      <c r="AC138" s="5">
        <v>7</v>
      </c>
      <c r="AD138" s="5">
        <v>0</v>
      </c>
      <c r="AE138" s="5">
        <v>0</v>
      </c>
      <c r="AF138" s="5">
        <v>0</v>
      </c>
      <c r="AG138" s="5">
        <v>16</v>
      </c>
      <c r="AH138" s="5">
        <v>0</v>
      </c>
      <c r="AI138" s="5">
        <v>67</v>
      </c>
      <c r="AJ138" s="5">
        <v>0</v>
      </c>
      <c r="AK138" s="5">
        <v>89</v>
      </c>
      <c r="AL138" s="5">
        <v>18</v>
      </c>
      <c r="AM138" s="5">
        <v>15</v>
      </c>
      <c r="AN138" s="5">
        <v>0</v>
      </c>
      <c r="AO138" s="5">
        <v>0</v>
      </c>
      <c r="AP138" s="5">
        <v>0</v>
      </c>
      <c r="AQ138" s="5">
        <v>0</v>
      </c>
      <c r="AR138" s="5">
        <v>3</v>
      </c>
      <c r="AS138" s="5">
        <v>5</v>
      </c>
      <c r="AT138" s="5">
        <v>6</v>
      </c>
      <c r="AU138" s="5">
        <v>30</v>
      </c>
      <c r="AV138" s="5">
        <v>37</v>
      </c>
      <c r="AW138" s="5">
        <v>3</v>
      </c>
      <c r="AX138" s="5">
        <v>0</v>
      </c>
      <c r="AY138" s="5">
        <v>54</v>
      </c>
      <c r="AZ138" s="5">
        <v>6</v>
      </c>
      <c r="BA138" s="5">
        <v>4</v>
      </c>
      <c r="BB138" s="5">
        <v>17</v>
      </c>
      <c r="BC138" s="5">
        <v>0</v>
      </c>
      <c r="BD138" s="5">
        <v>0</v>
      </c>
      <c r="BE138" s="5">
        <v>0</v>
      </c>
      <c r="BF138" s="5">
        <v>0</v>
      </c>
      <c r="BG138" s="5">
        <v>0</v>
      </c>
      <c r="BH138" s="5">
        <v>0</v>
      </c>
      <c r="BI138" s="5">
        <v>0</v>
      </c>
      <c r="BJ138" s="5">
        <v>0</v>
      </c>
      <c r="BK138" s="5">
        <v>0</v>
      </c>
      <c r="BL138" s="5">
        <v>0</v>
      </c>
      <c r="BM138" s="5">
        <v>0</v>
      </c>
      <c r="BN138" s="5">
        <v>0</v>
      </c>
      <c r="BO138" s="5">
        <v>0</v>
      </c>
      <c r="BP138" s="5">
        <v>0</v>
      </c>
      <c r="BQ138" s="5">
        <v>3</v>
      </c>
      <c r="BR138" s="5">
        <v>0</v>
      </c>
      <c r="BS138" s="5">
        <v>0</v>
      </c>
      <c r="BT138" s="5">
        <v>0</v>
      </c>
      <c r="BU138" s="5">
        <v>0</v>
      </c>
      <c r="BV138" s="5">
        <v>0</v>
      </c>
      <c r="BW138" s="5">
        <v>7</v>
      </c>
      <c r="BX138" s="5">
        <v>58</v>
      </c>
      <c r="BY138" s="5">
        <v>0</v>
      </c>
      <c r="BZ138" s="5">
        <v>131</v>
      </c>
      <c r="CA138" s="5">
        <v>0</v>
      </c>
      <c r="CB138" s="5">
        <v>0</v>
      </c>
      <c r="CC138" s="5">
        <v>0</v>
      </c>
      <c r="CD138" s="5">
        <v>1632</v>
      </c>
      <c r="CG138" s="6">
        <v>135</v>
      </c>
      <c r="CH138" s="5">
        <f>VLOOKUP(CG138,$A$4:$CD$237,Infographic!$G$2+2)</f>
        <v>300</v>
      </c>
      <c r="CI138" s="5">
        <f t="shared" si="10"/>
        <v>300.01350000000002</v>
      </c>
      <c r="CJ138" s="5">
        <f t="shared" si="11"/>
        <v>47</v>
      </c>
      <c r="CK138" s="5" t="str">
        <f t="shared" si="12"/>
        <v>Zulu</v>
      </c>
      <c r="CL138" s="5">
        <f t="shared" si="13"/>
        <v>0</v>
      </c>
      <c r="CM138" s="5">
        <f t="shared" si="14"/>
        <v>0</v>
      </c>
    </row>
    <row r="139" spans="1:91" x14ac:dyDescent="0.3">
      <c r="A139" s="6">
        <v>136</v>
      </c>
      <c r="B139" s="5" t="s">
        <v>679</v>
      </c>
      <c r="C139" s="5">
        <v>6</v>
      </c>
      <c r="D139" s="5">
        <v>7</v>
      </c>
      <c r="E139" s="5">
        <v>11</v>
      </c>
      <c r="F139" s="5">
        <v>12</v>
      </c>
      <c r="G139" s="5">
        <v>5</v>
      </c>
      <c r="H139" s="5">
        <v>8</v>
      </c>
      <c r="I139" s="5">
        <v>15</v>
      </c>
      <c r="J139" s="5">
        <v>0</v>
      </c>
      <c r="K139" s="5">
        <v>15</v>
      </c>
      <c r="L139" s="5">
        <v>77</v>
      </c>
      <c r="M139" s="5">
        <v>0</v>
      </c>
      <c r="N139" s="5">
        <v>12</v>
      </c>
      <c r="O139" s="5">
        <v>41</v>
      </c>
      <c r="P139" s="5">
        <v>289</v>
      </c>
      <c r="Q139" s="5">
        <v>3</v>
      </c>
      <c r="R139" s="5">
        <v>14</v>
      </c>
      <c r="S139" s="5">
        <v>10</v>
      </c>
      <c r="T139" s="5">
        <v>51</v>
      </c>
      <c r="U139" s="5">
        <v>3</v>
      </c>
      <c r="V139" s="5">
        <v>115</v>
      </c>
      <c r="W139" s="5">
        <v>0</v>
      </c>
      <c r="X139" s="5">
        <v>30</v>
      </c>
      <c r="Y139" s="5">
        <v>6</v>
      </c>
      <c r="Z139" s="5">
        <v>3</v>
      </c>
      <c r="AA139" s="5">
        <v>11</v>
      </c>
      <c r="AB139" s="5">
        <v>59</v>
      </c>
      <c r="AC139" s="5">
        <v>47</v>
      </c>
      <c r="AD139" s="5">
        <v>10</v>
      </c>
      <c r="AE139" s="5">
        <v>0</v>
      </c>
      <c r="AF139" s="5">
        <v>6</v>
      </c>
      <c r="AG139" s="5">
        <v>59</v>
      </c>
      <c r="AH139" s="5">
        <v>0</v>
      </c>
      <c r="AI139" s="5">
        <v>62</v>
      </c>
      <c r="AJ139" s="5">
        <v>0</v>
      </c>
      <c r="AK139" s="5">
        <v>38</v>
      </c>
      <c r="AL139" s="5">
        <v>34</v>
      </c>
      <c r="AM139" s="5">
        <v>28</v>
      </c>
      <c r="AN139" s="5">
        <v>0</v>
      </c>
      <c r="AO139" s="5">
        <v>4</v>
      </c>
      <c r="AP139" s="5">
        <v>5</v>
      </c>
      <c r="AQ139" s="5">
        <v>0</v>
      </c>
      <c r="AR139" s="5">
        <v>26</v>
      </c>
      <c r="AS139" s="5">
        <v>9</v>
      </c>
      <c r="AT139" s="5">
        <v>44</v>
      </c>
      <c r="AU139" s="5">
        <v>101</v>
      </c>
      <c r="AV139" s="5">
        <v>6</v>
      </c>
      <c r="AW139" s="5">
        <v>9</v>
      </c>
      <c r="AX139" s="5">
        <v>5</v>
      </c>
      <c r="AY139" s="5">
        <v>28</v>
      </c>
      <c r="AZ139" s="5">
        <v>27</v>
      </c>
      <c r="BA139" s="5">
        <v>11</v>
      </c>
      <c r="BB139" s="5">
        <v>47</v>
      </c>
      <c r="BC139" s="5">
        <v>31</v>
      </c>
      <c r="BD139" s="5">
        <v>0</v>
      </c>
      <c r="BE139" s="5">
        <v>5</v>
      </c>
      <c r="BF139" s="5">
        <v>0</v>
      </c>
      <c r="BG139" s="5">
        <v>4</v>
      </c>
      <c r="BH139" s="5">
        <v>0</v>
      </c>
      <c r="BI139" s="5">
        <v>33</v>
      </c>
      <c r="BJ139" s="5">
        <v>0</v>
      </c>
      <c r="BK139" s="5">
        <v>0</v>
      </c>
      <c r="BL139" s="5">
        <v>6</v>
      </c>
      <c r="BM139" s="5">
        <v>3</v>
      </c>
      <c r="BN139" s="5">
        <v>10</v>
      </c>
      <c r="BO139" s="5">
        <v>0</v>
      </c>
      <c r="BP139" s="5">
        <v>0</v>
      </c>
      <c r="BQ139" s="5">
        <v>0</v>
      </c>
      <c r="BR139" s="5">
        <v>0</v>
      </c>
      <c r="BS139" s="5">
        <v>0</v>
      </c>
      <c r="BT139" s="5">
        <v>4</v>
      </c>
      <c r="BU139" s="5">
        <v>13</v>
      </c>
      <c r="BV139" s="5">
        <v>0</v>
      </c>
      <c r="BW139" s="5">
        <v>8</v>
      </c>
      <c r="BX139" s="5">
        <v>73</v>
      </c>
      <c r="BY139" s="5">
        <v>12</v>
      </c>
      <c r="BZ139" s="5">
        <v>496</v>
      </c>
      <c r="CA139" s="5">
        <v>42</v>
      </c>
      <c r="CB139" s="5">
        <v>16</v>
      </c>
      <c r="CC139" s="5">
        <v>0</v>
      </c>
      <c r="CD139" s="5">
        <v>2178</v>
      </c>
      <c r="CG139" s="6">
        <v>136</v>
      </c>
      <c r="CH139" s="5">
        <f>VLOOKUP(CG139,$A$4:$CD$237,Infographic!$G$2+2)</f>
        <v>59</v>
      </c>
      <c r="CI139" s="5">
        <f t="shared" si="10"/>
        <v>59.013599999999997</v>
      </c>
      <c r="CJ139" s="5">
        <f t="shared" si="11"/>
        <v>73</v>
      </c>
      <c r="CK139" s="5" t="str">
        <f t="shared" si="12"/>
        <v>Zomi</v>
      </c>
      <c r="CL139" s="5">
        <f t="shared" si="13"/>
        <v>0</v>
      </c>
      <c r="CM139" s="5">
        <f t="shared" si="14"/>
        <v>0</v>
      </c>
    </row>
    <row r="140" spans="1:91" x14ac:dyDescent="0.3">
      <c r="A140" s="6">
        <v>137</v>
      </c>
      <c r="B140" s="5" t="s">
        <v>455</v>
      </c>
      <c r="C140" s="5">
        <v>0</v>
      </c>
      <c r="D140" s="5">
        <v>8</v>
      </c>
      <c r="E140" s="5">
        <v>19</v>
      </c>
      <c r="F140" s="5">
        <v>112</v>
      </c>
      <c r="G140" s="5">
        <v>0</v>
      </c>
      <c r="H140" s="5">
        <v>3</v>
      </c>
      <c r="I140" s="5">
        <v>20</v>
      </c>
      <c r="J140" s="5">
        <v>0</v>
      </c>
      <c r="K140" s="5">
        <v>227</v>
      </c>
      <c r="L140" s="5">
        <v>53</v>
      </c>
      <c r="M140" s="5">
        <v>0</v>
      </c>
      <c r="N140" s="5">
        <v>0</v>
      </c>
      <c r="O140" s="5">
        <v>91</v>
      </c>
      <c r="P140" s="5">
        <v>661</v>
      </c>
      <c r="Q140" s="5">
        <v>0</v>
      </c>
      <c r="R140" s="5">
        <v>6</v>
      </c>
      <c r="S140" s="5">
        <v>0</v>
      </c>
      <c r="T140" s="5">
        <v>113</v>
      </c>
      <c r="U140" s="5">
        <v>0</v>
      </c>
      <c r="V140" s="5">
        <v>33</v>
      </c>
      <c r="W140" s="5">
        <v>0</v>
      </c>
      <c r="X140" s="5">
        <v>320</v>
      </c>
      <c r="Y140" s="5">
        <v>0</v>
      </c>
      <c r="Z140" s="5">
        <v>3</v>
      </c>
      <c r="AA140" s="5">
        <v>21</v>
      </c>
      <c r="AB140" s="5">
        <v>189</v>
      </c>
      <c r="AC140" s="5">
        <v>99</v>
      </c>
      <c r="AD140" s="5">
        <v>39</v>
      </c>
      <c r="AE140" s="5">
        <v>0</v>
      </c>
      <c r="AF140" s="5">
        <v>0</v>
      </c>
      <c r="AG140" s="5">
        <v>80</v>
      </c>
      <c r="AH140" s="5">
        <v>4</v>
      </c>
      <c r="AI140" s="5">
        <v>128</v>
      </c>
      <c r="AJ140" s="5">
        <v>0</v>
      </c>
      <c r="AK140" s="5">
        <v>186</v>
      </c>
      <c r="AL140" s="5">
        <v>314</v>
      </c>
      <c r="AM140" s="5">
        <v>9</v>
      </c>
      <c r="AN140" s="5">
        <v>0</v>
      </c>
      <c r="AO140" s="5">
        <v>0</v>
      </c>
      <c r="AP140" s="5">
        <v>109</v>
      </c>
      <c r="AQ140" s="5">
        <v>0</v>
      </c>
      <c r="AR140" s="5">
        <v>48</v>
      </c>
      <c r="AS140" s="5">
        <v>118</v>
      </c>
      <c r="AT140" s="5">
        <v>675</v>
      </c>
      <c r="AU140" s="5">
        <v>261</v>
      </c>
      <c r="AV140" s="5">
        <v>3</v>
      </c>
      <c r="AW140" s="5">
        <v>0</v>
      </c>
      <c r="AX140" s="5">
        <v>0</v>
      </c>
      <c r="AY140" s="5">
        <v>866</v>
      </c>
      <c r="AZ140" s="5">
        <v>76</v>
      </c>
      <c r="BA140" s="5">
        <v>3</v>
      </c>
      <c r="BB140" s="5">
        <v>109</v>
      </c>
      <c r="BC140" s="5">
        <v>7</v>
      </c>
      <c r="BD140" s="5">
        <v>0</v>
      </c>
      <c r="BE140" s="5">
        <v>0</v>
      </c>
      <c r="BF140" s="5">
        <v>0</v>
      </c>
      <c r="BG140" s="5">
        <v>5</v>
      </c>
      <c r="BH140" s="5">
        <v>0</v>
      </c>
      <c r="BI140" s="5">
        <v>119</v>
      </c>
      <c r="BJ140" s="5">
        <v>0</v>
      </c>
      <c r="BK140" s="5">
        <v>0</v>
      </c>
      <c r="BL140" s="5">
        <v>0</v>
      </c>
      <c r="BM140" s="5">
        <v>0</v>
      </c>
      <c r="BN140" s="5">
        <v>120</v>
      </c>
      <c r="BO140" s="5">
        <v>0</v>
      </c>
      <c r="BP140" s="5">
        <v>0</v>
      </c>
      <c r="BQ140" s="5">
        <v>5</v>
      </c>
      <c r="BR140" s="5">
        <v>0</v>
      </c>
      <c r="BS140" s="5">
        <v>9</v>
      </c>
      <c r="BT140" s="5">
        <v>0</v>
      </c>
      <c r="BU140" s="5">
        <v>3</v>
      </c>
      <c r="BV140" s="5">
        <v>0</v>
      </c>
      <c r="BW140" s="5">
        <v>325</v>
      </c>
      <c r="BX140" s="5">
        <v>283</v>
      </c>
      <c r="BY140" s="5">
        <v>9</v>
      </c>
      <c r="BZ140" s="5">
        <v>1195</v>
      </c>
      <c r="CA140" s="5">
        <v>25</v>
      </c>
      <c r="CB140" s="5">
        <v>44</v>
      </c>
      <c r="CC140" s="5">
        <v>0</v>
      </c>
      <c r="CD140" s="5">
        <v>7170</v>
      </c>
      <c r="CG140" s="6">
        <v>137</v>
      </c>
      <c r="CH140" s="5">
        <f>VLOOKUP(CG140,$A$4:$CD$237,Infographic!$G$2+2)</f>
        <v>189</v>
      </c>
      <c r="CI140" s="5">
        <f t="shared" si="10"/>
        <v>189.0137</v>
      </c>
      <c r="CJ140" s="5">
        <f t="shared" si="11"/>
        <v>53</v>
      </c>
      <c r="CK140" s="5" t="str">
        <f t="shared" si="12"/>
        <v>Yumplatok</v>
      </c>
      <c r="CL140" s="5">
        <f t="shared" si="13"/>
        <v>0</v>
      </c>
      <c r="CM140" s="5">
        <f t="shared" si="14"/>
        <v>0</v>
      </c>
    </row>
    <row r="141" spans="1:91" x14ac:dyDescent="0.3">
      <c r="A141" s="6">
        <v>138</v>
      </c>
      <c r="B141" s="5" t="s">
        <v>456</v>
      </c>
      <c r="C141" s="5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5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5">
        <v>0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  <c r="AL141" s="5">
        <v>0</v>
      </c>
      <c r="AM141" s="5">
        <v>0</v>
      </c>
      <c r="AN141" s="5">
        <v>0</v>
      </c>
      <c r="AO141" s="5">
        <v>0</v>
      </c>
      <c r="AP141" s="5">
        <v>0</v>
      </c>
      <c r="AQ141" s="5">
        <v>0</v>
      </c>
      <c r="AR141" s="5">
        <v>0</v>
      </c>
      <c r="AS141" s="5">
        <v>0</v>
      </c>
      <c r="AT141" s="5">
        <v>0</v>
      </c>
      <c r="AU141" s="5">
        <v>0</v>
      </c>
      <c r="AV141" s="5">
        <v>0</v>
      </c>
      <c r="AW141" s="5">
        <v>0</v>
      </c>
      <c r="AX141" s="5">
        <v>0</v>
      </c>
      <c r="AY141" s="5">
        <v>0</v>
      </c>
      <c r="AZ141" s="5">
        <v>0</v>
      </c>
      <c r="BA141" s="5">
        <v>0</v>
      </c>
      <c r="BB141" s="5">
        <v>0</v>
      </c>
      <c r="BC141" s="5">
        <v>0</v>
      </c>
      <c r="BD141" s="5">
        <v>0</v>
      </c>
      <c r="BE141" s="5">
        <v>0</v>
      </c>
      <c r="BF141" s="5">
        <v>0</v>
      </c>
      <c r="BG141" s="5">
        <v>0</v>
      </c>
      <c r="BH141" s="5">
        <v>0</v>
      </c>
      <c r="BI141" s="5">
        <v>0</v>
      </c>
      <c r="BJ141" s="5">
        <v>0</v>
      </c>
      <c r="BK141" s="5">
        <v>0</v>
      </c>
      <c r="BL141" s="5">
        <v>0</v>
      </c>
      <c r="BM141" s="5">
        <v>0</v>
      </c>
      <c r="BN141" s="5">
        <v>0</v>
      </c>
      <c r="BO141" s="5">
        <v>0</v>
      </c>
      <c r="BP141" s="5">
        <v>0</v>
      </c>
      <c r="BQ141" s="5">
        <v>0</v>
      </c>
      <c r="BR141" s="5">
        <v>0</v>
      </c>
      <c r="BS141" s="5">
        <v>0</v>
      </c>
      <c r="BT141" s="5">
        <v>0</v>
      </c>
      <c r="BU141" s="5">
        <v>0</v>
      </c>
      <c r="BV141" s="5">
        <v>0</v>
      </c>
      <c r="BW141" s="5">
        <v>0</v>
      </c>
      <c r="BX141" s="5">
        <v>0</v>
      </c>
      <c r="BY141" s="5">
        <v>0</v>
      </c>
      <c r="BZ141" s="5">
        <v>0</v>
      </c>
      <c r="CA141" s="5">
        <v>0</v>
      </c>
      <c r="CB141" s="5">
        <v>0</v>
      </c>
      <c r="CC141" s="5">
        <v>0</v>
      </c>
      <c r="CD141" s="5">
        <v>5</v>
      </c>
      <c r="CG141" s="6">
        <v>138</v>
      </c>
      <c r="CH141" s="5">
        <f>VLOOKUP(CG141,$A$4:$CD$237,Infographic!$G$2+2)</f>
        <v>0</v>
      </c>
      <c r="CI141" s="5">
        <f t="shared" si="10"/>
        <v>1.3800000000000002E-2</v>
      </c>
      <c r="CJ141" s="5">
        <f t="shared" si="11"/>
        <v>175</v>
      </c>
      <c r="CK141" s="5" t="str">
        <f t="shared" si="12"/>
        <v>Yugambeh</v>
      </c>
      <c r="CL141" s="5">
        <f t="shared" si="13"/>
        <v>0</v>
      </c>
      <c r="CM141" s="5">
        <f t="shared" si="14"/>
        <v>0</v>
      </c>
    </row>
    <row r="142" spans="1:91" x14ac:dyDescent="0.3">
      <c r="A142" s="6">
        <v>139</v>
      </c>
      <c r="B142" s="5" t="s">
        <v>457</v>
      </c>
      <c r="C142" s="5">
        <v>0</v>
      </c>
      <c r="D142" s="5">
        <v>3</v>
      </c>
      <c r="E142" s="5">
        <v>4</v>
      </c>
      <c r="F142" s="5">
        <v>4</v>
      </c>
      <c r="G142" s="5">
        <v>0</v>
      </c>
      <c r="H142" s="5">
        <v>6</v>
      </c>
      <c r="I142" s="5">
        <v>4</v>
      </c>
      <c r="J142" s="5">
        <v>0</v>
      </c>
      <c r="K142" s="5">
        <v>7</v>
      </c>
      <c r="L142" s="5">
        <v>13</v>
      </c>
      <c r="M142" s="5">
        <v>0</v>
      </c>
      <c r="N142" s="5">
        <v>0</v>
      </c>
      <c r="O142" s="5">
        <v>29</v>
      </c>
      <c r="P142" s="5">
        <v>227</v>
      </c>
      <c r="Q142" s="5">
        <v>0</v>
      </c>
      <c r="R142" s="5">
        <v>0</v>
      </c>
      <c r="S142" s="5">
        <v>0</v>
      </c>
      <c r="T142" s="5">
        <v>16</v>
      </c>
      <c r="U142" s="5">
        <v>0</v>
      </c>
      <c r="V142" s="5">
        <v>14</v>
      </c>
      <c r="W142" s="5">
        <v>0</v>
      </c>
      <c r="X142" s="5">
        <v>23</v>
      </c>
      <c r="Y142" s="5">
        <v>0</v>
      </c>
      <c r="Z142" s="5">
        <v>0</v>
      </c>
      <c r="AA142" s="5">
        <v>0</v>
      </c>
      <c r="AB142" s="5">
        <v>105</v>
      </c>
      <c r="AC142" s="5">
        <v>22</v>
      </c>
      <c r="AD142" s="5">
        <v>4</v>
      </c>
      <c r="AE142" s="5">
        <v>0</v>
      </c>
      <c r="AF142" s="5">
        <v>0</v>
      </c>
      <c r="AG142" s="5">
        <v>14</v>
      </c>
      <c r="AH142" s="5">
        <v>0</v>
      </c>
      <c r="AI142" s="5">
        <v>19</v>
      </c>
      <c r="AJ142" s="5">
        <v>0</v>
      </c>
      <c r="AK142" s="5">
        <v>46</v>
      </c>
      <c r="AL142" s="5">
        <v>15</v>
      </c>
      <c r="AM142" s="5">
        <v>0</v>
      </c>
      <c r="AN142" s="5">
        <v>0</v>
      </c>
      <c r="AO142" s="5">
        <v>0</v>
      </c>
      <c r="AP142" s="5">
        <v>6</v>
      </c>
      <c r="AQ142" s="5">
        <v>0</v>
      </c>
      <c r="AR142" s="5">
        <v>16</v>
      </c>
      <c r="AS142" s="5">
        <v>20</v>
      </c>
      <c r="AT142" s="5">
        <v>34</v>
      </c>
      <c r="AU142" s="5">
        <v>22</v>
      </c>
      <c r="AV142" s="5">
        <v>0</v>
      </c>
      <c r="AW142" s="5">
        <v>5</v>
      </c>
      <c r="AX142" s="5">
        <v>0</v>
      </c>
      <c r="AY142" s="5">
        <v>52</v>
      </c>
      <c r="AZ142" s="5">
        <v>17</v>
      </c>
      <c r="BA142" s="5">
        <v>0</v>
      </c>
      <c r="BB142" s="5">
        <v>6</v>
      </c>
      <c r="BC142" s="5">
        <v>5</v>
      </c>
      <c r="BD142" s="5">
        <v>0</v>
      </c>
      <c r="BE142" s="5">
        <v>0</v>
      </c>
      <c r="BF142" s="5">
        <v>0</v>
      </c>
      <c r="BG142" s="5">
        <v>13</v>
      </c>
      <c r="BH142" s="5">
        <v>0</v>
      </c>
      <c r="BI142" s="5">
        <v>9</v>
      </c>
      <c r="BJ142" s="5">
        <v>0</v>
      </c>
      <c r="BK142" s="5">
        <v>0</v>
      </c>
      <c r="BL142" s="5">
        <v>0</v>
      </c>
      <c r="BM142" s="5">
        <v>0</v>
      </c>
      <c r="BN142" s="5">
        <v>10</v>
      </c>
      <c r="BO142" s="5">
        <v>0</v>
      </c>
      <c r="BP142" s="5">
        <v>0</v>
      </c>
      <c r="BQ142" s="5">
        <v>0</v>
      </c>
      <c r="BR142" s="5">
        <v>0</v>
      </c>
      <c r="BS142" s="5">
        <v>0</v>
      </c>
      <c r="BT142" s="5">
        <v>6</v>
      </c>
      <c r="BU142" s="5">
        <v>0</v>
      </c>
      <c r="BV142" s="5">
        <v>0</v>
      </c>
      <c r="BW142" s="5">
        <v>23</v>
      </c>
      <c r="BX142" s="5">
        <v>76</v>
      </c>
      <c r="BY142" s="5">
        <v>0</v>
      </c>
      <c r="BZ142" s="5">
        <v>52</v>
      </c>
      <c r="CA142" s="5">
        <v>5</v>
      </c>
      <c r="CB142" s="5">
        <v>9</v>
      </c>
      <c r="CC142" s="5">
        <v>0</v>
      </c>
      <c r="CD142" s="5">
        <v>975</v>
      </c>
      <c r="CG142" s="6">
        <v>139</v>
      </c>
      <c r="CH142" s="5">
        <f>VLOOKUP(CG142,$A$4:$CD$237,Infographic!$G$2+2)</f>
        <v>105</v>
      </c>
      <c r="CI142" s="5">
        <f t="shared" si="10"/>
        <v>105.01390000000001</v>
      </c>
      <c r="CJ142" s="5">
        <f t="shared" si="11"/>
        <v>62</v>
      </c>
      <c r="CK142" s="5" t="str">
        <f t="shared" si="12"/>
        <v>Yorta Yorta</v>
      </c>
      <c r="CL142" s="5">
        <f t="shared" si="13"/>
        <v>0</v>
      </c>
      <c r="CM142" s="5">
        <f t="shared" si="14"/>
        <v>0</v>
      </c>
    </row>
    <row r="143" spans="1:91" x14ac:dyDescent="0.3">
      <c r="A143" s="6">
        <v>140</v>
      </c>
      <c r="B143" s="5" t="s">
        <v>458</v>
      </c>
      <c r="C143" s="5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0</v>
      </c>
      <c r="AM143" s="5">
        <v>0</v>
      </c>
      <c r="AN143" s="5">
        <v>0</v>
      </c>
      <c r="AO143" s="5">
        <v>0</v>
      </c>
      <c r="AP143" s="5">
        <v>0</v>
      </c>
      <c r="AQ143" s="5">
        <v>0</v>
      </c>
      <c r="AR143" s="5">
        <v>0</v>
      </c>
      <c r="AS143" s="5">
        <v>0</v>
      </c>
      <c r="AT143" s="5">
        <v>0</v>
      </c>
      <c r="AU143" s="5">
        <v>0</v>
      </c>
      <c r="AV143" s="5">
        <v>0</v>
      </c>
      <c r="AW143" s="5">
        <v>0</v>
      </c>
      <c r="AX143" s="5">
        <v>0</v>
      </c>
      <c r="AY143" s="5">
        <v>0</v>
      </c>
      <c r="AZ143" s="5">
        <v>0</v>
      </c>
      <c r="BA143" s="5">
        <v>0</v>
      </c>
      <c r="BB143" s="5">
        <v>0</v>
      </c>
      <c r="BC143" s="5">
        <v>3</v>
      </c>
      <c r="BD143" s="5">
        <v>0</v>
      </c>
      <c r="BE143" s="5">
        <v>0</v>
      </c>
      <c r="BF143" s="5">
        <v>0</v>
      </c>
      <c r="BG143" s="5">
        <v>0</v>
      </c>
      <c r="BH143" s="5">
        <v>0</v>
      </c>
      <c r="BI143" s="5">
        <v>0</v>
      </c>
      <c r="BJ143" s="5">
        <v>0</v>
      </c>
      <c r="BK143" s="5">
        <v>0</v>
      </c>
      <c r="BL143" s="5">
        <v>0</v>
      </c>
      <c r="BM143" s="5">
        <v>0</v>
      </c>
      <c r="BN143" s="5">
        <v>0</v>
      </c>
      <c r="BO143" s="5">
        <v>0</v>
      </c>
      <c r="BP143" s="5">
        <v>0</v>
      </c>
      <c r="BQ143" s="5">
        <v>0</v>
      </c>
      <c r="BR143" s="5">
        <v>0</v>
      </c>
      <c r="BS143" s="5">
        <v>0</v>
      </c>
      <c r="BT143" s="5">
        <v>0</v>
      </c>
      <c r="BU143" s="5">
        <v>0</v>
      </c>
      <c r="BV143" s="5">
        <v>0</v>
      </c>
      <c r="BW143" s="5">
        <v>0</v>
      </c>
      <c r="BX143" s="5">
        <v>0</v>
      </c>
      <c r="BY143" s="5">
        <v>0</v>
      </c>
      <c r="BZ143" s="5">
        <v>0</v>
      </c>
      <c r="CA143" s="5">
        <v>0</v>
      </c>
      <c r="CB143" s="5">
        <v>0</v>
      </c>
      <c r="CC143" s="5">
        <v>0</v>
      </c>
      <c r="CD143" s="5">
        <v>3</v>
      </c>
      <c r="CG143" s="6">
        <v>140</v>
      </c>
      <c r="CH143" s="5">
        <f>VLOOKUP(CG143,$A$4:$CD$237,Infographic!$G$2+2)</f>
        <v>0</v>
      </c>
      <c r="CI143" s="5">
        <f t="shared" si="10"/>
        <v>1.4E-2</v>
      </c>
      <c r="CJ143" s="5">
        <f t="shared" si="11"/>
        <v>174</v>
      </c>
      <c r="CK143" s="5" t="str">
        <f t="shared" si="12"/>
        <v>Yolngu Matha, nfd</v>
      </c>
      <c r="CL143" s="5">
        <f t="shared" si="13"/>
        <v>0</v>
      </c>
      <c r="CM143" s="5">
        <f t="shared" si="14"/>
        <v>0</v>
      </c>
    </row>
    <row r="144" spans="1:91" x14ac:dyDescent="0.3">
      <c r="A144" s="6">
        <v>141</v>
      </c>
      <c r="B144" s="5" t="s">
        <v>459</v>
      </c>
      <c r="C144" s="5">
        <v>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0</v>
      </c>
      <c r="AF144" s="5">
        <v>0</v>
      </c>
      <c r="AG144" s="5">
        <v>0</v>
      </c>
      <c r="AH144" s="5">
        <v>0</v>
      </c>
      <c r="AI144" s="5">
        <v>0</v>
      </c>
      <c r="AJ144" s="5">
        <v>0</v>
      </c>
      <c r="AK144" s="5">
        <v>0</v>
      </c>
      <c r="AL144" s="5">
        <v>0</v>
      </c>
      <c r="AM144" s="5">
        <v>0</v>
      </c>
      <c r="AN144" s="5">
        <v>0</v>
      </c>
      <c r="AO144" s="5">
        <v>0</v>
      </c>
      <c r="AP144" s="5">
        <v>0</v>
      </c>
      <c r="AQ144" s="5">
        <v>0</v>
      </c>
      <c r="AR144" s="5">
        <v>0</v>
      </c>
      <c r="AS144" s="5">
        <v>0</v>
      </c>
      <c r="AT144" s="5">
        <v>0</v>
      </c>
      <c r="AU144" s="5">
        <v>0</v>
      </c>
      <c r="AV144" s="5">
        <v>0</v>
      </c>
      <c r="AW144" s="5">
        <v>0</v>
      </c>
      <c r="AX144" s="5">
        <v>0</v>
      </c>
      <c r="AY144" s="5">
        <v>0</v>
      </c>
      <c r="AZ144" s="5">
        <v>0</v>
      </c>
      <c r="BA144" s="5">
        <v>0</v>
      </c>
      <c r="BB144" s="5">
        <v>0</v>
      </c>
      <c r="BC144" s="5">
        <v>0</v>
      </c>
      <c r="BD144" s="5">
        <v>0</v>
      </c>
      <c r="BE144" s="5">
        <v>0</v>
      </c>
      <c r="BF144" s="5">
        <v>0</v>
      </c>
      <c r="BG144" s="5">
        <v>0</v>
      </c>
      <c r="BH144" s="5">
        <v>0</v>
      </c>
      <c r="BI144" s="5">
        <v>0</v>
      </c>
      <c r="BJ144" s="5">
        <v>0</v>
      </c>
      <c r="BK144" s="5">
        <v>0</v>
      </c>
      <c r="BL144" s="5">
        <v>0</v>
      </c>
      <c r="BM144" s="5">
        <v>0</v>
      </c>
      <c r="BN144" s="5">
        <v>0</v>
      </c>
      <c r="BO144" s="5">
        <v>0</v>
      </c>
      <c r="BP144" s="5">
        <v>0</v>
      </c>
      <c r="BQ144" s="5">
        <v>0</v>
      </c>
      <c r="BR144" s="5">
        <v>0</v>
      </c>
      <c r="BS144" s="5">
        <v>0</v>
      </c>
      <c r="BT144" s="5">
        <v>0</v>
      </c>
      <c r="BU144" s="5">
        <v>0</v>
      </c>
      <c r="BV144" s="5">
        <v>0</v>
      </c>
      <c r="BW144" s="5">
        <v>0</v>
      </c>
      <c r="BX144" s="5">
        <v>0</v>
      </c>
      <c r="BY144" s="5">
        <v>0</v>
      </c>
      <c r="BZ144" s="5">
        <v>0</v>
      </c>
      <c r="CA144" s="5">
        <v>0</v>
      </c>
      <c r="CB144" s="5">
        <v>0</v>
      </c>
      <c r="CC144" s="5">
        <v>0</v>
      </c>
      <c r="CD144" s="5">
        <v>8</v>
      </c>
      <c r="CG144" s="6">
        <v>141</v>
      </c>
      <c r="CH144" s="5">
        <f>VLOOKUP(CG144,$A$4:$CD$237,Infographic!$G$2+2)</f>
        <v>0</v>
      </c>
      <c r="CI144" s="5">
        <f t="shared" si="10"/>
        <v>1.4100000000000001E-2</v>
      </c>
      <c r="CJ144" s="5">
        <f t="shared" si="11"/>
        <v>173</v>
      </c>
      <c r="CK144" s="5" t="str">
        <f t="shared" si="12"/>
        <v>Yiddish</v>
      </c>
      <c r="CL144" s="5">
        <f t="shared" si="13"/>
        <v>0</v>
      </c>
      <c r="CM144" s="5">
        <f t="shared" si="14"/>
        <v>0</v>
      </c>
    </row>
    <row r="145" spans="1:91" x14ac:dyDescent="0.3">
      <c r="A145" s="6">
        <v>142</v>
      </c>
      <c r="B145" s="5" t="s">
        <v>460</v>
      </c>
      <c r="C145" s="5">
        <v>3</v>
      </c>
      <c r="D145" s="5">
        <v>0</v>
      </c>
      <c r="E145" s="5">
        <v>22</v>
      </c>
      <c r="F145" s="5">
        <v>93</v>
      </c>
      <c r="G145" s="5">
        <v>3</v>
      </c>
      <c r="H145" s="5">
        <v>5</v>
      </c>
      <c r="I145" s="5">
        <v>34</v>
      </c>
      <c r="J145" s="5">
        <v>0</v>
      </c>
      <c r="K145" s="5">
        <v>478</v>
      </c>
      <c r="L145" s="5">
        <v>258</v>
      </c>
      <c r="M145" s="5">
        <v>0</v>
      </c>
      <c r="N145" s="5">
        <v>0</v>
      </c>
      <c r="O145" s="5">
        <v>21</v>
      </c>
      <c r="P145" s="5">
        <v>203</v>
      </c>
      <c r="Q145" s="5">
        <v>0</v>
      </c>
      <c r="R145" s="5">
        <v>18</v>
      </c>
      <c r="S145" s="5">
        <v>0</v>
      </c>
      <c r="T145" s="5">
        <v>110</v>
      </c>
      <c r="U145" s="5">
        <v>0</v>
      </c>
      <c r="V145" s="5">
        <v>19</v>
      </c>
      <c r="W145" s="5">
        <v>0</v>
      </c>
      <c r="X145" s="5">
        <v>114</v>
      </c>
      <c r="Y145" s="5">
        <v>8</v>
      </c>
      <c r="Z145" s="5">
        <v>0</v>
      </c>
      <c r="AA145" s="5">
        <v>10</v>
      </c>
      <c r="AB145" s="5">
        <v>841</v>
      </c>
      <c r="AC145" s="5">
        <v>29</v>
      </c>
      <c r="AD145" s="5">
        <v>4</v>
      </c>
      <c r="AE145" s="5">
        <v>0</v>
      </c>
      <c r="AF145" s="5">
        <v>0</v>
      </c>
      <c r="AG145" s="5">
        <v>64</v>
      </c>
      <c r="AH145" s="5">
        <v>0</v>
      </c>
      <c r="AI145" s="5">
        <v>34</v>
      </c>
      <c r="AJ145" s="5">
        <v>0</v>
      </c>
      <c r="AK145" s="5">
        <v>260</v>
      </c>
      <c r="AL145" s="5">
        <v>533</v>
      </c>
      <c r="AM145" s="5">
        <v>3</v>
      </c>
      <c r="AN145" s="5">
        <v>0</v>
      </c>
      <c r="AO145" s="5">
        <v>8</v>
      </c>
      <c r="AP145" s="5">
        <v>454</v>
      </c>
      <c r="AQ145" s="5">
        <v>0</v>
      </c>
      <c r="AR145" s="5">
        <v>136</v>
      </c>
      <c r="AS145" s="5">
        <v>137</v>
      </c>
      <c r="AT145" s="5">
        <v>283</v>
      </c>
      <c r="AU145" s="5">
        <v>53</v>
      </c>
      <c r="AV145" s="5">
        <v>9</v>
      </c>
      <c r="AW145" s="5">
        <v>5</v>
      </c>
      <c r="AX145" s="5">
        <v>0</v>
      </c>
      <c r="AY145" s="5">
        <v>772</v>
      </c>
      <c r="AZ145" s="5">
        <v>78</v>
      </c>
      <c r="BA145" s="5">
        <v>0</v>
      </c>
      <c r="BB145" s="5">
        <v>77</v>
      </c>
      <c r="BC145" s="5">
        <v>7</v>
      </c>
      <c r="BD145" s="5">
        <v>0</v>
      </c>
      <c r="BE145" s="5">
        <v>0</v>
      </c>
      <c r="BF145" s="5">
        <v>0</v>
      </c>
      <c r="BG145" s="5">
        <v>20</v>
      </c>
      <c r="BH145" s="5">
        <v>0</v>
      </c>
      <c r="BI145" s="5">
        <v>52</v>
      </c>
      <c r="BJ145" s="5">
        <v>0</v>
      </c>
      <c r="BK145" s="5">
        <v>0</v>
      </c>
      <c r="BL145" s="5">
        <v>0</v>
      </c>
      <c r="BM145" s="5">
        <v>0</v>
      </c>
      <c r="BN145" s="5">
        <v>126</v>
      </c>
      <c r="BO145" s="5">
        <v>0</v>
      </c>
      <c r="BP145" s="5">
        <v>0</v>
      </c>
      <c r="BQ145" s="5">
        <v>4</v>
      </c>
      <c r="BR145" s="5">
        <v>0</v>
      </c>
      <c r="BS145" s="5">
        <v>0</v>
      </c>
      <c r="BT145" s="5">
        <v>4</v>
      </c>
      <c r="BU145" s="5">
        <v>3</v>
      </c>
      <c r="BV145" s="5">
        <v>0</v>
      </c>
      <c r="BW145" s="5">
        <v>625</v>
      </c>
      <c r="BX145" s="5">
        <v>124</v>
      </c>
      <c r="BY145" s="5">
        <v>8</v>
      </c>
      <c r="BZ145" s="5">
        <v>156</v>
      </c>
      <c r="CA145" s="5">
        <v>70</v>
      </c>
      <c r="CB145" s="5">
        <v>25</v>
      </c>
      <c r="CC145" s="5">
        <v>0</v>
      </c>
      <c r="CD145" s="5">
        <v>6401</v>
      </c>
      <c r="CG145" s="6">
        <v>142</v>
      </c>
      <c r="CH145" s="5">
        <f>VLOOKUP(CG145,$A$4:$CD$237,Infographic!$G$2+2)</f>
        <v>841</v>
      </c>
      <c r="CI145" s="5">
        <f t="shared" si="10"/>
        <v>841.01419999999996</v>
      </c>
      <c r="CJ145" s="5">
        <f t="shared" si="11"/>
        <v>27</v>
      </c>
      <c r="CK145" s="5" t="str">
        <f t="shared" si="12"/>
        <v>Yawuru</v>
      </c>
      <c r="CL145" s="5">
        <f t="shared" si="13"/>
        <v>0</v>
      </c>
      <c r="CM145" s="5">
        <f t="shared" si="14"/>
        <v>0</v>
      </c>
    </row>
    <row r="146" spans="1:91" x14ac:dyDescent="0.3">
      <c r="A146" s="6">
        <v>143</v>
      </c>
      <c r="B146" s="5" t="s">
        <v>461</v>
      </c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7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8</v>
      </c>
      <c r="AC146" s="5">
        <v>0</v>
      </c>
      <c r="AD146" s="5">
        <v>0</v>
      </c>
      <c r="AE146" s="5">
        <v>0</v>
      </c>
      <c r="AF146" s="5">
        <v>0</v>
      </c>
      <c r="AG146" s="5">
        <v>0</v>
      </c>
      <c r="AH146" s="5">
        <v>0</v>
      </c>
      <c r="AI146" s="5">
        <v>0</v>
      </c>
      <c r="AJ146" s="5">
        <v>0</v>
      </c>
      <c r="AK146" s="5">
        <v>0</v>
      </c>
      <c r="AL146" s="5">
        <v>0</v>
      </c>
      <c r="AM146" s="5">
        <v>0</v>
      </c>
      <c r="AN146" s="5">
        <v>0</v>
      </c>
      <c r="AO146" s="5">
        <v>0</v>
      </c>
      <c r="AP146" s="5">
        <v>0</v>
      </c>
      <c r="AQ146" s="5">
        <v>0</v>
      </c>
      <c r="AR146" s="5">
        <v>0</v>
      </c>
      <c r="AS146" s="5">
        <v>0</v>
      </c>
      <c r="AT146" s="5">
        <v>5</v>
      </c>
      <c r="AU146" s="5">
        <v>0</v>
      </c>
      <c r="AV146" s="5">
        <v>0</v>
      </c>
      <c r="AW146" s="5">
        <v>0</v>
      </c>
      <c r="AX146" s="5">
        <v>0</v>
      </c>
      <c r="AY146" s="5">
        <v>0</v>
      </c>
      <c r="AZ146" s="5">
        <v>0</v>
      </c>
      <c r="BA146" s="5">
        <v>0</v>
      </c>
      <c r="BB146" s="5">
        <v>0</v>
      </c>
      <c r="BC146" s="5">
        <v>8</v>
      </c>
      <c r="BD146" s="5">
        <v>0</v>
      </c>
      <c r="BE146" s="5">
        <v>0</v>
      </c>
      <c r="BF146" s="5">
        <v>0</v>
      </c>
      <c r="BG146" s="5">
        <v>0</v>
      </c>
      <c r="BH146" s="5">
        <v>0</v>
      </c>
      <c r="BI146" s="5">
        <v>0</v>
      </c>
      <c r="BJ146" s="5">
        <v>0</v>
      </c>
      <c r="BK146" s="5">
        <v>0</v>
      </c>
      <c r="BL146" s="5">
        <v>0</v>
      </c>
      <c r="BM146" s="5">
        <v>0</v>
      </c>
      <c r="BN146" s="5">
        <v>0</v>
      </c>
      <c r="BO146" s="5">
        <v>0</v>
      </c>
      <c r="BP146" s="5">
        <v>0</v>
      </c>
      <c r="BQ146" s="5">
        <v>0</v>
      </c>
      <c r="BR146" s="5">
        <v>0</v>
      </c>
      <c r="BS146" s="5">
        <v>0</v>
      </c>
      <c r="BT146" s="5">
        <v>0</v>
      </c>
      <c r="BU146" s="5">
        <v>0</v>
      </c>
      <c r="BV146" s="5">
        <v>0</v>
      </c>
      <c r="BW146" s="5">
        <v>0</v>
      </c>
      <c r="BX146" s="5">
        <v>0</v>
      </c>
      <c r="BY146" s="5">
        <v>0</v>
      </c>
      <c r="BZ146" s="5">
        <v>8</v>
      </c>
      <c r="CA146" s="5">
        <v>0</v>
      </c>
      <c r="CB146" s="5">
        <v>0</v>
      </c>
      <c r="CC146" s="5">
        <v>0</v>
      </c>
      <c r="CD146" s="5">
        <v>37</v>
      </c>
      <c r="CG146" s="6">
        <v>143</v>
      </c>
      <c r="CH146" s="5">
        <f>VLOOKUP(CG146,$A$4:$CD$237,Infographic!$G$2+2)</f>
        <v>8</v>
      </c>
      <c r="CI146" s="5">
        <f t="shared" si="10"/>
        <v>8.0143000000000004</v>
      </c>
      <c r="CJ146" s="5">
        <f t="shared" si="11"/>
        <v>109</v>
      </c>
      <c r="CK146" s="5" t="str">
        <f t="shared" si="12"/>
        <v>Yapese</v>
      </c>
      <c r="CL146" s="5">
        <f t="shared" si="13"/>
        <v>0</v>
      </c>
      <c r="CM146" s="5">
        <f t="shared" si="14"/>
        <v>0</v>
      </c>
    </row>
    <row r="147" spans="1:91" x14ac:dyDescent="0.3">
      <c r="A147" s="6">
        <v>144</v>
      </c>
      <c r="B147" s="5" t="s">
        <v>462</v>
      </c>
      <c r="C147" s="5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9</v>
      </c>
      <c r="L147" s="5">
        <v>18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11</v>
      </c>
      <c r="U147" s="5">
        <v>6</v>
      </c>
      <c r="V147" s="5">
        <v>0</v>
      </c>
      <c r="W147" s="5">
        <v>0</v>
      </c>
      <c r="X147" s="5">
        <v>15</v>
      </c>
      <c r="Y147" s="5">
        <v>0</v>
      </c>
      <c r="Z147" s="5">
        <v>0</v>
      </c>
      <c r="AA147" s="5">
        <v>0</v>
      </c>
      <c r="AB147" s="5">
        <v>0</v>
      </c>
      <c r="AC147" s="5">
        <v>3</v>
      </c>
      <c r="AD147" s="5">
        <v>0</v>
      </c>
      <c r="AE147" s="5">
        <v>0</v>
      </c>
      <c r="AF147" s="5">
        <v>0</v>
      </c>
      <c r="AG147" s="5">
        <v>4</v>
      </c>
      <c r="AH147" s="5">
        <v>0</v>
      </c>
      <c r="AI147" s="5">
        <v>5</v>
      </c>
      <c r="AJ147" s="5">
        <v>0</v>
      </c>
      <c r="AK147" s="5">
        <v>3</v>
      </c>
      <c r="AL147" s="5">
        <v>0</v>
      </c>
      <c r="AM147" s="5">
        <v>0</v>
      </c>
      <c r="AN147" s="5">
        <v>0</v>
      </c>
      <c r="AO147" s="5">
        <v>0</v>
      </c>
      <c r="AP147" s="5">
        <v>3</v>
      </c>
      <c r="AQ147" s="5">
        <v>0</v>
      </c>
      <c r="AR147" s="5">
        <v>17</v>
      </c>
      <c r="AS147" s="5">
        <v>0</v>
      </c>
      <c r="AT147" s="5">
        <v>165</v>
      </c>
      <c r="AU147" s="5">
        <v>4</v>
      </c>
      <c r="AV147" s="5">
        <v>0</v>
      </c>
      <c r="AW147" s="5">
        <v>0</v>
      </c>
      <c r="AX147" s="5">
        <v>0</v>
      </c>
      <c r="AY147" s="5">
        <v>27</v>
      </c>
      <c r="AZ147" s="5">
        <v>25</v>
      </c>
      <c r="BA147" s="5">
        <v>0</v>
      </c>
      <c r="BB147" s="5">
        <v>15</v>
      </c>
      <c r="BC147" s="5">
        <v>0</v>
      </c>
      <c r="BD147" s="5">
        <v>0</v>
      </c>
      <c r="BE147" s="5">
        <v>0</v>
      </c>
      <c r="BF147" s="5">
        <v>0</v>
      </c>
      <c r="BG147" s="5">
        <v>0</v>
      </c>
      <c r="BH147" s="5">
        <v>0</v>
      </c>
      <c r="BI147" s="5">
        <v>9</v>
      </c>
      <c r="BJ147" s="5">
        <v>0</v>
      </c>
      <c r="BK147" s="5">
        <v>0</v>
      </c>
      <c r="BL147" s="5">
        <v>0</v>
      </c>
      <c r="BM147" s="5">
        <v>0</v>
      </c>
      <c r="BN147" s="5">
        <v>11</v>
      </c>
      <c r="BO147" s="5">
        <v>0</v>
      </c>
      <c r="BP147" s="5">
        <v>0</v>
      </c>
      <c r="BQ147" s="5">
        <v>0</v>
      </c>
      <c r="BR147" s="5">
        <v>0</v>
      </c>
      <c r="BS147" s="5">
        <v>0</v>
      </c>
      <c r="BT147" s="5">
        <v>0</v>
      </c>
      <c r="BU147" s="5">
        <v>0</v>
      </c>
      <c r="BV147" s="5">
        <v>0</v>
      </c>
      <c r="BW147" s="5">
        <v>12</v>
      </c>
      <c r="BX147" s="5">
        <v>0</v>
      </c>
      <c r="BY147" s="5">
        <v>0</v>
      </c>
      <c r="BZ147" s="5">
        <v>5</v>
      </c>
      <c r="CA147" s="5">
        <v>9</v>
      </c>
      <c r="CB147" s="5">
        <v>0</v>
      </c>
      <c r="CC147" s="5">
        <v>0</v>
      </c>
      <c r="CD147" s="5">
        <v>388</v>
      </c>
      <c r="CG147" s="6">
        <v>144</v>
      </c>
      <c r="CH147" s="5">
        <f>VLOOKUP(CG147,$A$4:$CD$237,Infographic!$G$2+2)</f>
        <v>0</v>
      </c>
      <c r="CI147" s="5">
        <f t="shared" si="10"/>
        <v>1.4400000000000001E-2</v>
      </c>
      <c r="CJ147" s="5">
        <f t="shared" si="11"/>
        <v>172</v>
      </c>
      <c r="CK147" s="5" t="str">
        <f t="shared" si="12"/>
        <v>Yankunytjatjara</v>
      </c>
      <c r="CL147" s="5">
        <f t="shared" si="13"/>
        <v>0</v>
      </c>
      <c r="CM147" s="5">
        <f t="shared" si="14"/>
        <v>0</v>
      </c>
    </row>
    <row r="148" spans="1:91" x14ac:dyDescent="0.3">
      <c r="A148" s="6">
        <v>145</v>
      </c>
      <c r="B148" s="5" t="s">
        <v>463</v>
      </c>
      <c r="C148" s="5">
        <v>0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0</v>
      </c>
      <c r="AF148" s="5">
        <v>0</v>
      </c>
      <c r="AG148" s="5">
        <v>0</v>
      </c>
      <c r="AH148" s="5">
        <v>0</v>
      </c>
      <c r="AI148" s="5">
        <v>5</v>
      </c>
      <c r="AJ148" s="5">
        <v>0</v>
      </c>
      <c r="AK148" s="5">
        <v>0</v>
      </c>
      <c r="AL148" s="5">
        <v>0</v>
      </c>
      <c r="AM148" s="5">
        <v>0</v>
      </c>
      <c r="AN148" s="5">
        <v>0</v>
      </c>
      <c r="AO148" s="5">
        <v>0</v>
      </c>
      <c r="AP148" s="5">
        <v>0</v>
      </c>
      <c r="AQ148" s="5">
        <v>0</v>
      </c>
      <c r="AR148" s="5">
        <v>0</v>
      </c>
      <c r="AS148" s="5">
        <v>0</v>
      </c>
      <c r="AT148" s="5">
        <v>0</v>
      </c>
      <c r="AU148" s="5">
        <v>0</v>
      </c>
      <c r="AV148" s="5">
        <v>0</v>
      </c>
      <c r="AW148" s="5">
        <v>0</v>
      </c>
      <c r="AX148" s="5">
        <v>0</v>
      </c>
      <c r="AY148" s="5">
        <v>0</v>
      </c>
      <c r="AZ148" s="5">
        <v>0</v>
      </c>
      <c r="BA148" s="5">
        <v>0</v>
      </c>
      <c r="BB148" s="5">
        <v>0</v>
      </c>
      <c r="BC148" s="5">
        <v>0</v>
      </c>
      <c r="BD148" s="5">
        <v>0</v>
      </c>
      <c r="BE148" s="5">
        <v>0</v>
      </c>
      <c r="BF148" s="5">
        <v>0</v>
      </c>
      <c r="BG148" s="5">
        <v>0</v>
      </c>
      <c r="BH148" s="5">
        <v>0</v>
      </c>
      <c r="BI148" s="5">
        <v>0</v>
      </c>
      <c r="BJ148" s="5">
        <v>0</v>
      </c>
      <c r="BK148" s="5">
        <v>0</v>
      </c>
      <c r="BL148" s="5">
        <v>0</v>
      </c>
      <c r="BM148" s="5">
        <v>0</v>
      </c>
      <c r="BN148" s="5">
        <v>0</v>
      </c>
      <c r="BO148" s="5">
        <v>0</v>
      </c>
      <c r="BP148" s="5">
        <v>0</v>
      </c>
      <c r="BQ148" s="5">
        <v>0</v>
      </c>
      <c r="BR148" s="5">
        <v>0</v>
      </c>
      <c r="BS148" s="5">
        <v>0</v>
      </c>
      <c r="BT148" s="5">
        <v>0</v>
      </c>
      <c r="BU148" s="5">
        <v>0</v>
      </c>
      <c r="BV148" s="5">
        <v>0</v>
      </c>
      <c r="BW148" s="5">
        <v>0</v>
      </c>
      <c r="BX148" s="5">
        <v>7</v>
      </c>
      <c r="BY148" s="5">
        <v>0</v>
      </c>
      <c r="BZ148" s="5">
        <v>0</v>
      </c>
      <c r="CA148" s="5">
        <v>0</v>
      </c>
      <c r="CB148" s="5">
        <v>0</v>
      </c>
      <c r="CC148" s="5">
        <v>0</v>
      </c>
      <c r="CD148" s="5">
        <v>16</v>
      </c>
      <c r="CG148" s="6">
        <v>145</v>
      </c>
      <c r="CH148" s="5">
        <f>VLOOKUP(CG148,$A$4:$CD$237,Infographic!$G$2+2)</f>
        <v>0</v>
      </c>
      <c r="CI148" s="5">
        <f t="shared" si="10"/>
        <v>1.4500000000000001E-2</v>
      </c>
      <c r="CJ148" s="5">
        <f t="shared" si="11"/>
        <v>171</v>
      </c>
      <c r="CK148" s="5" t="str">
        <f t="shared" si="12"/>
        <v>Xhosa</v>
      </c>
      <c r="CL148" s="5">
        <f t="shared" si="13"/>
        <v>0</v>
      </c>
      <c r="CM148" s="5">
        <f t="shared" si="14"/>
        <v>0</v>
      </c>
    </row>
    <row r="149" spans="1:91" x14ac:dyDescent="0.3">
      <c r="A149" s="6">
        <v>146</v>
      </c>
      <c r="B149" s="5" t="s">
        <v>464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v>5</v>
      </c>
      <c r="AL149" s="5">
        <v>0</v>
      </c>
      <c r="AM149" s="5">
        <v>0</v>
      </c>
      <c r="AN149" s="5">
        <v>0</v>
      </c>
      <c r="AO149" s="5">
        <v>0</v>
      </c>
      <c r="AP149" s="5">
        <v>0</v>
      </c>
      <c r="AQ149" s="5">
        <v>0</v>
      </c>
      <c r="AR149" s="5">
        <v>0</v>
      </c>
      <c r="AS149" s="5">
        <v>0</v>
      </c>
      <c r="AT149" s="5">
        <v>0</v>
      </c>
      <c r="AU149" s="5">
        <v>0</v>
      </c>
      <c r="AV149" s="5">
        <v>0</v>
      </c>
      <c r="AW149" s="5">
        <v>0</v>
      </c>
      <c r="AX149" s="5">
        <v>0</v>
      </c>
      <c r="AY149" s="5">
        <v>4</v>
      </c>
      <c r="AZ149" s="5">
        <v>0</v>
      </c>
      <c r="BA149" s="5">
        <v>0</v>
      </c>
      <c r="BB149" s="5">
        <v>0</v>
      </c>
      <c r="BC149" s="5">
        <v>0</v>
      </c>
      <c r="BD149" s="5">
        <v>0</v>
      </c>
      <c r="BE149" s="5">
        <v>0</v>
      </c>
      <c r="BF149" s="5">
        <v>0</v>
      </c>
      <c r="BG149" s="5">
        <v>0</v>
      </c>
      <c r="BH149" s="5">
        <v>0</v>
      </c>
      <c r="BI149" s="5">
        <v>0</v>
      </c>
      <c r="BJ149" s="5">
        <v>0</v>
      </c>
      <c r="BK149" s="5">
        <v>0</v>
      </c>
      <c r="BL149" s="5">
        <v>0</v>
      </c>
      <c r="BM149" s="5">
        <v>0</v>
      </c>
      <c r="BN149" s="5">
        <v>0</v>
      </c>
      <c r="BO149" s="5">
        <v>0</v>
      </c>
      <c r="BP149" s="5">
        <v>0</v>
      </c>
      <c r="BQ149" s="5">
        <v>0</v>
      </c>
      <c r="BR149" s="5">
        <v>0</v>
      </c>
      <c r="BS149" s="5">
        <v>0</v>
      </c>
      <c r="BT149" s="5">
        <v>0</v>
      </c>
      <c r="BU149" s="5">
        <v>0</v>
      </c>
      <c r="BV149" s="5">
        <v>0</v>
      </c>
      <c r="BW149" s="5">
        <v>0</v>
      </c>
      <c r="BX149" s="5">
        <v>0</v>
      </c>
      <c r="BY149" s="5">
        <v>0</v>
      </c>
      <c r="BZ149" s="5">
        <v>3</v>
      </c>
      <c r="CA149" s="5">
        <v>0</v>
      </c>
      <c r="CB149" s="5">
        <v>0</v>
      </c>
      <c r="CC149" s="5">
        <v>0</v>
      </c>
      <c r="CD149" s="5">
        <v>22</v>
      </c>
      <c r="CG149" s="6">
        <v>146</v>
      </c>
      <c r="CH149" s="5">
        <f>VLOOKUP(CG149,$A$4:$CD$237,Infographic!$G$2+2)</f>
        <v>0</v>
      </c>
      <c r="CI149" s="5">
        <f t="shared" si="10"/>
        <v>1.46E-2</v>
      </c>
      <c r="CJ149" s="5">
        <f t="shared" si="11"/>
        <v>170</v>
      </c>
      <c r="CK149" s="5" t="str">
        <f t="shared" si="12"/>
        <v>Wiradjuri</v>
      </c>
      <c r="CL149" s="5">
        <f t="shared" si="13"/>
        <v>0</v>
      </c>
      <c r="CM149" s="5">
        <f t="shared" si="14"/>
        <v>0</v>
      </c>
    </row>
    <row r="150" spans="1:91" x14ac:dyDescent="0.3">
      <c r="A150" s="6">
        <v>147</v>
      </c>
      <c r="B150" s="5" t="s">
        <v>465</v>
      </c>
      <c r="C150" s="5">
        <v>17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0</v>
      </c>
      <c r="AF150" s="5">
        <v>0</v>
      </c>
      <c r="AG150" s="5">
        <v>0</v>
      </c>
      <c r="AH150" s="5">
        <v>0</v>
      </c>
      <c r="AI150" s="5">
        <v>0</v>
      </c>
      <c r="AJ150" s="5">
        <v>0</v>
      </c>
      <c r="AK150" s="5">
        <v>0</v>
      </c>
      <c r="AL150" s="5">
        <v>0</v>
      </c>
      <c r="AM150" s="5">
        <v>0</v>
      </c>
      <c r="AN150" s="5">
        <v>0</v>
      </c>
      <c r="AO150" s="5">
        <v>0</v>
      </c>
      <c r="AP150" s="5">
        <v>0</v>
      </c>
      <c r="AQ150" s="5">
        <v>0</v>
      </c>
      <c r="AR150" s="5">
        <v>0</v>
      </c>
      <c r="AS150" s="5">
        <v>0</v>
      </c>
      <c r="AT150" s="5">
        <v>3</v>
      </c>
      <c r="AU150" s="5">
        <v>0</v>
      </c>
      <c r="AV150" s="5">
        <v>0</v>
      </c>
      <c r="AW150" s="5">
        <v>0</v>
      </c>
      <c r="AX150" s="5">
        <v>0</v>
      </c>
      <c r="AY150" s="5">
        <v>0</v>
      </c>
      <c r="AZ150" s="5">
        <v>0</v>
      </c>
      <c r="BA150" s="5">
        <v>0</v>
      </c>
      <c r="BB150" s="5">
        <v>0</v>
      </c>
      <c r="BC150" s="5">
        <v>0</v>
      </c>
      <c r="BD150" s="5">
        <v>0</v>
      </c>
      <c r="BE150" s="5">
        <v>0</v>
      </c>
      <c r="BF150" s="5">
        <v>0</v>
      </c>
      <c r="BG150" s="5">
        <v>0</v>
      </c>
      <c r="BH150" s="5">
        <v>0</v>
      </c>
      <c r="BI150" s="5">
        <v>0</v>
      </c>
      <c r="BJ150" s="5">
        <v>0</v>
      </c>
      <c r="BK150" s="5">
        <v>0</v>
      </c>
      <c r="BL150" s="5">
        <v>0</v>
      </c>
      <c r="BM150" s="5">
        <v>0</v>
      </c>
      <c r="BN150" s="5">
        <v>0</v>
      </c>
      <c r="BO150" s="5">
        <v>0</v>
      </c>
      <c r="BP150" s="5">
        <v>0</v>
      </c>
      <c r="BQ150" s="5">
        <v>0</v>
      </c>
      <c r="BR150" s="5">
        <v>0</v>
      </c>
      <c r="BS150" s="5">
        <v>0</v>
      </c>
      <c r="BT150" s="5">
        <v>0</v>
      </c>
      <c r="BU150" s="5">
        <v>0</v>
      </c>
      <c r="BV150" s="5">
        <v>0</v>
      </c>
      <c r="BW150" s="5">
        <v>0</v>
      </c>
      <c r="BX150" s="5">
        <v>0</v>
      </c>
      <c r="BY150" s="5">
        <v>0</v>
      </c>
      <c r="BZ150" s="5">
        <v>0</v>
      </c>
      <c r="CA150" s="5">
        <v>4</v>
      </c>
      <c r="CB150" s="5">
        <v>0</v>
      </c>
      <c r="CC150" s="5">
        <v>0</v>
      </c>
      <c r="CD150" s="5">
        <v>20</v>
      </c>
      <c r="CG150" s="6">
        <v>147</v>
      </c>
      <c r="CH150" s="5">
        <f>VLOOKUP(CG150,$A$4:$CD$237,Infographic!$G$2+2)</f>
        <v>0</v>
      </c>
      <c r="CI150" s="5">
        <f t="shared" si="10"/>
        <v>1.4700000000000001E-2</v>
      </c>
      <c r="CJ150" s="5">
        <f t="shared" si="11"/>
        <v>169</v>
      </c>
      <c r="CK150" s="5" t="str">
        <f t="shared" si="12"/>
        <v>Wergaia</v>
      </c>
      <c r="CL150" s="5">
        <f t="shared" si="13"/>
        <v>0</v>
      </c>
      <c r="CM150" s="5">
        <f t="shared" si="14"/>
        <v>0</v>
      </c>
    </row>
    <row r="151" spans="1:91" x14ac:dyDescent="0.3">
      <c r="A151" s="6">
        <v>148</v>
      </c>
      <c r="B151" s="5" t="s">
        <v>466</v>
      </c>
      <c r="C151" s="5">
        <v>0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3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0</v>
      </c>
      <c r="AH151" s="5">
        <v>0</v>
      </c>
      <c r="AI151" s="5">
        <v>0</v>
      </c>
      <c r="AJ151" s="5">
        <v>0</v>
      </c>
      <c r="AK151" s="5">
        <v>0</v>
      </c>
      <c r="AL151" s="5">
        <v>0</v>
      </c>
      <c r="AM151" s="5">
        <v>0</v>
      </c>
      <c r="AN151" s="5">
        <v>0</v>
      </c>
      <c r="AO151" s="5">
        <v>0</v>
      </c>
      <c r="AP151" s="5">
        <v>0</v>
      </c>
      <c r="AQ151" s="5">
        <v>0</v>
      </c>
      <c r="AR151" s="5">
        <v>0</v>
      </c>
      <c r="AS151" s="5">
        <v>0</v>
      </c>
      <c r="AT151" s="5">
        <v>0</v>
      </c>
      <c r="AU151" s="5">
        <v>0</v>
      </c>
      <c r="AV151" s="5">
        <v>0</v>
      </c>
      <c r="AW151" s="5">
        <v>0</v>
      </c>
      <c r="AX151" s="5">
        <v>0</v>
      </c>
      <c r="AY151" s="5">
        <v>0</v>
      </c>
      <c r="AZ151" s="5">
        <v>0</v>
      </c>
      <c r="BA151" s="5">
        <v>0</v>
      </c>
      <c r="BB151" s="5">
        <v>0</v>
      </c>
      <c r="BC151" s="5">
        <v>0</v>
      </c>
      <c r="BD151" s="5">
        <v>0</v>
      </c>
      <c r="BE151" s="5">
        <v>0</v>
      </c>
      <c r="BF151" s="5">
        <v>0</v>
      </c>
      <c r="BG151" s="5">
        <v>0</v>
      </c>
      <c r="BH151" s="5">
        <v>0</v>
      </c>
      <c r="BI151" s="5">
        <v>0</v>
      </c>
      <c r="BJ151" s="5">
        <v>0</v>
      </c>
      <c r="BK151" s="5">
        <v>0</v>
      </c>
      <c r="BL151" s="5">
        <v>0</v>
      </c>
      <c r="BM151" s="5">
        <v>0</v>
      </c>
      <c r="BN151" s="5">
        <v>0</v>
      </c>
      <c r="BO151" s="5">
        <v>0</v>
      </c>
      <c r="BP151" s="5">
        <v>0</v>
      </c>
      <c r="BQ151" s="5">
        <v>0</v>
      </c>
      <c r="BR151" s="5">
        <v>0</v>
      </c>
      <c r="BS151" s="5">
        <v>0</v>
      </c>
      <c r="BT151" s="5">
        <v>0</v>
      </c>
      <c r="BU151" s="5">
        <v>0</v>
      </c>
      <c r="BV151" s="5">
        <v>0</v>
      </c>
      <c r="BW151" s="5">
        <v>0</v>
      </c>
      <c r="BX151" s="5">
        <v>0</v>
      </c>
      <c r="BY151" s="5">
        <v>0</v>
      </c>
      <c r="BZ151" s="5">
        <v>0</v>
      </c>
      <c r="CA151" s="5">
        <v>0</v>
      </c>
      <c r="CB151" s="5">
        <v>0</v>
      </c>
      <c r="CC151" s="5">
        <v>0</v>
      </c>
      <c r="CD151" s="5">
        <v>3</v>
      </c>
      <c r="CG151" s="6">
        <v>148</v>
      </c>
      <c r="CH151" s="5">
        <f>VLOOKUP(CG151,$A$4:$CD$237,Infographic!$G$2+2)</f>
        <v>0</v>
      </c>
      <c r="CI151" s="5">
        <f t="shared" si="10"/>
        <v>1.4800000000000001E-2</v>
      </c>
      <c r="CJ151" s="5">
        <f t="shared" si="11"/>
        <v>168</v>
      </c>
      <c r="CK151" s="5" t="str">
        <f t="shared" si="12"/>
        <v>Welsh</v>
      </c>
      <c r="CL151" s="5">
        <f t="shared" si="13"/>
        <v>0</v>
      </c>
      <c r="CM151" s="5">
        <f t="shared" si="14"/>
        <v>0</v>
      </c>
    </row>
    <row r="152" spans="1:91" x14ac:dyDescent="0.3">
      <c r="A152" s="6">
        <v>149</v>
      </c>
      <c r="B152" s="5" t="s">
        <v>467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  <c r="AF152" s="5">
        <v>0</v>
      </c>
      <c r="AG152" s="5">
        <v>0</v>
      </c>
      <c r="AH152" s="5">
        <v>0</v>
      </c>
      <c r="AI152" s="5">
        <v>0</v>
      </c>
      <c r="AJ152" s="5">
        <v>0</v>
      </c>
      <c r="AK152" s="5">
        <v>0</v>
      </c>
      <c r="AL152" s="5">
        <v>0</v>
      </c>
      <c r="AM152" s="5">
        <v>0</v>
      </c>
      <c r="AN152" s="5">
        <v>0</v>
      </c>
      <c r="AO152" s="5">
        <v>0</v>
      </c>
      <c r="AP152" s="5">
        <v>0</v>
      </c>
      <c r="AQ152" s="5">
        <v>0</v>
      </c>
      <c r="AR152" s="5">
        <v>0</v>
      </c>
      <c r="AS152" s="5">
        <v>0</v>
      </c>
      <c r="AT152" s="5">
        <v>5</v>
      </c>
      <c r="AU152" s="5">
        <v>0</v>
      </c>
      <c r="AV152" s="5">
        <v>0</v>
      </c>
      <c r="AW152" s="5">
        <v>0</v>
      </c>
      <c r="AX152" s="5">
        <v>0</v>
      </c>
      <c r="AY152" s="5">
        <v>0</v>
      </c>
      <c r="AZ152" s="5">
        <v>0</v>
      </c>
      <c r="BA152" s="5">
        <v>0</v>
      </c>
      <c r="BB152" s="5">
        <v>0</v>
      </c>
      <c r="BC152" s="5">
        <v>0</v>
      </c>
      <c r="BD152" s="5">
        <v>0</v>
      </c>
      <c r="BE152" s="5">
        <v>0</v>
      </c>
      <c r="BF152" s="5">
        <v>0</v>
      </c>
      <c r="BG152" s="5">
        <v>0</v>
      </c>
      <c r="BH152" s="5">
        <v>0</v>
      </c>
      <c r="BI152" s="5">
        <v>0</v>
      </c>
      <c r="BJ152" s="5">
        <v>0</v>
      </c>
      <c r="BK152" s="5">
        <v>0</v>
      </c>
      <c r="BL152" s="5">
        <v>0</v>
      </c>
      <c r="BM152" s="5">
        <v>0</v>
      </c>
      <c r="BN152" s="5">
        <v>0</v>
      </c>
      <c r="BO152" s="5">
        <v>0</v>
      </c>
      <c r="BP152" s="5">
        <v>0</v>
      </c>
      <c r="BQ152" s="5">
        <v>0</v>
      </c>
      <c r="BR152" s="5">
        <v>0</v>
      </c>
      <c r="BS152" s="5">
        <v>0</v>
      </c>
      <c r="BT152" s="5">
        <v>0</v>
      </c>
      <c r="BU152" s="5">
        <v>0</v>
      </c>
      <c r="BV152" s="5">
        <v>0</v>
      </c>
      <c r="BW152" s="5">
        <v>0</v>
      </c>
      <c r="BX152" s="5">
        <v>0</v>
      </c>
      <c r="BY152" s="5">
        <v>0</v>
      </c>
      <c r="BZ152" s="5">
        <v>0</v>
      </c>
      <c r="CA152" s="5">
        <v>0</v>
      </c>
      <c r="CB152" s="5">
        <v>0</v>
      </c>
      <c r="CC152" s="5">
        <v>0</v>
      </c>
      <c r="CD152" s="5">
        <v>3</v>
      </c>
      <c r="CG152" s="6">
        <v>149</v>
      </c>
      <c r="CH152" s="5">
        <f>VLOOKUP(CG152,$A$4:$CD$237,Infographic!$G$2+2)</f>
        <v>0</v>
      </c>
      <c r="CI152" s="5">
        <f t="shared" si="10"/>
        <v>1.49E-2</v>
      </c>
      <c r="CJ152" s="5">
        <f t="shared" si="11"/>
        <v>167</v>
      </c>
      <c r="CK152" s="5" t="str">
        <f t="shared" si="12"/>
        <v>Warlpiri</v>
      </c>
      <c r="CL152" s="5">
        <f t="shared" si="13"/>
        <v>0</v>
      </c>
      <c r="CM152" s="5">
        <f t="shared" si="14"/>
        <v>0</v>
      </c>
    </row>
    <row r="153" spans="1:91" x14ac:dyDescent="0.3">
      <c r="A153" s="6">
        <v>150</v>
      </c>
      <c r="B153" s="5" t="s">
        <v>468</v>
      </c>
      <c r="C153" s="5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9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20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7</v>
      </c>
      <c r="AD153" s="5">
        <v>0</v>
      </c>
      <c r="AE153" s="5">
        <v>0</v>
      </c>
      <c r="AF153" s="5">
        <v>0</v>
      </c>
      <c r="AG153" s="5">
        <v>0</v>
      </c>
      <c r="AH153" s="5">
        <v>0</v>
      </c>
      <c r="AI153" s="5">
        <v>8</v>
      </c>
      <c r="AJ153" s="5">
        <v>0</v>
      </c>
      <c r="AK153" s="5">
        <v>0</v>
      </c>
      <c r="AL153" s="5">
        <v>5</v>
      </c>
      <c r="AM153" s="5">
        <v>0</v>
      </c>
      <c r="AN153" s="5">
        <v>0</v>
      </c>
      <c r="AO153" s="5">
        <v>0</v>
      </c>
      <c r="AP153" s="5">
        <v>0</v>
      </c>
      <c r="AQ153" s="5">
        <v>0</v>
      </c>
      <c r="AR153" s="5">
        <v>0</v>
      </c>
      <c r="AS153" s="5">
        <v>3</v>
      </c>
      <c r="AT153" s="5">
        <v>0</v>
      </c>
      <c r="AU153" s="5">
        <v>17</v>
      </c>
      <c r="AV153" s="5">
        <v>0</v>
      </c>
      <c r="AW153" s="5">
        <v>0</v>
      </c>
      <c r="AX153" s="5">
        <v>0</v>
      </c>
      <c r="AY153" s="5">
        <v>0</v>
      </c>
      <c r="AZ153" s="5">
        <v>0</v>
      </c>
      <c r="BA153" s="5">
        <v>0</v>
      </c>
      <c r="BB153" s="5">
        <v>0</v>
      </c>
      <c r="BC153" s="5">
        <v>6</v>
      </c>
      <c r="BD153" s="5">
        <v>0</v>
      </c>
      <c r="BE153" s="5">
        <v>0</v>
      </c>
      <c r="BF153" s="5">
        <v>0</v>
      </c>
      <c r="BG153" s="5">
        <v>0</v>
      </c>
      <c r="BH153" s="5">
        <v>3</v>
      </c>
      <c r="BI153" s="5">
        <v>0</v>
      </c>
      <c r="BJ153" s="5">
        <v>0</v>
      </c>
      <c r="BK153" s="5">
        <v>0</v>
      </c>
      <c r="BL153" s="5">
        <v>0</v>
      </c>
      <c r="BM153" s="5">
        <v>0</v>
      </c>
      <c r="BN153" s="5">
        <v>0</v>
      </c>
      <c r="BO153" s="5">
        <v>0</v>
      </c>
      <c r="BP153" s="5">
        <v>0</v>
      </c>
      <c r="BQ153" s="5">
        <v>0</v>
      </c>
      <c r="BR153" s="5">
        <v>0</v>
      </c>
      <c r="BS153" s="5">
        <v>0</v>
      </c>
      <c r="BT153" s="5">
        <v>0</v>
      </c>
      <c r="BU153" s="5">
        <v>0</v>
      </c>
      <c r="BV153" s="5">
        <v>0</v>
      </c>
      <c r="BW153" s="5">
        <v>9</v>
      </c>
      <c r="BX153" s="5">
        <v>0</v>
      </c>
      <c r="BY153" s="5">
        <v>0</v>
      </c>
      <c r="BZ153" s="5">
        <v>0</v>
      </c>
      <c r="CA153" s="5">
        <v>11</v>
      </c>
      <c r="CB153" s="5">
        <v>0</v>
      </c>
      <c r="CC153" s="5">
        <v>0</v>
      </c>
      <c r="CD153" s="5">
        <v>112</v>
      </c>
      <c r="CG153" s="6">
        <v>150</v>
      </c>
      <c r="CH153" s="5">
        <f>VLOOKUP(CG153,$A$4:$CD$237,Infographic!$G$2+2)</f>
        <v>0</v>
      </c>
      <c r="CI153" s="5">
        <f t="shared" si="10"/>
        <v>1.5000000000000001E-2</v>
      </c>
      <c r="CJ153" s="5">
        <f t="shared" si="11"/>
        <v>166</v>
      </c>
      <c r="CK153" s="5" t="str">
        <f t="shared" si="12"/>
        <v>Wajarri</v>
      </c>
      <c r="CL153" s="5">
        <f t="shared" si="13"/>
        <v>0</v>
      </c>
      <c r="CM153" s="5">
        <f t="shared" si="14"/>
        <v>0</v>
      </c>
    </row>
    <row r="154" spans="1:91" x14ac:dyDescent="0.3">
      <c r="A154" s="6">
        <v>151</v>
      </c>
      <c r="B154" s="5" t="s">
        <v>469</v>
      </c>
      <c r="C154" s="5">
        <v>0</v>
      </c>
      <c r="D154" s="5">
        <v>0</v>
      </c>
      <c r="E154" s="5">
        <v>17</v>
      </c>
      <c r="F154" s="5">
        <v>0</v>
      </c>
      <c r="G154" s="5">
        <v>0</v>
      </c>
      <c r="H154" s="5">
        <v>3</v>
      </c>
      <c r="I154" s="5">
        <v>0</v>
      </c>
      <c r="J154" s="5">
        <v>0</v>
      </c>
      <c r="K154" s="5">
        <v>0</v>
      </c>
      <c r="L154" s="5">
        <v>3</v>
      </c>
      <c r="M154" s="5">
        <v>0</v>
      </c>
      <c r="N154" s="5">
        <v>0</v>
      </c>
      <c r="O154" s="5">
        <v>15</v>
      </c>
      <c r="P154" s="5">
        <v>50</v>
      </c>
      <c r="Q154" s="5">
        <v>0</v>
      </c>
      <c r="R154" s="5">
        <v>0</v>
      </c>
      <c r="S154" s="5">
        <v>0</v>
      </c>
      <c r="T154" s="5">
        <v>7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3</v>
      </c>
      <c r="AB154" s="5">
        <v>13</v>
      </c>
      <c r="AC154" s="5">
        <v>5</v>
      </c>
      <c r="AD154" s="5">
        <v>13</v>
      </c>
      <c r="AE154" s="5">
        <v>0</v>
      </c>
      <c r="AF154" s="5">
        <v>0</v>
      </c>
      <c r="AG154" s="5">
        <v>0</v>
      </c>
      <c r="AH154" s="5">
        <v>0</v>
      </c>
      <c r="AI154" s="5">
        <v>12</v>
      </c>
      <c r="AJ154" s="5">
        <v>0</v>
      </c>
      <c r="AK154" s="5">
        <v>3</v>
      </c>
      <c r="AL154" s="5">
        <v>4</v>
      </c>
      <c r="AM154" s="5">
        <v>6</v>
      </c>
      <c r="AN154" s="5">
        <v>0</v>
      </c>
      <c r="AO154" s="5">
        <v>0</v>
      </c>
      <c r="AP154" s="5">
        <v>6</v>
      </c>
      <c r="AQ154" s="5">
        <v>0</v>
      </c>
      <c r="AR154" s="5">
        <v>5</v>
      </c>
      <c r="AS154" s="5">
        <v>0</v>
      </c>
      <c r="AT154" s="5">
        <v>12</v>
      </c>
      <c r="AU154" s="5">
        <v>20</v>
      </c>
      <c r="AV154" s="5">
        <v>0</v>
      </c>
      <c r="AW154" s="5">
        <v>5</v>
      </c>
      <c r="AX154" s="5">
        <v>0</v>
      </c>
      <c r="AY154" s="5">
        <v>13</v>
      </c>
      <c r="AZ154" s="5">
        <v>0</v>
      </c>
      <c r="BA154" s="5">
        <v>3</v>
      </c>
      <c r="BB154" s="5">
        <v>5</v>
      </c>
      <c r="BC154" s="5">
        <v>0</v>
      </c>
      <c r="BD154" s="5">
        <v>0</v>
      </c>
      <c r="BE154" s="5">
        <v>0</v>
      </c>
      <c r="BF154" s="5">
        <v>0</v>
      </c>
      <c r="BG154" s="5">
        <v>0</v>
      </c>
      <c r="BH154" s="5">
        <v>0</v>
      </c>
      <c r="BI154" s="5">
        <v>0</v>
      </c>
      <c r="BJ154" s="5">
        <v>0</v>
      </c>
      <c r="BK154" s="5">
        <v>0</v>
      </c>
      <c r="BL154" s="5">
        <v>6</v>
      </c>
      <c r="BM154" s="5">
        <v>0</v>
      </c>
      <c r="BN154" s="5">
        <v>7</v>
      </c>
      <c r="BO154" s="5">
        <v>0</v>
      </c>
      <c r="BP154" s="5">
        <v>0</v>
      </c>
      <c r="BQ154" s="5">
        <v>0</v>
      </c>
      <c r="BR154" s="5">
        <v>0</v>
      </c>
      <c r="BS154" s="5">
        <v>0</v>
      </c>
      <c r="BT154" s="5">
        <v>0</v>
      </c>
      <c r="BU154" s="5">
        <v>0</v>
      </c>
      <c r="BV154" s="5">
        <v>0</v>
      </c>
      <c r="BW154" s="5">
        <v>7</v>
      </c>
      <c r="BX154" s="5">
        <v>43</v>
      </c>
      <c r="BY154" s="5">
        <v>0</v>
      </c>
      <c r="BZ154" s="5">
        <v>27</v>
      </c>
      <c r="CA154" s="5">
        <v>0</v>
      </c>
      <c r="CB154" s="5">
        <v>0</v>
      </c>
      <c r="CC154" s="5">
        <v>0</v>
      </c>
      <c r="CD154" s="5">
        <v>318</v>
      </c>
      <c r="CG154" s="6">
        <v>151</v>
      </c>
      <c r="CH154" s="5">
        <f>VLOOKUP(CG154,$A$4:$CD$237,Infographic!$G$2+2)</f>
        <v>13</v>
      </c>
      <c r="CI154" s="5">
        <f t="shared" si="10"/>
        <v>13.0151</v>
      </c>
      <c r="CJ154" s="5">
        <f t="shared" si="11"/>
        <v>100</v>
      </c>
      <c r="CK154" s="5" t="str">
        <f t="shared" si="12"/>
        <v>Waanyi</v>
      </c>
      <c r="CL154" s="5">
        <f t="shared" si="13"/>
        <v>0</v>
      </c>
      <c r="CM154" s="5">
        <f t="shared" si="14"/>
        <v>0</v>
      </c>
    </row>
    <row r="155" spans="1:91" x14ac:dyDescent="0.3">
      <c r="A155" s="6">
        <v>152</v>
      </c>
      <c r="B155" s="5" t="s">
        <v>470</v>
      </c>
      <c r="C155" s="5">
        <v>33</v>
      </c>
      <c r="D155" s="5">
        <v>15</v>
      </c>
      <c r="E155" s="5">
        <v>213</v>
      </c>
      <c r="F155" s="5">
        <v>168</v>
      </c>
      <c r="G155" s="5">
        <v>39</v>
      </c>
      <c r="H155" s="5">
        <v>5</v>
      </c>
      <c r="I155" s="5">
        <v>44</v>
      </c>
      <c r="J155" s="5">
        <v>19</v>
      </c>
      <c r="K155" s="5">
        <v>195</v>
      </c>
      <c r="L155" s="5">
        <v>1112</v>
      </c>
      <c r="M155" s="5">
        <v>12</v>
      </c>
      <c r="N155" s="5">
        <v>33</v>
      </c>
      <c r="O155" s="5">
        <v>114</v>
      </c>
      <c r="P155" s="5">
        <v>793</v>
      </c>
      <c r="Q155" s="5">
        <v>30</v>
      </c>
      <c r="R155" s="5">
        <v>26</v>
      </c>
      <c r="S155" s="5">
        <v>16</v>
      </c>
      <c r="T155" s="5">
        <v>1071</v>
      </c>
      <c r="U155" s="5">
        <v>18</v>
      </c>
      <c r="V155" s="5">
        <v>92</v>
      </c>
      <c r="W155" s="5">
        <v>8</v>
      </c>
      <c r="X155" s="5">
        <v>473</v>
      </c>
      <c r="Y155" s="5">
        <v>43</v>
      </c>
      <c r="Z155" s="5">
        <v>0</v>
      </c>
      <c r="AA155" s="5">
        <v>132</v>
      </c>
      <c r="AB155" s="5">
        <v>311</v>
      </c>
      <c r="AC155" s="5">
        <v>379</v>
      </c>
      <c r="AD155" s="5">
        <v>113</v>
      </c>
      <c r="AE155" s="5">
        <v>29</v>
      </c>
      <c r="AF155" s="5">
        <v>9</v>
      </c>
      <c r="AG155" s="5">
        <v>251</v>
      </c>
      <c r="AH155" s="5">
        <v>47</v>
      </c>
      <c r="AI155" s="5">
        <v>3114</v>
      </c>
      <c r="AJ155" s="5">
        <v>7</v>
      </c>
      <c r="AK155" s="5">
        <v>257</v>
      </c>
      <c r="AL155" s="5">
        <v>268</v>
      </c>
      <c r="AM155" s="5">
        <v>41</v>
      </c>
      <c r="AN155" s="5">
        <v>0</v>
      </c>
      <c r="AO155" s="5">
        <v>20</v>
      </c>
      <c r="AP155" s="5">
        <v>43</v>
      </c>
      <c r="AQ155" s="5">
        <v>0</v>
      </c>
      <c r="AR155" s="5">
        <v>524</v>
      </c>
      <c r="AS155" s="5">
        <v>122</v>
      </c>
      <c r="AT155" s="5">
        <v>745</v>
      </c>
      <c r="AU155" s="5">
        <v>487</v>
      </c>
      <c r="AV155" s="5">
        <v>69</v>
      </c>
      <c r="AW155" s="5">
        <v>39</v>
      </c>
      <c r="AX155" s="5">
        <v>13</v>
      </c>
      <c r="AY155" s="5">
        <v>628</v>
      </c>
      <c r="AZ155" s="5">
        <v>609</v>
      </c>
      <c r="BA155" s="5">
        <v>5</v>
      </c>
      <c r="BB155" s="5">
        <v>3738</v>
      </c>
      <c r="BC155" s="5">
        <v>27</v>
      </c>
      <c r="BD155" s="5">
        <v>0</v>
      </c>
      <c r="BE155" s="5">
        <v>0</v>
      </c>
      <c r="BF155" s="5">
        <v>9</v>
      </c>
      <c r="BG155" s="5">
        <v>4</v>
      </c>
      <c r="BH155" s="5">
        <v>8</v>
      </c>
      <c r="BI155" s="5">
        <v>231</v>
      </c>
      <c r="BJ155" s="5">
        <v>0</v>
      </c>
      <c r="BK155" s="5">
        <v>3</v>
      </c>
      <c r="BL155" s="5">
        <v>0</v>
      </c>
      <c r="BM155" s="5">
        <v>11</v>
      </c>
      <c r="BN155" s="5">
        <v>203</v>
      </c>
      <c r="BO155" s="5">
        <v>10</v>
      </c>
      <c r="BP155" s="5">
        <v>9</v>
      </c>
      <c r="BQ155" s="5">
        <v>26</v>
      </c>
      <c r="BR155" s="5">
        <v>0</v>
      </c>
      <c r="BS155" s="5">
        <v>69</v>
      </c>
      <c r="BT155" s="5">
        <v>38</v>
      </c>
      <c r="BU155" s="5">
        <v>21</v>
      </c>
      <c r="BV155" s="5">
        <v>0</v>
      </c>
      <c r="BW155" s="5">
        <v>486</v>
      </c>
      <c r="BX155" s="5">
        <v>2198</v>
      </c>
      <c r="BY155" s="5">
        <v>217</v>
      </c>
      <c r="BZ155" s="5">
        <v>1631</v>
      </c>
      <c r="CA155" s="5">
        <v>78</v>
      </c>
      <c r="CB155" s="5">
        <v>79</v>
      </c>
      <c r="CC155" s="5">
        <v>10</v>
      </c>
      <c r="CD155" s="5">
        <v>21955</v>
      </c>
      <c r="CG155" s="6">
        <v>152</v>
      </c>
      <c r="CH155" s="5">
        <f>VLOOKUP(CG155,$A$4:$CD$237,Infographic!$G$2+2)</f>
        <v>311</v>
      </c>
      <c r="CI155" s="5">
        <f t="shared" si="10"/>
        <v>311.01519999999999</v>
      </c>
      <c r="CJ155" s="5">
        <f t="shared" si="11"/>
        <v>43</v>
      </c>
      <c r="CK155" s="5" t="str">
        <f t="shared" si="12"/>
        <v>Tuvaluan</v>
      </c>
      <c r="CL155" s="5">
        <f t="shared" si="13"/>
        <v>0</v>
      </c>
      <c r="CM155" s="5">
        <f t="shared" si="14"/>
        <v>0</v>
      </c>
    </row>
    <row r="156" spans="1:91" x14ac:dyDescent="0.3">
      <c r="A156" s="6">
        <v>153</v>
      </c>
      <c r="B156" s="5" t="s">
        <v>471</v>
      </c>
      <c r="C156" s="5">
        <v>0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5">
        <v>0</v>
      </c>
      <c r="AG156" s="5">
        <v>0</v>
      </c>
      <c r="AH156" s="5">
        <v>0</v>
      </c>
      <c r="AI156" s="5">
        <v>0</v>
      </c>
      <c r="AJ156" s="5">
        <v>0</v>
      </c>
      <c r="AK156" s="5">
        <v>0</v>
      </c>
      <c r="AL156" s="5">
        <v>0</v>
      </c>
      <c r="AM156" s="5">
        <v>0</v>
      </c>
      <c r="AN156" s="5">
        <v>0</v>
      </c>
      <c r="AO156" s="5">
        <v>0</v>
      </c>
      <c r="AP156" s="5">
        <v>0</v>
      </c>
      <c r="AQ156" s="5">
        <v>0</v>
      </c>
      <c r="AR156" s="5">
        <v>0</v>
      </c>
      <c r="AS156" s="5">
        <v>0</v>
      </c>
      <c r="AT156" s="5">
        <v>0</v>
      </c>
      <c r="AU156" s="5">
        <v>0</v>
      </c>
      <c r="AV156" s="5">
        <v>0</v>
      </c>
      <c r="AW156" s="5">
        <v>0</v>
      </c>
      <c r="AX156" s="5">
        <v>0</v>
      </c>
      <c r="AY156" s="5">
        <v>0</v>
      </c>
      <c r="AZ156" s="5">
        <v>0</v>
      </c>
      <c r="BA156" s="5">
        <v>0</v>
      </c>
      <c r="BB156" s="5">
        <v>0</v>
      </c>
      <c r="BC156" s="5">
        <v>0</v>
      </c>
      <c r="BD156" s="5">
        <v>0</v>
      </c>
      <c r="BE156" s="5">
        <v>0</v>
      </c>
      <c r="BF156" s="5">
        <v>0</v>
      </c>
      <c r="BG156" s="5">
        <v>0</v>
      </c>
      <c r="BH156" s="5">
        <v>0</v>
      </c>
      <c r="BI156" s="5">
        <v>0</v>
      </c>
      <c r="BJ156" s="5">
        <v>0</v>
      </c>
      <c r="BK156" s="5">
        <v>0</v>
      </c>
      <c r="BL156" s="5">
        <v>0</v>
      </c>
      <c r="BM156" s="5">
        <v>0</v>
      </c>
      <c r="BN156" s="5">
        <v>0</v>
      </c>
      <c r="BO156" s="5">
        <v>0</v>
      </c>
      <c r="BP156" s="5">
        <v>0</v>
      </c>
      <c r="BQ156" s="5">
        <v>0</v>
      </c>
      <c r="BR156" s="5">
        <v>0</v>
      </c>
      <c r="BS156" s="5">
        <v>0</v>
      </c>
      <c r="BT156" s="5">
        <v>0</v>
      </c>
      <c r="BU156" s="5">
        <v>0</v>
      </c>
      <c r="BV156" s="5">
        <v>0</v>
      </c>
      <c r="BW156" s="5">
        <v>0</v>
      </c>
      <c r="BX156" s="5">
        <v>0</v>
      </c>
      <c r="BY156" s="5">
        <v>0</v>
      </c>
      <c r="BZ156" s="5">
        <v>0</v>
      </c>
      <c r="CA156" s="5">
        <v>0</v>
      </c>
      <c r="CB156" s="5">
        <v>0</v>
      </c>
      <c r="CC156" s="5">
        <v>0</v>
      </c>
      <c r="CD156" s="5">
        <v>5</v>
      </c>
      <c r="CG156" s="6">
        <v>153</v>
      </c>
      <c r="CH156" s="5">
        <f>VLOOKUP(CG156,$A$4:$CD$237,Infographic!$G$2+2)</f>
        <v>0</v>
      </c>
      <c r="CI156" s="5">
        <f t="shared" si="10"/>
        <v>1.5300000000000001E-2</v>
      </c>
      <c r="CJ156" s="5">
        <f t="shared" si="11"/>
        <v>165</v>
      </c>
      <c r="CK156" s="5" t="str">
        <f t="shared" si="12"/>
        <v>Turkmen</v>
      </c>
      <c r="CL156" s="5">
        <f t="shared" si="13"/>
        <v>0</v>
      </c>
      <c r="CM156" s="5">
        <f t="shared" si="14"/>
        <v>0</v>
      </c>
    </row>
    <row r="157" spans="1:91" x14ac:dyDescent="0.3">
      <c r="A157" s="6">
        <v>154</v>
      </c>
      <c r="B157" s="5" t="s">
        <v>472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3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6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5">
        <v>0</v>
      </c>
      <c r="AO157" s="5">
        <v>0</v>
      </c>
      <c r="AP157" s="5">
        <v>0</v>
      </c>
      <c r="AQ157" s="5">
        <v>0</v>
      </c>
      <c r="AR157" s="5">
        <v>0</v>
      </c>
      <c r="AS157" s="5">
        <v>4</v>
      </c>
      <c r="AT157" s="5">
        <v>0</v>
      </c>
      <c r="AU157" s="5">
        <v>0</v>
      </c>
      <c r="AV157" s="5">
        <v>3</v>
      </c>
      <c r="AW157" s="5">
        <v>0</v>
      </c>
      <c r="AX157" s="5">
        <v>0</v>
      </c>
      <c r="AY157" s="5">
        <v>0</v>
      </c>
      <c r="AZ157" s="5">
        <v>0</v>
      </c>
      <c r="BA157" s="5">
        <v>0</v>
      </c>
      <c r="BB157" s="5">
        <v>0</v>
      </c>
      <c r="BC157" s="5">
        <v>0</v>
      </c>
      <c r="BD157" s="5">
        <v>0</v>
      </c>
      <c r="BE157" s="5">
        <v>0</v>
      </c>
      <c r="BF157" s="5">
        <v>0</v>
      </c>
      <c r="BG157" s="5">
        <v>0</v>
      </c>
      <c r="BH157" s="5">
        <v>0</v>
      </c>
      <c r="BI157" s="5">
        <v>0</v>
      </c>
      <c r="BJ157" s="5">
        <v>0</v>
      </c>
      <c r="BK157" s="5">
        <v>0</v>
      </c>
      <c r="BL157" s="5">
        <v>0</v>
      </c>
      <c r="BM157" s="5">
        <v>0</v>
      </c>
      <c r="BN157" s="5">
        <v>0</v>
      </c>
      <c r="BO157" s="5">
        <v>0</v>
      </c>
      <c r="BP157" s="5">
        <v>0</v>
      </c>
      <c r="BQ157" s="5">
        <v>0</v>
      </c>
      <c r="BR157" s="5">
        <v>0</v>
      </c>
      <c r="BS157" s="5">
        <v>0</v>
      </c>
      <c r="BT157" s="5">
        <v>0</v>
      </c>
      <c r="BU157" s="5">
        <v>0</v>
      </c>
      <c r="BV157" s="5">
        <v>0</v>
      </c>
      <c r="BW157" s="5">
        <v>0</v>
      </c>
      <c r="BX157" s="5">
        <v>0</v>
      </c>
      <c r="BY157" s="5">
        <v>0</v>
      </c>
      <c r="BZ157" s="5">
        <v>0</v>
      </c>
      <c r="CA157" s="5">
        <v>0</v>
      </c>
      <c r="CB157" s="5">
        <v>0</v>
      </c>
      <c r="CC157" s="5">
        <v>0</v>
      </c>
      <c r="CD157" s="5">
        <v>19</v>
      </c>
      <c r="CG157" s="6">
        <v>154</v>
      </c>
      <c r="CH157" s="5">
        <f>VLOOKUP(CG157,$A$4:$CD$237,Infographic!$G$2+2)</f>
        <v>0</v>
      </c>
      <c r="CI157" s="5">
        <f t="shared" si="10"/>
        <v>1.54E-2</v>
      </c>
      <c r="CJ157" s="5">
        <f t="shared" si="11"/>
        <v>164</v>
      </c>
      <c r="CK157" s="5" t="str">
        <f t="shared" si="12"/>
        <v>Tokelauan</v>
      </c>
      <c r="CL157" s="5">
        <f t="shared" si="13"/>
        <v>0</v>
      </c>
      <c r="CM157" s="5">
        <f t="shared" si="14"/>
        <v>0</v>
      </c>
    </row>
    <row r="158" spans="1:91" x14ac:dyDescent="0.3">
      <c r="A158" s="6">
        <v>155</v>
      </c>
      <c r="B158" s="5" t="s">
        <v>242</v>
      </c>
      <c r="C158" s="5">
        <v>0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4</v>
      </c>
      <c r="M158" s="5">
        <v>0</v>
      </c>
      <c r="N158" s="5">
        <v>0</v>
      </c>
      <c r="O158" s="5">
        <v>0</v>
      </c>
      <c r="P158" s="5">
        <v>12</v>
      </c>
      <c r="Q158" s="5">
        <v>0</v>
      </c>
      <c r="R158" s="5">
        <v>0</v>
      </c>
      <c r="S158" s="5">
        <v>0</v>
      </c>
      <c r="T158" s="5">
        <v>3</v>
      </c>
      <c r="U158" s="5">
        <v>0</v>
      </c>
      <c r="V158" s="5">
        <v>13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10</v>
      </c>
      <c r="AC158" s="5">
        <v>0</v>
      </c>
      <c r="AD158" s="5">
        <v>0</v>
      </c>
      <c r="AE158" s="5">
        <v>0</v>
      </c>
      <c r="AF158" s="5">
        <v>0</v>
      </c>
      <c r="AG158" s="5">
        <v>10</v>
      </c>
      <c r="AH158" s="5">
        <v>0</v>
      </c>
      <c r="AI158" s="5">
        <v>11</v>
      </c>
      <c r="AJ158" s="5">
        <v>0</v>
      </c>
      <c r="AK158" s="5">
        <v>3</v>
      </c>
      <c r="AL158" s="5">
        <v>8</v>
      </c>
      <c r="AM158" s="5">
        <v>0</v>
      </c>
      <c r="AN158" s="5">
        <v>0</v>
      </c>
      <c r="AO158" s="5">
        <v>0</v>
      </c>
      <c r="AP158" s="5">
        <v>0</v>
      </c>
      <c r="AQ158" s="5">
        <v>0</v>
      </c>
      <c r="AR158" s="5">
        <v>0</v>
      </c>
      <c r="AS158" s="5">
        <v>0</v>
      </c>
      <c r="AT158" s="5">
        <v>0</v>
      </c>
      <c r="AU158" s="5">
        <v>15</v>
      </c>
      <c r="AV158" s="5">
        <v>0</v>
      </c>
      <c r="AW158" s="5">
        <v>0</v>
      </c>
      <c r="AX158" s="5">
        <v>3</v>
      </c>
      <c r="AY158" s="5">
        <v>0</v>
      </c>
      <c r="AZ158" s="5">
        <v>0</v>
      </c>
      <c r="BA158" s="5">
        <v>0</v>
      </c>
      <c r="BB158" s="5">
        <v>0</v>
      </c>
      <c r="BC158" s="5">
        <v>7</v>
      </c>
      <c r="BD158" s="5">
        <v>0</v>
      </c>
      <c r="BE158" s="5">
        <v>0</v>
      </c>
      <c r="BF158" s="5">
        <v>0</v>
      </c>
      <c r="BG158" s="5">
        <v>0</v>
      </c>
      <c r="BH158" s="5">
        <v>0</v>
      </c>
      <c r="BI158" s="5">
        <v>0</v>
      </c>
      <c r="BJ158" s="5">
        <v>0</v>
      </c>
      <c r="BK158" s="5">
        <v>0</v>
      </c>
      <c r="BL158" s="5">
        <v>0</v>
      </c>
      <c r="BM158" s="5">
        <v>0</v>
      </c>
      <c r="BN158" s="5">
        <v>0</v>
      </c>
      <c r="BO158" s="5">
        <v>0</v>
      </c>
      <c r="BP158" s="5">
        <v>0</v>
      </c>
      <c r="BQ158" s="5">
        <v>0</v>
      </c>
      <c r="BR158" s="5">
        <v>0</v>
      </c>
      <c r="BS158" s="5">
        <v>0</v>
      </c>
      <c r="BT158" s="5">
        <v>0</v>
      </c>
      <c r="BU158" s="5">
        <v>0</v>
      </c>
      <c r="BV158" s="5">
        <v>0</v>
      </c>
      <c r="BW158" s="5">
        <v>0</v>
      </c>
      <c r="BX158" s="5">
        <v>0</v>
      </c>
      <c r="BY158" s="5">
        <v>0</v>
      </c>
      <c r="BZ158" s="5">
        <v>40</v>
      </c>
      <c r="CA158" s="5">
        <v>0</v>
      </c>
      <c r="CB158" s="5">
        <v>0</v>
      </c>
      <c r="CC158" s="5">
        <v>0</v>
      </c>
      <c r="CD158" s="5">
        <v>146</v>
      </c>
      <c r="CG158" s="6">
        <v>155</v>
      </c>
      <c r="CH158" s="5">
        <f>VLOOKUP(CG158,$A$4:$CD$237,Infographic!$G$2+2)</f>
        <v>10</v>
      </c>
      <c r="CI158" s="5">
        <f t="shared" si="10"/>
        <v>10.015499999999999</v>
      </c>
      <c r="CJ158" s="5">
        <f t="shared" si="11"/>
        <v>105</v>
      </c>
      <c r="CK158" s="5" t="str">
        <f t="shared" si="12"/>
        <v>Tiwi</v>
      </c>
      <c r="CL158" s="5">
        <f t="shared" si="13"/>
        <v>0</v>
      </c>
      <c r="CM158" s="5">
        <f t="shared" si="14"/>
        <v>0</v>
      </c>
    </row>
    <row r="159" spans="1:91" x14ac:dyDescent="0.3">
      <c r="A159" s="6">
        <v>156</v>
      </c>
      <c r="B159" s="5" t="s">
        <v>473</v>
      </c>
      <c r="C159" s="5">
        <v>0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3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5">
        <v>0</v>
      </c>
      <c r="AG159" s="5">
        <v>0</v>
      </c>
      <c r="AH159" s="5">
        <v>0</v>
      </c>
      <c r="AI159" s="5">
        <v>0</v>
      </c>
      <c r="AJ159" s="5">
        <v>0</v>
      </c>
      <c r="AK159" s="5">
        <v>0</v>
      </c>
      <c r="AL159" s="5">
        <v>0</v>
      </c>
      <c r="AM159" s="5">
        <v>0</v>
      </c>
      <c r="AN159" s="5">
        <v>0</v>
      </c>
      <c r="AO159" s="5">
        <v>0</v>
      </c>
      <c r="AP159" s="5">
        <v>0</v>
      </c>
      <c r="AQ159" s="5">
        <v>0</v>
      </c>
      <c r="AR159" s="5">
        <v>0</v>
      </c>
      <c r="AS159" s="5">
        <v>0</v>
      </c>
      <c r="AT159" s="5">
        <v>0</v>
      </c>
      <c r="AU159" s="5">
        <v>0</v>
      </c>
      <c r="AV159" s="5">
        <v>0</v>
      </c>
      <c r="AW159" s="5">
        <v>0</v>
      </c>
      <c r="AX159" s="5">
        <v>0</v>
      </c>
      <c r="AY159" s="5">
        <v>0</v>
      </c>
      <c r="AZ159" s="5">
        <v>0</v>
      </c>
      <c r="BA159" s="5">
        <v>0</v>
      </c>
      <c r="BB159" s="5">
        <v>0</v>
      </c>
      <c r="BC159" s="5">
        <v>0</v>
      </c>
      <c r="BD159" s="5">
        <v>0</v>
      </c>
      <c r="BE159" s="5">
        <v>0</v>
      </c>
      <c r="BF159" s="5">
        <v>0</v>
      </c>
      <c r="BG159" s="5">
        <v>0</v>
      </c>
      <c r="BH159" s="5">
        <v>0</v>
      </c>
      <c r="BI159" s="5">
        <v>0</v>
      </c>
      <c r="BJ159" s="5">
        <v>0</v>
      </c>
      <c r="BK159" s="5">
        <v>0</v>
      </c>
      <c r="BL159" s="5">
        <v>0</v>
      </c>
      <c r="BM159" s="5">
        <v>0</v>
      </c>
      <c r="BN159" s="5">
        <v>0</v>
      </c>
      <c r="BO159" s="5">
        <v>0</v>
      </c>
      <c r="BP159" s="5">
        <v>0</v>
      </c>
      <c r="BQ159" s="5">
        <v>0</v>
      </c>
      <c r="BR159" s="5">
        <v>0</v>
      </c>
      <c r="BS159" s="5">
        <v>0</v>
      </c>
      <c r="BT159" s="5">
        <v>0</v>
      </c>
      <c r="BU159" s="5">
        <v>0</v>
      </c>
      <c r="BV159" s="5">
        <v>0</v>
      </c>
      <c r="BW159" s="5">
        <v>0</v>
      </c>
      <c r="BX159" s="5">
        <v>0</v>
      </c>
      <c r="BY159" s="5">
        <v>0</v>
      </c>
      <c r="BZ159" s="5">
        <v>0</v>
      </c>
      <c r="CA159" s="5">
        <v>0</v>
      </c>
      <c r="CB159" s="5">
        <v>0</v>
      </c>
      <c r="CC159" s="5">
        <v>0</v>
      </c>
      <c r="CD159" s="5">
        <v>12</v>
      </c>
      <c r="CG159" s="6">
        <v>156</v>
      </c>
      <c r="CH159" s="5">
        <f>VLOOKUP(CG159,$A$4:$CD$237,Infographic!$G$2+2)</f>
        <v>0</v>
      </c>
      <c r="CI159" s="5">
        <f t="shared" si="10"/>
        <v>1.5600000000000001E-2</v>
      </c>
      <c r="CJ159" s="5">
        <f t="shared" si="11"/>
        <v>163</v>
      </c>
      <c r="CK159" s="5" t="str">
        <f t="shared" si="12"/>
        <v>Tai, nec</v>
      </c>
      <c r="CL159" s="5">
        <f t="shared" si="13"/>
        <v>0</v>
      </c>
      <c r="CM159" s="5">
        <f t="shared" si="14"/>
        <v>0</v>
      </c>
    </row>
    <row r="160" spans="1:91" x14ac:dyDescent="0.3">
      <c r="A160" s="6">
        <v>157</v>
      </c>
      <c r="B160" s="5" t="s">
        <v>474</v>
      </c>
      <c r="C160" s="5">
        <v>0</v>
      </c>
      <c r="D160" s="5">
        <v>3</v>
      </c>
      <c r="E160" s="5">
        <v>0</v>
      </c>
      <c r="F160" s="5">
        <v>20</v>
      </c>
      <c r="G160" s="5">
        <v>0</v>
      </c>
      <c r="H160" s="5">
        <v>5</v>
      </c>
      <c r="I160" s="5">
        <v>14</v>
      </c>
      <c r="J160" s="5">
        <v>0</v>
      </c>
      <c r="K160" s="5">
        <v>26</v>
      </c>
      <c r="L160" s="5">
        <v>10</v>
      </c>
      <c r="M160" s="5">
        <v>0</v>
      </c>
      <c r="N160" s="5">
        <v>12</v>
      </c>
      <c r="O160" s="5">
        <v>4</v>
      </c>
      <c r="P160" s="5">
        <v>6</v>
      </c>
      <c r="Q160" s="5">
        <v>0</v>
      </c>
      <c r="R160" s="5">
        <v>5</v>
      </c>
      <c r="S160" s="5">
        <v>0</v>
      </c>
      <c r="T160" s="5">
        <v>18</v>
      </c>
      <c r="U160" s="5">
        <v>3</v>
      </c>
      <c r="V160" s="5">
        <v>16</v>
      </c>
      <c r="W160" s="5">
        <v>0</v>
      </c>
      <c r="X160" s="5">
        <v>8</v>
      </c>
      <c r="Y160" s="5">
        <v>6</v>
      </c>
      <c r="Z160" s="5">
        <v>0</v>
      </c>
      <c r="AA160" s="5">
        <v>3</v>
      </c>
      <c r="AB160" s="5">
        <v>6</v>
      </c>
      <c r="AC160" s="5">
        <v>15</v>
      </c>
      <c r="AD160" s="5">
        <v>3</v>
      </c>
      <c r="AE160" s="5">
        <v>0</v>
      </c>
      <c r="AF160" s="5">
        <v>0</v>
      </c>
      <c r="AG160" s="5">
        <v>23</v>
      </c>
      <c r="AH160" s="5">
        <v>0</v>
      </c>
      <c r="AI160" s="5">
        <v>3</v>
      </c>
      <c r="AJ160" s="5">
        <v>0</v>
      </c>
      <c r="AK160" s="5">
        <v>11</v>
      </c>
      <c r="AL160" s="5">
        <v>7</v>
      </c>
      <c r="AM160" s="5">
        <v>5</v>
      </c>
      <c r="AN160" s="5">
        <v>0</v>
      </c>
      <c r="AO160" s="5">
        <v>0</v>
      </c>
      <c r="AP160" s="5">
        <v>4</v>
      </c>
      <c r="AQ160" s="5">
        <v>0</v>
      </c>
      <c r="AR160" s="5">
        <v>19</v>
      </c>
      <c r="AS160" s="5">
        <v>20</v>
      </c>
      <c r="AT160" s="5">
        <v>22</v>
      </c>
      <c r="AU160" s="5">
        <v>0</v>
      </c>
      <c r="AV160" s="5">
        <v>0</v>
      </c>
      <c r="AW160" s="5">
        <v>0</v>
      </c>
      <c r="AX160" s="5">
        <v>4</v>
      </c>
      <c r="AY160" s="5">
        <v>9</v>
      </c>
      <c r="AZ160" s="5">
        <v>0</v>
      </c>
      <c r="BA160" s="5">
        <v>0</v>
      </c>
      <c r="BB160" s="5">
        <v>29</v>
      </c>
      <c r="BC160" s="5">
        <v>33</v>
      </c>
      <c r="BD160" s="5">
        <v>0</v>
      </c>
      <c r="BE160" s="5">
        <v>0</v>
      </c>
      <c r="BF160" s="5">
        <v>0</v>
      </c>
      <c r="BG160" s="5">
        <v>9</v>
      </c>
      <c r="BH160" s="5">
        <v>0</v>
      </c>
      <c r="BI160" s="5">
        <v>23</v>
      </c>
      <c r="BJ160" s="5">
        <v>0</v>
      </c>
      <c r="BK160" s="5">
        <v>0</v>
      </c>
      <c r="BL160" s="5">
        <v>0</v>
      </c>
      <c r="BM160" s="5">
        <v>0</v>
      </c>
      <c r="BN160" s="5">
        <v>6</v>
      </c>
      <c r="BO160" s="5">
        <v>0</v>
      </c>
      <c r="BP160" s="5">
        <v>6</v>
      </c>
      <c r="BQ160" s="5">
        <v>3</v>
      </c>
      <c r="BR160" s="5">
        <v>0</v>
      </c>
      <c r="BS160" s="5">
        <v>0</v>
      </c>
      <c r="BT160" s="5">
        <v>0</v>
      </c>
      <c r="BU160" s="5">
        <v>0</v>
      </c>
      <c r="BV160" s="5">
        <v>0</v>
      </c>
      <c r="BW160" s="5">
        <v>11</v>
      </c>
      <c r="BX160" s="5">
        <v>14</v>
      </c>
      <c r="BY160" s="5">
        <v>8</v>
      </c>
      <c r="BZ160" s="5">
        <v>3</v>
      </c>
      <c r="CA160" s="5">
        <v>24</v>
      </c>
      <c r="CB160" s="5">
        <v>12</v>
      </c>
      <c r="CC160" s="5">
        <v>0</v>
      </c>
      <c r="CD160" s="5">
        <v>501</v>
      </c>
      <c r="CG160" s="6">
        <v>157</v>
      </c>
      <c r="CH160" s="5">
        <f>VLOOKUP(CG160,$A$4:$CD$237,Infographic!$G$2+2)</f>
        <v>6</v>
      </c>
      <c r="CI160" s="5">
        <f t="shared" si="10"/>
        <v>6.0156999999999998</v>
      </c>
      <c r="CJ160" s="5">
        <f t="shared" si="11"/>
        <v>116</v>
      </c>
      <c r="CK160" s="5" t="str">
        <f t="shared" si="12"/>
        <v>Solomon Is. Pijin</v>
      </c>
      <c r="CL160" s="5">
        <f t="shared" si="13"/>
        <v>0</v>
      </c>
      <c r="CM160" s="5">
        <f t="shared" si="14"/>
        <v>0</v>
      </c>
    </row>
    <row r="161" spans="1:91" x14ac:dyDescent="0.3">
      <c r="A161" s="6">
        <v>158</v>
      </c>
      <c r="B161" s="5" t="s">
        <v>475</v>
      </c>
      <c r="C161" s="5">
        <v>0</v>
      </c>
      <c r="D161" s="5">
        <v>0</v>
      </c>
      <c r="E161" s="5">
        <v>95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8</v>
      </c>
      <c r="L161" s="5">
        <v>0</v>
      </c>
      <c r="M161" s="5">
        <v>0</v>
      </c>
      <c r="N161" s="5">
        <v>0</v>
      </c>
      <c r="O161" s="5">
        <v>190</v>
      </c>
      <c r="P161" s="5">
        <v>363</v>
      </c>
      <c r="Q161" s="5">
        <v>0</v>
      </c>
      <c r="R161" s="5">
        <v>24</v>
      </c>
      <c r="S161" s="5">
        <v>0</v>
      </c>
      <c r="T161" s="5">
        <v>0</v>
      </c>
      <c r="U161" s="5">
        <v>0</v>
      </c>
      <c r="V161" s="5">
        <v>55</v>
      </c>
      <c r="W161" s="5">
        <v>0</v>
      </c>
      <c r="X161" s="5">
        <v>10</v>
      </c>
      <c r="Y161" s="5">
        <v>0</v>
      </c>
      <c r="Z161" s="5">
        <v>0</v>
      </c>
      <c r="AA161" s="5">
        <v>0</v>
      </c>
      <c r="AB161" s="5">
        <v>148</v>
      </c>
      <c r="AC161" s="5">
        <v>83</v>
      </c>
      <c r="AD161" s="5">
        <v>0</v>
      </c>
      <c r="AE161" s="5">
        <v>0</v>
      </c>
      <c r="AF161" s="5">
        <v>0</v>
      </c>
      <c r="AG161" s="5">
        <v>3</v>
      </c>
      <c r="AH161" s="5">
        <v>0</v>
      </c>
      <c r="AI161" s="5">
        <v>7</v>
      </c>
      <c r="AJ161" s="5">
        <v>0</v>
      </c>
      <c r="AK161" s="5">
        <v>12</v>
      </c>
      <c r="AL161" s="5">
        <v>17</v>
      </c>
      <c r="AM161" s="5">
        <v>40</v>
      </c>
      <c r="AN161" s="5">
        <v>0</v>
      </c>
      <c r="AO161" s="5">
        <v>0</v>
      </c>
      <c r="AP161" s="5">
        <v>4</v>
      </c>
      <c r="AQ161" s="5">
        <v>0</v>
      </c>
      <c r="AR161" s="5">
        <v>6</v>
      </c>
      <c r="AS161" s="5">
        <v>14</v>
      </c>
      <c r="AT161" s="5">
        <v>8</v>
      </c>
      <c r="AU161" s="5">
        <v>11</v>
      </c>
      <c r="AV161" s="5">
        <v>0</v>
      </c>
      <c r="AW161" s="5">
        <v>0</v>
      </c>
      <c r="AX161" s="5">
        <v>0</v>
      </c>
      <c r="AY161" s="5">
        <v>49</v>
      </c>
      <c r="AZ161" s="5">
        <v>0</v>
      </c>
      <c r="BA161" s="5">
        <v>0</v>
      </c>
      <c r="BB161" s="5">
        <v>0</v>
      </c>
      <c r="BC161" s="5">
        <v>0</v>
      </c>
      <c r="BD161" s="5">
        <v>0</v>
      </c>
      <c r="BE161" s="5">
        <v>0</v>
      </c>
      <c r="BF161" s="5">
        <v>0</v>
      </c>
      <c r="BG161" s="5">
        <v>0</v>
      </c>
      <c r="BH161" s="5">
        <v>0</v>
      </c>
      <c r="BI161" s="5">
        <v>0</v>
      </c>
      <c r="BJ161" s="5">
        <v>0</v>
      </c>
      <c r="BK161" s="5">
        <v>0</v>
      </c>
      <c r="BL161" s="5">
        <v>0</v>
      </c>
      <c r="BM161" s="5">
        <v>0</v>
      </c>
      <c r="BN161" s="5">
        <v>0</v>
      </c>
      <c r="BO161" s="5">
        <v>0</v>
      </c>
      <c r="BP161" s="5">
        <v>0</v>
      </c>
      <c r="BQ161" s="5">
        <v>12</v>
      </c>
      <c r="BR161" s="5">
        <v>0</v>
      </c>
      <c r="BS161" s="5">
        <v>0</v>
      </c>
      <c r="BT161" s="5">
        <v>0</v>
      </c>
      <c r="BU161" s="5">
        <v>0</v>
      </c>
      <c r="BV161" s="5">
        <v>0</v>
      </c>
      <c r="BW161" s="5">
        <v>19</v>
      </c>
      <c r="BX161" s="5">
        <v>9</v>
      </c>
      <c r="BY161" s="5">
        <v>0</v>
      </c>
      <c r="BZ161" s="5">
        <v>25</v>
      </c>
      <c r="CA161" s="5">
        <v>21</v>
      </c>
      <c r="CB161" s="5">
        <v>0</v>
      </c>
      <c r="CC161" s="5">
        <v>0</v>
      </c>
      <c r="CD161" s="5">
        <v>1238</v>
      </c>
      <c r="CG161" s="6">
        <v>158</v>
      </c>
      <c r="CH161" s="5">
        <f>VLOOKUP(CG161,$A$4:$CD$237,Infographic!$G$2+2)</f>
        <v>148</v>
      </c>
      <c r="CI161" s="5">
        <f t="shared" si="10"/>
        <v>148.01580000000001</v>
      </c>
      <c r="CJ161" s="5">
        <f t="shared" si="11"/>
        <v>58</v>
      </c>
      <c r="CK161" s="5" t="str">
        <f t="shared" si="12"/>
        <v>Rotuman</v>
      </c>
      <c r="CL161" s="5">
        <f t="shared" si="13"/>
        <v>0</v>
      </c>
      <c r="CM161" s="5">
        <f t="shared" si="14"/>
        <v>0</v>
      </c>
    </row>
    <row r="162" spans="1:91" x14ac:dyDescent="0.3">
      <c r="A162" s="6">
        <v>159</v>
      </c>
      <c r="B162" s="5" t="s">
        <v>476</v>
      </c>
      <c r="C162" s="5">
        <v>0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3</v>
      </c>
      <c r="M162" s="5">
        <v>0</v>
      </c>
      <c r="N162" s="5">
        <v>0</v>
      </c>
      <c r="O162" s="5">
        <v>4</v>
      </c>
      <c r="P162" s="5">
        <v>3</v>
      </c>
      <c r="Q162" s="5">
        <v>0</v>
      </c>
      <c r="R162" s="5">
        <v>0</v>
      </c>
      <c r="S162" s="5">
        <v>0</v>
      </c>
      <c r="T162" s="5">
        <v>3</v>
      </c>
      <c r="U162" s="5">
        <v>0</v>
      </c>
      <c r="V162" s="5">
        <v>0</v>
      </c>
      <c r="W162" s="5">
        <v>0</v>
      </c>
      <c r="X162" s="5">
        <v>8</v>
      </c>
      <c r="Y162" s="5">
        <v>0</v>
      </c>
      <c r="Z162" s="5">
        <v>0</v>
      </c>
      <c r="AA162" s="5">
        <v>0</v>
      </c>
      <c r="AB162" s="5">
        <v>5</v>
      </c>
      <c r="AC162" s="5">
        <v>0</v>
      </c>
      <c r="AD162" s="5">
        <v>3</v>
      </c>
      <c r="AE162" s="5">
        <v>0</v>
      </c>
      <c r="AF162" s="5">
        <v>0</v>
      </c>
      <c r="AG162" s="5">
        <v>0</v>
      </c>
      <c r="AH162" s="5">
        <v>0</v>
      </c>
      <c r="AI162" s="5">
        <v>0</v>
      </c>
      <c r="AJ162" s="5">
        <v>0</v>
      </c>
      <c r="AK162" s="5">
        <v>0</v>
      </c>
      <c r="AL162" s="5">
        <v>0</v>
      </c>
      <c r="AM162" s="5">
        <v>0</v>
      </c>
      <c r="AN162" s="5">
        <v>0</v>
      </c>
      <c r="AO162" s="5">
        <v>0</v>
      </c>
      <c r="AP162" s="5">
        <v>0</v>
      </c>
      <c r="AQ162" s="5">
        <v>0</v>
      </c>
      <c r="AR162" s="5">
        <v>0</v>
      </c>
      <c r="AS162" s="5">
        <v>0</v>
      </c>
      <c r="AT162" s="5">
        <v>0</v>
      </c>
      <c r="AU162" s="5">
        <v>5</v>
      </c>
      <c r="AV162" s="5">
        <v>0</v>
      </c>
      <c r="AW162" s="5">
        <v>0</v>
      </c>
      <c r="AX162" s="5">
        <v>0</v>
      </c>
      <c r="AY162" s="5">
        <v>0</v>
      </c>
      <c r="AZ162" s="5">
        <v>7</v>
      </c>
      <c r="BA162" s="5">
        <v>0</v>
      </c>
      <c r="BB162" s="5">
        <v>5</v>
      </c>
      <c r="BC162" s="5">
        <v>0</v>
      </c>
      <c r="BD162" s="5">
        <v>0</v>
      </c>
      <c r="BE162" s="5">
        <v>0</v>
      </c>
      <c r="BF162" s="5">
        <v>0</v>
      </c>
      <c r="BG162" s="5">
        <v>0</v>
      </c>
      <c r="BH162" s="5">
        <v>0</v>
      </c>
      <c r="BI162" s="5">
        <v>0</v>
      </c>
      <c r="BJ162" s="5">
        <v>0</v>
      </c>
      <c r="BK162" s="5">
        <v>0</v>
      </c>
      <c r="BL162" s="5">
        <v>3</v>
      </c>
      <c r="BM162" s="5">
        <v>0</v>
      </c>
      <c r="BN162" s="5">
        <v>3</v>
      </c>
      <c r="BO162" s="5">
        <v>0</v>
      </c>
      <c r="BP162" s="5">
        <v>0</v>
      </c>
      <c r="BQ162" s="5">
        <v>0</v>
      </c>
      <c r="BR162" s="5">
        <v>0</v>
      </c>
      <c r="BS162" s="5">
        <v>0</v>
      </c>
      <c r="BT162" s="5">
        <v>0</v>
      </c>
      <c r="BU162" s="5">
        <v>0</v>
      </c>
      <c r="BV162" s="5">
        <v>0</v>
      </c>
      <c r="BW162" s="5">
        <v>0</v>
      </c>
      <c r="BX162" s="5">
        <v>6</v>
      </c>
      <c r="BY162" s="5">
        <v>0</v>
      </c>
      <c r="BZ162" s="5">
        <v>6</v>
      </c>
      <c r="CA162" s="5">
        <v>0</v>
      </c>
      <c r="CB162" s="5">
        <v>0</v>
      </c>
      <c r="CC162" s="5">
        <v>0</v>
      </c>
      <c r="CD162" s="5">
        <v>73</v>
      </c>
      <c r="CG162" s="6">
        <v>159</v>
      </c>
      <c r="CH162" s="5">
        <f>VLOOKUP(CG162,$A$4:$CD$237,Infographic!$G$2+2)</f>
        <v>5</v>
      </c>
      <c r="CI162" s="5">
        <f t="shared" si="10"/>
        <v>5.0159000000000002</v>
      </c>
      <c r="CJ162" s="5">
        <f t="shared" si="11"/>
        <v>123</v>
      </c>
      <c r="CK162" s="5" t="str">
        <f t="shared" si="12"/>
        <v>Pitjantjatjara</v>
      </c>
      <c r="CL162" s="5">
        <f t="shared" si="13"/>
        <v>0</v>
      </c>
      <c r="CM162" s="5">
        <f t="shared" si="14"/>
        <v>0</v>
      </c>
    </row>
    <row r="163" spans="1:91" x14ac:dyDescent="0.3">
      <c r="A163" s="6">
        <v>160</v>
      </c>
      <c r="B163" s="5" t="s">
        <v>477</v>
      </c>
      <c r="C163" s="5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12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3</v>
      </c>
      <c r="AD163" s="5">
        <v>0</v>
      </c>
      <c r="AE163" s="5">
        <v>0</v>
      </c>
      <c r="AF163" s="5">
        <v>0</v>
      </c>
      <c r="AG163" s="5">
        <v>0</v>
      </c>
      <c r="AH163" s="5">
        <v>0</v>
      </c>
      <c r="AI163" s="5">
        <v>3</v>
      </c>
      <c r="AJ163" s="5">
        <v>0</v>
      </c>
      <c r="AK163" s="5">
        <v>0</v>
      </c>
      <c r="AL163" s="5">
        <v>0</v>
      </c>
      <c r="AM163" s="5">
        <v>0</v>
      </c>
      <c r="AN163" s="5">
        <v>0</v>
      </c>
      <c r="AO163" s="5">
        <v>0</v>
      </c>
      <c r="AP163" s="5">
        <v>0</v>
      </c>
      <c r="AQ163" s="5">
        <v>0</v>
      </c>
      <c r="AR163" s="5">
        <v>0</v>
      </c>
      <c r="AS163" s="5">
        <v>0</v>
      </c>
      <c r="AT163" s="5">
        <v>4</v>
      </c>
      <c r="AU163" s="5">
        <v>0</v>
      </c>
      <c r="AV163" s="5">
        <v>0</v>
      </c>
      <c r="AW163" s="5">
        <v>0</v>
      </c>
      <c r="AX163" s="5">
        <v>0</v>
      </c>
      <c r="AY163" s="5">
        <v>0</v>
      </c>
      <c r="AZ163" s="5">
        <v>0</v>
      </c>
      <c r="BA163" s="5">
        <v>0</v>
      </c>
      <c r="BB163" s="5">
        <v>0</v>
      </c>
      <c r="BC163" s="5">
        <v>0</v>
      </c>
      <c r="BD163" s="5">
        <v>0</v>
      </c>
      <c r="BE163" s="5">
        <v>0</v>
      </c>
      <c r="BF163" s="5">
        <v>4</v>
      </c>
      <c r="BG163" s="5">
        <v>0</v>
      </c>
      <c r="BH163" s="5">
        <v>0</v>
      </c>
      <c r="BI163" s="5">
        <v>0</v>
      </c>
      <c r="BJ163" s="5">
        <v>0</v>
      </c>
      <c r="BK163" s="5">
        <v>0</v>
      </c>
      <c r="BL163" s="5">
        <v>0</v>
      </c>
      <c r="BM163" s="5">
        <v>0</v>
      </c>
      <c r="BN163" s="5">
        <v>0</v>
      </c>
      <c r="BO163" s="5">
        <v>0</v>
      </c>
      <c r="BP163" s="5">
        <v>0</v>
      </c>
      <c r="BQ163" s="5">
        <v>0</v>
      </c>
      <c r="BR163" s="5">
        <v>0</v>
      </c>
      <c r="BS163" s="5">
        <v>0</v>
      </c>
      <c r="BT163" s="5">
        <v>0</v>
      </c>
      <c r="BU163" s="5">
        <v>0</v>
      </c>
      <c r="BV163" s="5">
        <v>0</v>
      </c>
      <c r="BW163" s="5">
        <v>0</v>
      </c>
      <c r="BX163" s="5">
        <v>0</v>
      </c>
      <c r="BY163" s="5">
        <v>0</v>
      </c>
      <c r="BZ163" s="5">
        <v>0</v>
      </c>
      <c r="CA163" s="5">
        <v>0</v>
      </c>
      <c r="CB163" s="5">
        <v>0</v>
      </c>
      <c r="CC163" s="5">
        <v>0</v>
      </c>
      <c r="CD163" s="5">
        <v>39</v>
      </c>
      <c r="CG163" s="6">
        <v>160</v>
      </c>
      <c r="CH163" s="5">
        <f>VLOOKUP(CG163,$A$4:$CD$237,Infographic!$G$2+2)</f>
        <v>0</v>
      </c>
      <c r="CI163" s="5">
        <f t="shared" si="10"/>
        <v>1.6E-2</v>
      </c>
      <c r="CJ163" s="5">
        <f t="shared" si="11"/>
        <v>162</v>
      </c>
      <c r="CK163" s="5" t="str">
        <f t="shared" si="12"/>
        <v>Paakantyi</v>
      </c>
      <c r="CL163" s="5">
        <f t="shared" si="13"/>
        <v>0</v>
      </c>
      <c r="CM163" s="5">
        <f t="shared" si="14"/>
        <v>0</v>
      </c>
    </row>
    <row r="164" spans="1:91" x14ac:dyDescent="0.3">
      <c r="A164" s="6">
        <v>161</v>
      </c>
      <c r="B164" s="5" t="s">
        <v>478</v>
      </c>
      <c r="C164" s="5">
        <v>0</v>
      </c>
      <c r="D164" s="5">
        <v>0</v>
      </c>
      <c r="E164" s="5">
        <v>3</v>
      </c>
      <c r="F164" s="5">
        <v>0</v>
      </c>
      <c r="G164" s="5">
        <v>0</v>
      </c>
      <c r="H164" s="5">
        <v>0</v>
      </c>
      <c r="I164" s="5">
        <v>5</v>
      </c>
      <c r="J164" s="5">
        <v>0</v>
      </c>
      <c r="K164" s="5">
        <v>14</v>
      </c>
      <c r="L164" s="5">
        <v>6</v>
      </c>
      <c r="M164" s="5">
        <v>0</v>
      </c>
      <c r="N164" s="5">
        <v>0</v>
      </c>
      <c r="O164" s="5">
        <v>0</v>
      </c>
      <c r="P164" s="5">
        <v>38</v>
      </c>
      <c r="Q164" s="5">
        <v>0</v>
      </c>
      <c r="R164" s="5">
        <v>0</v>
      </c>
      <c r="S164" s="5">
        <v>0</v>
      </c>
      <c r="T164" s="5">
        <v>6</v>
      </c>
      <c r="U164" s="5">
        <v>0</v>
      </c>
      <c r="V164" s="5">
        <v>0</v>
      </c>
      <c r="W164" s="5">
        <v>0</v>
      </c>
      <c r="X164" s="5">
        <v>20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5">
        <v>0</v>
      </c>
      <c r="AG164" s="5">
        <v>0</v>
      </c>
      <c r="AH164" s="5">
        <v>0</v>
      </c>
      <c r="AI164" s="5">
        <v>4</v>
      </c>
      <c r="AJ164" s="5">
        <v>0</v>
      </c>
      <c r="AK164" s="5">
        <v>0</v>
      </c>
      <c r="AL164" s="5">
        <v>5</v>
      </c>
      <c r="AM164" s="5">
        <v>0</v>
      </c>
      <c r="AN164" s="5">
        <v>0</v>
      </c>
      <c r="AO164" s="5">
        <v>0</v>
      </c>
      <c r="AP164" s="5">
        <v>0</v>
      </c>
      <c r="AQ164" s="5">
        <v>0</v>
      </c>
      <c r="AR164" s="5">
        <v>0</v>
      </c>
      <c r="AS164" s="5">
        <v>3</v>
      </c>
      <c r="AT164" s="5">
        <v>82</v>
      </c>
      <c r="AU164" s="5">
        <v>6</v>
      </c>
      <c r="AV164" s="5">
        <v>0</v>
      </c>
      <c r="AW164" s="5">
        <v>0</v>
      </c>
      <c r="AX164" s="5">
        <v>0</v>
      </c>
      <c r="AY164" s="5">
        <v>45</v>
      </c>
      <c r="AZ164" s="5">
        <v>13</v>
      </c>
      <c r="BA164" s="5">
        <v>0</v>
      </c>
      <c r="BB164" s="5">
        <v>8</v>
      </c>
      <c r="BC164" s="5">
        <v>0</v>
      </c>
      <c r="BD164" s="5">
        <v>0</v>
      </c>
      <c r="BE164" s="5">
        <v>0</v>
      </c>
      <c r="BF164" s="5">
        <v>0</v>
      </c>
      <c r="BG164" s="5">
        <v>5</v>
      </c>
      <c r="BH164" s="5">
        <v>0</v>
      </c>
      <c r="BI164" s="5">
        <v>4</v>
      </c>
      <c r="BJ164" s="5">
        <v>0</v>
      </c>
      <c r="BK164" s="5">
        <v>0</v>
      </c>
      <c r="BL164" s="5">
        <v>0</v>
      </c>
      <c r="BM164" s="5">
        <v>0</v>
      </c>
      <c r="BN164" s="5">
        <v>15</v>
      </c>
      <c r="BO164" s="5">
        <v>0</v>
      </c>
      <c r="BP164" s="5">
        <v>0</v>
      </c>
      <c r="BQ164" s="5">
        <v>0</v>
      </c>
      <c r="BR164" s="5">
        <v>0</v>
      </c>
      <c r="BS164" s="5">
        <v>0</v>
      </c>
      <c r="BT164" s="5">
        <v>0</v>
      </c>
      <c r="BU164" s="5">
        <v>0</v>
      </c>
      <c r="BV164" s="5">
        <v>0</v>
      </c>
      <c r="BW164" s="5">
        <v>13</v>
      </c>
      <c r="BX164" s="5">
        <v>0</v>
      </c>
      <c r="BY164" s="5">
        <v>3</v>
      </c>
      <c r="BZ164" s="5">
        <v>182</v>
      </c>
      <c r="CA164" s="5">
        <v>0</v>
      </c>
      <c r="CB164" s="5">
        <v>0</v>
      </c>
      <c r="CC164" s="5">
        <v>0</v>
      </c>
      <c r="CD164" s="5">
        <v>487</v>
      </c>
      <c r="CG164" s="6">
        <v>161</v>
      </c>
      <c r="CH164" s="5">
        <f>VLOOKUP(CG164,$A$4:$CD$237,Infographic!$G$2+2)</f>
        <v>0</v>
      </c>
      <c r="CI164" s="5">
        <f t="shared" si="10"/>
        <v>1.61E-2</v>
      </c>
      <c r="CJ164" s="5">
        <f t="shared" si="11"/>
        <v>161</v>
      </c>
      <c r="CK164" s="5" t="str">
        <f t="shared" si="12"/>
        <v>Oriya</v>
      </c>
      <c r="CL164" s="5">
        <f t="shared" si="13"/>
        <v>0</v>
      </c>
      <c r="CM164" s="5">
        <f t="shared" si="14"/>
        <v>0</v>
      </c>
    </row>
    <row r="165" spans="1:91" x14ac:dyDescent="0.3">
      <c r="A165" s="6">
        <v>162</v>
      </c>
      <c r="B165" s="5" t="s">
        <v>479</v>
      </c>
      <c r="C165" s="5">
        <v>0</v>
      </c>
      <c r="D165" s="5">
        <v>4</v>
      </c>
      <c r="E165" s="5">
        <v>0</v>
      </c>
      <c r="F165" s="5">
        <v>16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187</v>
      </c>
      <c r="M165" s="5">
        <v>0</v>
      </c>
      <c r="N165" s="5">
        <v>0</v>
      </c>
      <c r="O165" s="5">
        <v>149</v>
      </c>
      <c r="P165" s="5">
        <v>256</v>
      </c>
      <c r="Q165" s="5">
        <v>0</v>
      </c>
      <c r="R165" s="5">
        <v>0</v>
      </c>
      <c r="S165" s="5">
        <v>0</v>
      </c>
      <c r="T165" s="5">
        <v>54</v>
      </c>
      <c r="U165" s="5">
        <v>0</v>
      </c>
      <c r="V165" s="5">
        <v>3</v>
      </c>
      <c r="W165" s="5">
        <v>0</v>
      </c>
      <c r="X165" s="5">
        <v>7</v>
      </c>
      <c r="Y165" s="5">
        <v>0</v>
      </c>
      <c r="Z165" s="5">
        <v>0</v>
      </c>
      <c r="AA165" s="5">
        <v>0</v>
      </c>
      <c r="AB165" s="5">
        <v>331</v>
      </c>
      <c r="AC165" s="5">
        <v>0</v>
      </c>
      <c r="AD165" s="5">
        <v>0</v>
      </c>
      <c r="AE165" s="5">
        <v>0</v>
      </c>
      <c r="AF165" s="5">
        <v>0</v>
      </c>
      <c r="AG165" s="5">
        <v>53</v>
      </c>
      <c r="AH165" s="5">
        <v>5</v>
      </c>
      <c r="AI165" s="5">
        <v>201</v>
      </c>
      <c r="AJ165" s="5">
        <v>0</v>
      </c>
      <c r="AK165" s="5">
        <v>21</v>
      </c>
      <c r="AL165" s="5">
        <v>10</v>
      </c>
      <c r="AM165" s="5">
        <v>8</v>
      </c>
      <c r="AN165" s="5">
        <v>0</v>
      </c>
      <c r="AO165" s="5">
        <v>0</v>
      </c>
      <c r="AP165" s="5">
        <v>8</v>
      </c>
      <c r="AQ165" s="5">
        <v>0</v>
      </c>
      <c r="AR165" s="5">
        <v>103</v>
      </c>
      <c r="AS165" s="5">
        <v>0</v>
      </c>
      <c r="AT165" s="5">
        <v>136</v>
      </c>
      <c r="AU165" s="5">
        <v>59</v>
      </c>
      <c r="AV165" s="5">
        <v>0</v>
      </c>
      <c r="AW165" s="5">
        <v>0</v>
      </c>
      <c r="AX165" s="5">
        <v>0</v>
      </c>
      <c r="AY165" s="5">
        <v>11</v>
      </c>
      <c r="AZ165" s="5">
        <v>244</v>
      </c>
      <c r="BA165" s="5">
        <v>0</v>
      </c>
      <c r="BB165" s="5">
        <v>27</v>
      </c>
      <c r="BC165" s="5">
        <v>0</v>
      </c>
      <c r="BD165" s="5">
        <v>0</v>
      </c>
      <c r="BE165" s="5">
        <v>0</v>
      </c>
      <c r="BF165" s="5">
        <v>9</v>
      </c>
      <c r="BG165" s="5">
        <v>0</v>
      </c>
      <c r="BH165" s="5">
        <v>0</v>
      </c>
      <c r="BI165" s="5">
        <v>51</v>
      </c>
      <c r="BJ165" s="5">
        <v>0</v>
      </c>
      <c r="BK165" s="5">
        <v>0</v>
      </c>
      <c r="BL165" s="5">
        <v>0</v>
      </c>
      <c r="BM165" s="5">
        <v>0</v>
      </c>
      <c r="BN165" s="5">
        <v>33</v>
      </c>
      <c r="BO165" s="5">
        <v>0</v>
      </c>
      <c r="BP165" s="5">
        <v>0</v>
      </c>
      <c r="BQ165" s="5">
        <v>0</v>
      </c>
      <c r="BR165" s="5">
        <v>0</v>
      </c>
      <c r="BS165" s="5">
        <v>0</v>
      </c>
      <c r="BT165" s="5">
        <v>0</v>
      </c>
      <c r="BU165" s="5">
        <v>0</v>
      </c>
      <c r="BV165" s="5">
        <v>0</v>
      </c>
      <c r="BW165" s="5">
        <v>13</v>
      </c>
      <c r="BX165" s="5">
        <v>32</v>
      </c>
      <c r="BY165" s="5">
        <v>0</v>
      </c>
      <c r="BZ165" s="5">
        <v>610</v>
      </c>
      <c r="CA165" s="5">
        <v>330</v>
      </c>
      <c r="CB165" s="5">
        <v>0</v>
      </c>
      <c r="CC165" s="5">
        <v>0</v>
      </c>
      <c r="CD165" s="5">
        <v>2979</v>
      </c>
      <c r="CG165" s="6">
        <v>162</v>
      </c>
      <c r="CH165" s="5">
        <f>VLOOKUP(CG165,$A$4:$CD$237,Infographic!$G$2+2)</f>
        <v>331</v>
      </c>
      <c r="CI165" s="5">
        <f t="shared" si="10"/>
        <v>331.01620000000003</v>
      </c>
      <c r="CJ165" s="5">
        <f t="shared" si="11"/>
        <v>42</v>
      </c>
      <c r="CK165" s="5" t="str">
        <f t="shared" si="12"/>
        <v>Nyungar</v>
      </c>
      <c r="CL165" s="5">
        <f t="shared" si="13"/>
        <v>0</v>
      </c>
      <c r="CM165" s="5">
        <f t="shared" si="14"/>
        <v>0</v>
      </c>
    </row>
    <row r="166" spans="1:91" x14ac:dyDescent="0.3">
      <c r="A166" s="6">
        <v>163</v>
      </c>
      <c r="B166" s="5" t="s">
        <v>480</v>
      </c>
      <c r="C166" s="5">
        <v>0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9</v>
      </c>
      <c r="AB166" s="5">
        <v>0</v>
      </c>
      <c r="AC166" s="5">
        <v>0</v>
      </c>
      <c r="AD166" s="5">
        <v>0</v>
      </c>
      <c r="AE166" s="5">
        <v>0</v>
      </c>
      <c r="AF166" s="5">
        <v>0</v>
      </c>
      <c r="AG166" s="5">
        <v>0</v>
      </c>
      <c r="AH166" s="5">
        <v>0</v>
      </c>
      <c r="AI166" s="5">
        <v>0</v>
      </c>
      <c r="AJ166" s="5">
        <v>0</v>
      </c>
      <c r="AK166" s="5">
        <v>0</v>
      </c>
      <c r="AL166" s="5">
        <v>0</v>
      </c>
      <c r="AM166" s="5">
        <v>0</v>
      </c>
      <c r="AN166" s="5">
        <v>0</v>
      </c>
      <c r="AO166" s="5">
        <v>0</v>
      </c>
      <c r="AP166" s="5">
        <v>0</v>
      </c>
      <c r="AQ166" s="5">
        <v>0</v>
      </c>
      <c r="AR166" s="5">
        <v>0</v>
      </c>
      <c r="AS166" s="5">
        <v>0</v>
      </c>
      <c r="AT166" s="5">
        <v>0</v>
      </c>
      <c r="AU166" s="5">
        <v>0</v>
      </c>
      <c r="AV166" s="5">
        <v>15</v>
      </c>
      <c r="AW166" s="5">
        <v>0</v>
      </c>
      <c r="AX166" s="5">
        <v>0</v>
      </c>
      <c r="AY166" s="5">
        <v>0</v>
      </c>
      <c r="AZ166" s="5">
        <v>0</v>
      </c>
      <c r="BA166" s="5">
        <v>0</v>
      </c>
      <c r="BB166" s="5">
        <v>0</v>
      </c>
      <c r="BC166" s="5">
        <v>0</v>
      </c>
      <c r="BD166" s="5">
        <v>0</v>
      </c>
      <c r="BE166" s="5">
        <v>0</v>
      </c>
      <c r="BF166" s="5">
        <v>0</v>
      </c>
      <c r="BG166" s="5">
        <v>0</v>
      </c>
      <c r="BH166" s="5">
        <v>0</v>
      </c>
      <c r="BI166" s="5">
        <v>0</v>
      </c>
      <c r="BJ166" s="5">
        <v>0</v>
      </c>
      <c r="BK166" s="5">
        <v>0</v>
      </c>
      <c r="BL166" s="5">
        <v>0</v>
      </c>
      <c r="BM166" s="5">
        <v>0</v>
      </c>
      <c r="BN166" s="5">
        <v>0</v>
      </c>
      <c r="BO166" s="5">
        <v>0</v>
      </c>
      <c r="BP166" s="5">
        <v>0</v>
      </c>
      <c r="BQ166" s="5">
        <v>0</v>
      </c>
      <c r="BR166" s="5">
        <v>0</v>
      </c>
      <c r="BS166" s="5">
        <v>0</v>
      </c>
      <c r="BT166" s="5">
        <v>0</v>
      </c>
      <c r="BU166" s="5">
        <v>0</v>
      </c>
      <c r="BV166" s="5">
        <v>0</v>
      </c>
      <c r="BW166" s="5">
        <v>0</v>
      </c>
      <c r="BX166" s="5">
        <v>0</v>
      </c>
      <c r="BY166" s="5">
        <v>3</v>
      </c>
      <c r="BZ166" s="5">
        <v>0</v>
      </c>
      <c r="CA166" s="5">
        <v>0</v>
      </c>
      <c r="CB166" s="5">
        <v>0</v>
      </c>
      <c r="CC166" s="5">
        <v>0</v>
      </c>
      <c r="CD166" s="5">
        <v>26</v>
      </c>
      <c r="CG166" s="6">
        <v>163</v>
      </c>
      <c r="CH166" s="5">
        <f>VLOOKUP(CG166,$A$4:$CD$237,Infographic!$G$2+2)</f>
        <v>0</v>
      </c>
      <c r="CI166" s="5">
        <f t="shared" si="10"/>
        <v>1.6300000000000002E-2</v>
      </c>
      <c r="CJ166" s="5">
        <f t="shared" si="11"/>
        <v>160</v>
      </c>
      <c r="CK166" s="5" t="str">
        <f t="shared" si="12"/>
        <v>Norf'k-Pitcairn</v>
      </c>
      <c r="CL166" s="5">
        <f t="shared" si="13"/>
        <v>0</v>
      </c>
      <c r="CM166" s="5">
        <f t="shared" si="14"/>
        <v>0</v>
      </c>
    </row>
    <row r="167" spans="1:91" x14ac:dyDescent="0.3">
      <c r="A167" s="6">
        <v>164</v>
      </c>
      <c r="B167" s="5" t="s">
        <v>481</v>
      </c>
      <c r="C167" s="5">
        <v>0</v>
      </c>
      <c r="D167" s="5">
        <v>0</v>
      </c>
      <c r="E167" s="5">
        <v>7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16</v>
      </c>
      <c r="M167" s="5">
        <v>0</v>
      </c>
      <c r="N167" s="5">
        <v>0</v>
      </c>
      <c r="O167" s="5">
        <v>0</v>
      </c>
      <c r="P167" s="5">
        <v>9</v>
      </c>
      <c r="Q167" s="5">
        <v>0</v>
      </c>
      <c r="R167" s="5">
        <v>0</v>
      </c>
      <c r="S167" s="5">
        <v>0</v>
      </c>
      <c r="T167" s="5">
        <v>5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5</v>
      </c>
      <c r="AC167" s="5">
        <v>0</v>
      </c>
      <c r="AD167" s="5">
        <v>0</v>
      </c>
      <c r="AE167" s="5">
        <v>0</v>
      </c>
      <c r="AF167" s="5">
        <v>0</v>
      </c>
      <c r="AG167" s="5">
        <v>0</v>
      </c>
      <c r="AH167" s="5">
        <v>0</v>
      </c>
      <c r="AI167" s="5">
        <v>5</v>
      </c>
      <c r="AJ167" s="5">
        <v>0</v>
      </c>
      <c r="AK167" s="5">
        <v>0</v>
      </c>
      <c r="AL167" s="5">
        <v>0</v>
      </c>
      <c r="AM167" s="5">
        <v>0</v>
      </c>
      <c r="AN167" s="5">
        <v>0</v>
      </c>
      <c r="AO167" s="5">
        <v>0</v>
      </c>
      <c r="AP167" s="5">
        <v>0</v>
      </c>
      <c r="AQ167" s="5">
        <v>0</v>
      </c>
      <c r="AR167" s="5">
        <v>0</v>
      </c>
      <c r="AS167" s="5">
        <v>0</v>
      </c>
      <c r="AT167" s="5">
        <v>0</v>
      </c>
      <c r="AU167" s="5">
        <v>10</v>
      </c>
      <c r="AV167" s="5">
        <v>0</v>
      </c>
      <c r="AW167" s="5">
        <v>0</v>
      </c>
      <c r="AX167" s="5">
        <v>0</v>
      </c>
      <c r="AY167" s="5">
        <v>9</v>
      </c>
      <c r="AZ167" s="5">
        <v>0</v>
      </c>
      <c r="BA167" s="5">
        <v>0</v>
      </c>
      <c r="BB167" s="5">
        <v>0</v>
      </c>
      <c r="BC167" s="5">
        <v>0</v>
      </c>
      <c r="BD167" s="5">
        <v>0</v>
      </c>
      <c r="BE167" s="5">
        <v>0</v>
      </c>
      <c r="BF167" s="5">
        <v>0</v>
      </c>
      <c r="BG167" s="5">
        <v>0</v>
      </c>
      <c r="BH167" s="5">
        <v>0</v>
      </c>
      <c r="BI167" s="5">
        <v>0</v>
      </c>
      <c r="BJ167" s="5">
        <v>0</v>
      </c>
      <c r="BK167" s="5">
        <v>0</v>
      </c>
      <c r="BL167" s="5">
        <v>0</v>
      </c>
      <c r="BM167" s="5">
        <v>0</v>
      </c>
      <c r="BN167" s="5">
        <v>0</v>
      </c>
      <c r="BO167" s="5">
        <v>0</v>
      </c>
      <c r="BP167" s="5">
        <v>0</v>
      </c>
      <c r="BQ167" s="5">
        <v>0</v>
      </c>
      <c r="BR167" s="5">
        <v>0</v>
      </c>
      <c r="BS167" s="5">
        <v>0</v>
      </c>
      <c r="BT167" s="5">
        <v>0</v>
      </c>
      <c r="BU167" s="5">
        <v>0</v>
      </c>
      <c r="BV167" s="5">
        <v>0</v>
      </c>
      <c r="BW167" s="5">
        <v>0</v>
      </c>
      <c r="BX167" s="5">
        <v>0</v>
      </c>
      <c r="BY167" s="5">
        <v>0</v>
      </c>
      <c r="BZ167" s="5">
        <v>18</v>
      </c>
      <c r="CA167" s="5">
        <v>0</v>
      </c>
      <c r="CB167" s="5">
        <v>0</v>
      </c>
      <c r="CC167" s="5">
        <v>0</v>
      </c>
      <c r="CD167" s="5">
        <v>95</v>
      </c>
      <c r="CG167" s="6">
        <v>164</v>
      </c>
      <c r="CH167" s="5">
        <f>VLOOKUP(CG167,$A$4:$CD$237,Infographic!$G$2+2)</f>
        <v>5</v>
      </c>
      <c r="CI167" s="5">
        <f t="shared" si="10"/>
        <v>5.0164</v>
      </c>
      <c r="CJ167" s="5">
        <f t="shared" si="11"/>
        <v>122</v>
      </c>
      <c r="CK167" s="5" t="str">
        <f t="shared" si="12"/>
        <v>Ngarrindjeri</v>
      </c>
      <c r="CL167" s="5">
        <f t="shared" si="13"/>
        <v>0</v>
      </c>
      <c r="CM167" s="5">
        <f t="shared" si="14"/>
        <v>0</v>
      </c>
    </row>
    <row r="168" spans="1:91" x14ac:dyDescent="0.3">
      <c r="A168" s="6">
        <v>165</v>
      </c>
      <c r="B168" s="5" t="s">
        <v>482</v>
      </c>
      <c r="C168" s="5">
        <v>0</v>
      </c>
      <c r="D168" s="5">
        <v>4</v>
      </c>
      <c r="E168" s="5">
        <v>9</v>
      </c>
      <c r="F168" s="5">
        <v>19</v>
      </c>
      <c r="G168" s="5">
        <v>5</v>
      </c>
      <c r="H168" s="5">
        <v>0</v>
      </c>
      <c r="I168" s="5">
        <v>3</v>
      </c>
      <c r="J168" s="5">
        <v>0</v>
      </c>
      <c r="K168" s="5">
        <v>12</v>
      </c>
      <c r="L168" s="5">
        <v>636</v>
      </c>
      <c r="M168" s="5">
        <v>0</v>
      </c>
      <c r="N168" s="5">
        <v>0</v>
      </c>
      <c r="O168" s="5">
        <v>107</v>
      </c>
      <c r="P168" s="5">
        <v>2527</v>
      </c>
      <c r="Q168" s="5">
        <v>0</v>
      </c>
      <c r="R168" s="5">
        <v>0</v>
      </c>
      <c r="S168" s="5">
        <v>0</v>
      </c>
      <c r="T168" s="5">
        <v>80</v>
      </c>
      <c r="U168" s="5">
        <v>0</v>
      </c>
      <c r="V168" s="5">
        <v>12</v>
      </c>
      <c r="W168" s="5">
        <v>0</v>
      </c>
      <c r="X168" s="5">
        <v>9</v>
      </c>
      <c r="Y168" s="5">
        <v>0</v>
      </c>
      <c r="Z168" s="5">
        <v>0</v>
      </c>
      <c r="AA168" s="5">
        <v>14</v>
      </c>
      <c r="AB168" s="5">
        <v>935</v>
      </c>
      <c r="AC168" s="5">
        <v>147</v>
      </c>
      <c r="AD168" s="5">
        <v>58</v>
      </c>
      <c r="AE168" s="5">
        <v>0</v>
      </c>
      <c r="AF168" s="5">
        <v>0</v>
      </c>
      <c r="AG168" s="5">
        <v>23</v>
      </c>
      <c r="AH168" s="5">
        <v>0</v>
      </c>
      <c r="AI168" s="5">
        <v>235</v>
      </c>
      <c r="AJ168" s="5">
        <v>0</v>
      </c>
      <c r="AK168" s="5">
        <v>25</v>
      </c>
      <c r="AL168" s="5">
        <v>94</v>
      </c>
      <c r="AM168" s="5">
        <v>0</v>
      </c>
      <c r="AN168" s="5">
        <v>0</v>
      </c>
      <c r="AO168" s="5">
        <v>0</v>
      </c>
      <c r="AP168" s="5">
        <v>160</v>
      </c>
      <c r="AQ168" s="5">
        <v>0</v>
      </c>
      <c r="AR168" s="5">
        <v>26</v>
      </c>
      <c r="AS168" s="5">
        <v>3</v>
      </c>
      <c r="AT168" s="5">
        <v>34</v>
      </c>
      <c r="AU168" s="5">
        <v>182</v>
      </c>
      <c r="AV168" s="5">
        <v>0</v>
      </c>
      <c r="AW168" s="5">
        <v>17</v>
      </c>
      <c r="AX168" s="5">
        <v>0</v>
      </c>
      <c r="AY168" s="5">
        <v>101</v>
      </c>
      <c r="AZ168" s="5">
        <v>21</v>
      </c>
      <c r="BA168" s="5">
        <v>0</v>
      </c>
      <c r="BB168" s="5">
        <v>290</v>
      </c>
      <c r="BC168" s="5">
        <v>0</v>
      </c>
      <c r="BD168" s="5">
        <v>0</v>
      </c>
      <c r="BE168" s="5">
        <v>0</v>
      </c>
      <c r="BF168" s="5">
        <v>0</v>
      </c>
      <c r="BG168" s="5">
        <v>0</v>
      </c>
      <c r="BH168" s="5">
        <v>0</v>
      </c>
      <c r="BI168" s="5">
        <v>7</v>
      </c>
      <c r="BJ168" s="5">
        <v>0</v>
      </c>
      <c r="BK168" s="5">
        <v>6</v>
      </c>
      <c r="BL168" s="5">
        <v>0</v>
      </c>
      <c r="BM168" s="5">
        <v>0</v>
      </c>
      <c r="BN168" s="5">
        <v>5</v>
      </c>
      <c r="BO168" s="5">
        <v>0</v>
      </c>
      <c r="BP168" s="5">
        <v>0</v>
      </c>
      <c r="BQ168" s="5">
        <v>0</v>
      </c>
      <c r="BR168" s="5">
        <v>0</v>
      </c>
      <c r="BS168" s="5">
        <v>4</v>
      </c>
      <c r="BT168" s="5">
        <v>0</v>
      </c>
      <c r="BU168" s="5">
        <v>0</v>
      </c>
      <c r="BV168" s="5">
        <v>0</v>
      </c>
      <c r="BW168" s="5">
        <v>65</v>
      </c>
      <c r="BX168" s="5">
        <v>356</v>
      </c>
      <c r="BY168" s="5">
        <v>0</v>
      </c>
      <c r="BZ168" s="5">
        <v>223</v>
      </c>
      <c r="CA168" s="5">
        <v>6</v>
      </c>
      <c r="CB168" s="5">
        <v>6</v>
      </c>
      <c r="CC168" s="5">
        <v>0</v>
      </c>
      <c r="CD168" s="5">
        <v>6503</v>
      </c>
      <c r="CG168" s="6">
        <v>165</v>
      </c>
      <c r="CH168" s="5">
        <f>VLOOKUP(CG168,$A$4:$CD$237,Infographic!$G$2+2)</f>
        <v>935</v>
      </c>
      <c r="CI168" s="5">
        <f t="shared" si="10"/>
        <v>935.01649999999995</v>
      </c>
      <c r="CJ168" s="5">
        <f t="shared" si="11"/>
        <v>26</v>
      </c>
      <c r="CK168" s="5" t="str">
        <f t="shared" si="12"/>
        <v>Ngarinyman</v>
      </c>
      <c r="CL168" s="5">
        <f t="shared" si="13"/>
        <v>0</v>
      </c>
      <c r="CM168" s="5">
        <f t="shared" si="14"/>
        <v>0</v>
      </c>
    </row>
    <row r="169" spans="1:91" x14ac:dyDescent="0.3">
      <c r="A169" s="6">
        <v>166</v>
      </c>
      <c r="B169" s="5" t="s">
        <v>672</v>
      </c>
      <c r="C169" s="5">
        <v>0</v>
      </c>
      <c r="D169" s="5">
        <v>0</v>
      </c>
      <c r="E169" s="5">
        <v>70</v>
      </c>
      <c r="F169" s="5">
        <v>794</v>
      </c>
      <c r="G169" s="5">
        <v>3</v>
      </c>
      <c r="H169" s="5">
        <v>12</v>
      </c>
      <c r="I169" s="5">
        <v>189</v>
      </c>
      <c r="J169" s="5">
        <v>6</v>
      </c>
      <c r="K169" s="5">
        <v>874</v>
      </c>
      <c r="L169" s="5">
        <v>379</v>
      </c>
      <c r="M169" s="5">
        <v>0</v>
      </c>
      <c r="N169" s="5">
        <v>9</v>
      </c>
      <c r="O169" s="5">
        <v>146</v>
      </c>
      <c r="P169" s="5">
        <v>2297</v>
      </c>
      <c r="Q169" s="5">
        <v>0</v>
      </c>
      <c r="R169" s="5">
        <v>4</v>
      </c>
      <c r="S169" s="5">
        <v>0</v>
      </c>
      <c r="T169" s="5">
        <v>357</v>
      </c>
      <c r="U169" s="5">
        <v>11</v>
      </c>
      <c r="V169" s="5">
        <v>140</v>
      </c>
      <c r="W169" s="5">
        <v>3</v>
      </c>
      <c r="X169" s="5">
        <v>252</v>
      </c>
      <c r="Y169" s="5">
        <v>7</v>
      </c>
      <c r="Z169" s="5">
        <v>5</v>
      </c>
      <c r="AA169" s="5">
        <v>48</v>
      </c>
      <c r="AB169" s="5">
        <v>809</v>
      </c>
      <c r="AC169" s="5">
        <v>470</v>
      </c>
      <c r="AD169" s="5">
        <v>102</v>
      </c>
      <c r="AE169" s="5">
        <v>5</v>
      </c>
      <c r="AF169" s="5">
        <v>0</v>
      </c>
      <c r="AG169" s="5">
        <v>208</v>
      </c>
      <c r="AH169" s="5">
        <v>5</v>
      </c>
      <c r="AI169" s="5">
        <v>693</v>
      </c>
      <c r="AJ169" s="5">
        <v>0</v>
      </c>
      <c r="AK169" s="5">
        <v>216</v>
      </c>
      <c r="AL169" s="5">
        <v>1144</v>
      </c>
      <c r="AM169" s="5">
        <v>6</v>
      </c>
      <c r="AN169" s="5">
        <v>0</v>
      </c>
      <c r="AO169" s="5">
        <v>0</v>
      </c>
      <c r="AP169" s="5">
        <v>3309</v>
      </c>
      <c r="AQ169" s="5">
        <v>0</v>
      </c>
      <c r="AR169" s="5">
        <v>162</v>
      </c>
      <c r="AS169" s="5">
        <v>817</v>
      </c>
      <c r="AT169" s="5">
        <v>837</v>
      </c>
      <c r="AU169" s="5">
        <v>325</v>
      </c>
      <c r="AV169" s="5">
        <v>32</v>
      </c>
      <c r="AW169" s="5">
        <v>17</v>
      </c>
      <c r="AX169" s="5">
        <v>0</v>
      </c>
      <c r="AY169" s="5">
        <v>1015</v>
      </c>
      <c r="AZ169" s="5">
        <v>362</v>
      </c>
      <c r="BA169" s="5">
        <v>10</v>
      </c>
      <c r="BB169" s="5">
        <v>460</v>
      </c>
      <c r="BC169" s="5">
        <v>59</v>
      </c>
      <c r="BD169" s="5">
        <v>4</v>
      </c>
      <c r="BE169" s="5">
        <v>5</v>
      </c>
      <c r="BF169" s="5">
        <v>8</v>
      </c>
      <c r="BG169" s="5">
        <v>314</v>
      </c>
      <c r="BH169" s="5">
        <v>0</v>
      </c>
      <c r="BI169" s="5">
        <v>307</v>
      </c>
      <c r="BJ169" s="5">
        <v>0</v>
      </c>
      <c r="BK169" s="5">
        <v>0</v>
      </c>
      <c r="BL169" s="5">
        <v>0</v>
      </c>
      <c r="BM169" s="5">
        <v>3</v>
      </c>
      <c r="BN169" s="5">
        <v>331</v>
      </c>
      <c r="BO169" s="5">
        <v>0</v>
      </c>
      <c r="BP169" s="5">
        <v>11</v>
      </c>
      <c r="BQ169" s="5">
        <v>8</v>
      </c>
      <c r="BR169" s="5">
        <v>0</v>
      </c>
      <c r="BS169" s="5">
        <v>3</v>
      </c>
      <c r="BT169" s="5">
        <v>3</v>
      </c>
      <c r="BU169" s="5">
        <v>0</v>
      </c>
      <c r="BV169" s="5">
        <v>0</v>
      </c>
      <c r="BW169" s="5">
        <v>1288</v>
      </c>
      <c r="BX169" s="5">
        <v>2112</v>
      </c>
      <c r="BY169" s="5">
        <v>16</v>
      </c>
      <c r="BZ169" s="5">
        <v>794</v>
      </c>
      <c r="CA169" s="5">
        <v>161</v>
      </c>
      <c r="CB169" s="5">
        <v>328</v>
      </c>
      <c r="CC169" s="5">
        <v>0</v>
      </c>
      <c r="CD169" s="5">
        <v>22398</v>
      </c>
      <c r="CG169" s="6">
        <v>166</v>
      </c>
      <c r="CH169" s="5">
        <f>VLOOKUP(CG169,$A$4:$CD$237,Infographic!$G$2+2)</f>
        <v>809</v>
      </c>
      <c r="CI169" s="5">
        <f t="shared" si="10"/>
        <v>809.01660000000004</v>
      </c>
      <c r="CJ169" s="5">
        <f t="shared" si="11"/>
        <v>30</v>
      </c>
      <c r="CK169" s="5" t="str">
        <f t="shared" si="12"/>
        <v>Nauruan</v>
      </c>
      <c r="CL169" s="5">
        <f t="shared" si="13"/>
        <v>0</v>
      </c>
      <c r="CM169" s="5">
        <f t="shared" si="14"/>
        <v>0</v>
      </c>
    </row>
    <row r="170" spans="1:91" x14ac:dyDescent="0.3">
      <c r="A170" s="6">
        <v>167</v>
      </c>
      <c r="B170" s="5" t="s">
        <v>483</v>
      </c>
      <c r="C170" s="5">
        <v>0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3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5">
        <v>0</v>
      </c>
      <c r="AF170" s="5">
        <v>0</v>
      </c>
      <c r="AG170" s="5">
        <v>0</v>
      </c>
      <c r="AH170" s="5">
        <v>0</v>
      </c>
      <c r="AI170" s="5">
        <v>0</v>
      </c>
      <c r="AJ170" s="5">
        <v>0</v>
      </c>
      <c r="AK170" s="5">
        <v>0</v>
      </c>
      <c r="AL170" s="5">
        <v>0</v>
      </c>
      <c r="AM170" s="5">
        <v>0</v>
      </c>
      <c r="AN170" s="5">
        <v>0</v>
      </c>
      <c r="AO170" s="5">
        <v>0</v>
      </c>
      <c r="AP170" s="5">
        <v>0</v>
      </c>
      <c r="AQ170" s="5">
        <v>0</v>
      </c>
      <c r="AR170" s="5">
        <v>0</v>
      </c>
      <c r="AS170" s="5">
        <v>0</v>
      </c>
      <c r="AT170" s="5">
        <v>0</v>
      </c>
      <c r="AU170" s="5">
        <v>0</v>
      </c>
      <c r="AV170" s="5">
        <v>0</v>
      </c>
      <c r="AW170" s="5">
        <v>0</v>
      </c>
      <c r="AX170" s="5">
        <v>0</v>
      </c>
      <c r="AY170" s="5">
        <v>0</v>
      </c>
      <c r="AZ170" s="5">
        <v>0</v>
      </c>
      <c r="BA170" s="5">
        <v>0</v>
      </c>
      <c r="BB170" s="5">
        <v>3</v>
      </c>
      <c r="BC170" s="5">
        <v>0</v>
      </c>
      <c r="BD170" s="5">
        <v>0</v>
      </c>
      <c r="BE170" s="5">
        <v>0</v>
      </c>
      <c r="BF170" s="5">
        <v>0</v>
      </c>
      <c r="BG170" s="5">
        <v>0</v>
      </c>
      <c r="BH170" s="5">
        <v>0</v>
      </c>
      <c r="BI170" s="5">
        <v>0</v>
      </c>
      <c r="BJ170" s="5">
        <v>0</v>
      </c>
      <c r="BK170" s="5">
        <v>0</v>
      </c>
      <c r="BL170" s="5">
        <v>0</v>
      </c>
      <c r="BM170" s="5">
        <v>0</v>
      </c>
      <c r="BN170" s="5">
        <v>0</v>
      </c>
      <c r="BO170" s="5">
        <v>0</v>
      </c>
      <c r="BP170" s="5">
        <v>0</v>
      </c>
      <c r="BQ170" s="5">
        <v>0</v>
      </c>
      <c r="BR170" s="5">
        <v>0</v>
      </c>
      <c r="BS170" s="5">
        <v>0</v>
      </c>
      <c r="BT170" s="5">
        <v>0</v>
      </c>
      <c r="BU170" s="5">
        <v>0</v>
      </c>
      <c r="BV170" s="5">
        <v>0</v>
      </c>
      <c r="BW170" s="5">
        <v>0</v>
      </c>
      <c r="BX170" s="5">
        <v>0</v>
      </c>
      <c r="BY170" s="5">
        <v>0</v>
      </c>
      <c r="BZ170" s="5">
        <v>7</v>
      </c>
      <c r="CA170" s="5">
        <v>0</v>
      </c>
      <c r="CB170" s="5">
        <v>0</v>
      </c>
      <c r="CC170" s="5">
        <v>0</v>
      </c>
      <c r="CD170" s="5">
        <v>11</v>
      </c>
      <c r="CG170" s="6">
        <v>167</v>
      </c>
      <c r="CH170" s="5">
        <f>VLOOKUP(CG170,$A$4:$CD$237,Infographic!$G$2+2)</f>
        <v>0</v>
      </c>
      <c r="CI170" s="5">
        <f t="shared" si="10"/>
        <v>1.67E-2</v>
      </c>
      <c r="CJ170" s="5">
        <f t="shared" si="11"/>
        <v>159</v>
      </c>
      <c r="CK170" s="5" t="str">
        <f t="shared" si="12"/>
        <v>Narungga</v>
      </c>
      <c r="CL170" s="5">
        <f t="shared" si="13"/>
        <v>0</v>
      </c>
      <c r="CM170" s="5">
        <f t="shared" si="14"/>
        <v>0</v>
      </c>
    </row>
    <row r="171" spans="1:91" x14ac:dyDescent="0.3">
      <c r="A171" s="6">
        <v>168</v>
      </c>
      <c r="B171" s="5" t="s">
        <v>484</v>
      </c>
      <c r="C171" s="5">
        <v>13</v>
      </c>
      <c r="D171" s="5">
        <v>7</v>
      </c>
      <c r="E171" s="5">
        <v>57</v>
      </c>
      <c r="F171" s="5">
        <v>251</v>
      </c>
      <c r="G171" s="5">
        <v>32</v>
      </c>
      <c r="H171" s="5">
        <v>52</v>
      </c>
      <c r="I171" s="5">
        <v>424</v>
      </c>
      <c r="J171" s="5">
        <v>9</v>
      </c>
      <c r="K171" s="5">
        <v>251</v>
      </c>
      <c r="L171" s="5">
        <v>1060</v>
      </c>
      <c r="M171" s="5">
        <v>0</v>
      </c>
      <c r="N171" s="5">
        <v>8</v>
      </c>
      <c r="O171" s="5">
        <v>139</v>
      </c>
      <c r="P171" s="5">
        <v>1375</v>
      </c>
      <c r="Q171" s="5">
        <v>4</v>
      </c>
      <c r="R171" s="5">
        <v>5</v>
      </c>
      <c r="S171" s="5">
        <v>5</v>
      </c>
      <c r="T171" s="5">
        <v>184</v>
      </c>
      <c r="U171" s="5">
        <v>35</v>
      </c>
      <c r="V171" s="5">
        <v>350</v>
      </c>
      <c r="W171" s="5">
        <v>0</v>
      </c>
      <c r="X171" s="5">
        <v>674</v>
      </c>
      <c r="Y171" s="5">
        <v>8</v>
      </c>
      <c r="Z171" s="5">
        <v>17</v>
      </c>
      <c r="AA171" s="5">
        <v>25</v>
      </c>
      <c r="AB171" s="5">
        <v>631</v>
      </c>
      <c r="AC171" s="5">
        <v>430</v>
      </c>
      <c r="AD171" s="5">
        <v>17</v>
      </c>
      <c r="AE171" s="5">
        <v>14</v>
      </c>
      <c r="AF171" s="5">
        <v>0</v>
      </c>
      <c r="AG171" s="5">
        <v>342</v>
      </c>
      <c r="AH171" s="5">
        <v>9</v>
      </c>
      <c r="AI171" s="5">
        <v>358</v>
      </c>
      <c r="AJ171" s="5">
        <v>0</v>
      </c>
      <c r="AK171" s="5">
        <v>690</v>
      </c>
      <c r="AL171" s="5">
        <v>526</v>
      </c>
      <c r="AM171" s="5">
        <v>93</v>
      </c>
      <c r="AN171" s="5">
        <v>0</v>
      </c>
      <c r="AO171" s="5">
        <v>54</v>
      </c>
      <c r="AP171" s="5">
        <v>175</v>
      </c>
      <c r="AQ171" s="5">
        <v>0</v>
      </c>
      <c r="AR171" s="5">
        <v>247</v>
      </c>
      <c r="AS171" s="5">
        <v>212</v>
      </c>
      <c r="AT171" s="5">
        <v>224</v>
      </c>
      <c r="AU171" s="5">
        <v>445</v>
      </c>
      <c r="AV171" s="5">
        <v>9</v>
      </c>
      <c r="AW171" s="5">
        <v>48</v>
      </c>
      <c r="AX171" s="5">
        <v>3</v>
      </c>
      <c r="AY171" s="5">
        <v>648</v>
      </c>
      <c r="AZ171" s="5">
        <v>357</v>
      </c>
      <c r="BA171" s="5">
        <v>45</v>
      </c>
      <c r="BB171" s="5">
        <v>390</v>
      </c>
      <c r="BC171" s="5">
        <v>206</v>
      </c>
      <c r="BD171" s="5">
        <v>11</v>
      </c>
      <c r="BE171" s="5">
        <v>3</v>
      </c>
      <c r="BF171" s="5">
        <v>5</v>
      </c>
      <c r="BG171" s="5">
        <v>92</v>
      </c>
      <c r="BH171" s="5">
        <v>0</v>
      </c>
      <c r="BI171" s="5">
        <v>404</v>
      </c>
      <c r="BJ171" s="5">
        <v>4</v>
      </c>
      <c r="BK171" s="5">
        <v>0</v>
      </c>
      <c r="BL171" s="5">
        <v>19</v>
      </c>
      <c r="BM171" s="5">
        <v>10</v>
      </c>
      <c r="BN171" s="5">
        <v>268</v>
      </c>
      <c r="BO171" s="5">
        <v>13</v>
      </c>
      <c r="BP171" s="5">
        <v>26</v>
      </c>
      <c r="BQ171" s="5">
        <v>0</v>
      </c>
      <c r="BR171" s="5">
        <v>0</v>
      </c>
      <c r="BS171" s="5">
        <v>3</v>
      </c>
      <c r="BT171" s="5">
        <v>13</v>
      </c>
      <c r="BU171" s="5">
        <v>32</v>
      </c>
      <c r="BV171" s="5">
        <v>0</v>
      </c>
      <c r="BW171" s="5">
        <v>323</v>
      </c>
      <c r="BX171" s="5">
        <v>238</v>
      </c>
      <c r="BY171" s="5">
        <v>20</v>
      </c>
      <c r="BZ171" s="5">
        <v>559</v>
      </c>
      <c r="CA171" s="5">
        <v>161</v>
      </c>
      <c r="CB171" s="5">
        <v>283</v>
      </c>
      <c r="CC171" s="5">
        <v>3</v>
      </c>
      <c r="CD171" s="5">
        <v>13670</v>
      </c>
      <c r="CG171" s="6">
        <v>168</v>
      </c>
      <c r="CH171" s="5">
        <f>VLOOKUP(CG171,$A$4:$CD$237,Infographic!$G$2+2)</f>
        <v>631</v>
      </c>
      <c r="CI171" s="5">
        <f t="shared" si="10"/>
        <v>631.01679999999999</v>
      </c>
      <c r="CJ171" s="5">
        <f t="shared" si="11"/>
        <v>36</v>
      </c>
      <c r="CK171" s="5" t="str">
        <f t="shared" si="12"/>
        <v>Na-kara</v>
      </c>
      <c r="CL171" s="5">
        <f t="shared" si="13"/>
        <v>0</v>
      </c>
      <c r="CM171" s="5">
        <f t="shared" si="14"/>
        <v>0</v>
      </c>
    </row>
    <row r="172" spans="1:91" x14ac:dyDescent="0.3">
      <c r="A172" s="6">
        <v>169</v>
      </c>
      <c r="B172" s="5" t="s">
        <v>485</v>
      </c>
      <c r="C172" s="5">
        <v>3</v>
      </c>
      <c r="D172" s="5">
        <v>3</v>
      </c>
      <c r="E172" s="5">
        <v>56</v>
      </c>
      <c r="F172" s="5">
        <v>157</v>
      </c>
      <c r="G172" s="5">
        <v>21</v>
      </c>
      <c r="H172" s="5">
        <v>17</v>
      </c>
      <c r="I172" s="5">
        <v>237</v>
      </c>
      <c r="J172" s="5">
        <v>0</v>
      </c>
      <c r="K172" s="5">
        <v>206</v>
      </c>
      <c r="L172" s="5">
        <v>289</v>
      </c>
      <c r="M172" s="5">
        <v>0</v>
      </c>
      <c r="N172" s="5">
        <v>6</v>
      </c>
      <c r="O172" s="5">
        <v>96</v>
      </c>
      <c r="P172" s="5">
        <v>473</v>
      </c>
      <c r="Q172" s="5">
        <v>4</v>
      </c>
      <c r="R172" s="5">
        <v>3</v>
      </c>
      <c r="S172" s="5">
        <v>7</v>
      </c>
      <c r="T172" s="5">
        <v>348</v>
      </c>
      <c r="U172" s="5">
        <v>8</v>
      </c>
      <c r="V172" s="5">
        <v>146</v>
      </c>
      <c r="W172" s="5">
        <v>8</v>
      </c>
      <c r="X172" s="5">
        <v>338</v>
      </c>
      <c r="Y172" s="5">
        <v>3</v>
      </c>
      <c r="Z172" s="5">
        <v>3</v>
      </c>
      <c r="AA172" s="5">
        <v>48</v>
      </c>
      <c r="AB172" s="5">
        <v>184</v>
      </c>
      <c r="AC172" s="5">
        <v>267</v>
      </c>
      <c r="AD172" s="5">
        <v>20</v>
      </c>
      <c r="AE172" s="5">
        <v>10</v>
      </c>
      <c r="AF172" s="5">
        <v>0</v>
      </c>
      <c r="AG172" s="5">
        <v>288</v>
      </c>
      <c r="AH172" s="5">
        <v>3</v>
      </c>
      <c r="AI172" s="5">
        <v>348</v>
      </c>
      <c r="AJ172" s="5">
        <v>4</v>
      </c>
      <c r="AK172" s="5">
        <v>344</v>
      </c>
      <c r="AL172" s="5">
        <v>119</v>
      </c>
      <c r="AM172" s="5">
        <v>21</v>
      </c>
      <c r="AN172" s="5">
        <v>0</v>
      </c>
      <c r="AO172" s="5">
        <v>13</v>
      </c>
      <c r="AP172" s="5">
        <v>155</v>
      </c>
      <c r="AQ172" s="5">
        <v>4</v>
      </c>
      <c r="AR172" s="5">
        <v>253</v>
      </c>
      <c r="AS172" s="5">
        <v>85</v>
      </c>
      <c r="AT172" s="5">
        <v>746</v>
      </c>
      <c r="AU172" s="5">
        <v>316</v>
      </c>
      <c r="AV172" s="5">
        <v>4</v>
      </c>
      <c r="AW172" s="5">
        <v>23</v>
      </c>
      <c r="AX172" s="5">
        <v>3</v>
      </c>
      <c r="AY172" s="5">
        <v>237</v>
      </c>
      <c r="AZ172" s="5">
        <v>244</v>
      </c>
      <c r="BA172" s="5">
        <v>30</v>
      </c>
      <c r="BB172" s="5">
        <v>485</v>
      </c>
      <c r="BC172" s="5">
        <v>80</v>
      </c>
      <c r="BD172" s="5">
        <v>8</v>
      </c>
      <c r="BE172" s="5">
        <v>6</v>
      </c>
      <c r="BF172" s="5">
        <v>3</v>
      </c>
      <c r="BG172" s="5">
        <v>28</v>
      </c>
      <c r="BH172" s="5">
        <v>0</v>
      </c>
      <c r="BI172" s="5">
        <v>612</v>
      </c>
      <c r="BJ172" s="5">
        <v>3</v>
      </c>
      <c r="BK172" s="5">
        <v>4</v>
      </c>
      <c r="BL172" s="5">
        <v>12</v>
      </c>
      <c r="BM172" s="5">
        <v>0</v>
      </c>
      <c r="BN172" s="5">
        <v>261</v>
      </c>
      <c r="BO172" s="5">
        <v>0</v>
      </c>
      <c r="BP172" s="5">
        <v>71</v>
      </c>
      <c r="BQ172" s="5">
        <v>5</v>
      </c>
      <c r="BR172" s="5">
        <v>3</v>
      </c>
      <c r="BS172" s="5">
        <v>11</v>
      </c>
      <c r="BT172" s="5">
        <v>8</v>
      </c>
      <c r="BU172" s="5">
        <v>8</v>
      </c>
      <c r="BV172" s="5">
        <v>0</v>
      </c>
      <c r="BW172" s="5">
        <v>116</v>
      </c>
      <c r="BX172" s="5">
        <v>461</v>
      </c>
      <c r="BY172" s="5">
        <v>19</v>
      </c>
      <c r="BZ172" s="5">
        <v>521</v>
      </c>
      <c r="CA172" s="5">
        <v>199</v>
      </c>
      <c r="CB172" s="5">
        <v>74</v>
      </c>
      <c r="CC172" s="5">
        <v>0</v>
      </c>
      <c r="CD172" s="5">
        <v>9214</v>
      </c>
      <c r="CG172" s="6">
        <v>169</v>
      </c>
      <c r="CH172" s="5">
        <f>VLOOKUP(CG172,$A$4:$CD$237,Infographic!$G$2+2)</f>
        <v>184</v>
      </c>
      <c r="CI172" s="5">
        <f t="shared" si="10"/>
        <v>184.01689999999999</v>
      </c>
      <c r="CJ172" s="5">
        <f t="shared" si="11"/>
        <v>56</v>
      </c>
      <c r="CK172" s="5" t="str">
        <f t="shared" si="12"/>
        <v>Murrinh Patha</v>
      </c>
      <c r="CL172" s="5">
        <f t="shared" si="13"/>
        <v>0</v>
      </c>
      <c r="CM172" s="5">
        <f t="shared" si="14"/>
        <v>0</v>
      </c>
    </row>
    <row r="173" spans="1:91" x14ac:dyDescent="0.3">
      <c r="A173" s="6">
        <v>170</v>
      </c>
      <c r="B173" s="5" t="s">
        <v>486</v>
      </c>
      <c r="C173" s="5">
        <v>20</v>
      </c>
      <c r="D173" s="5">
        <v>50</v>
      </c>
      <c r="E173" s="5">
        <v>764</v>
      </c>
      <c r="F173" s="5">
        <v>336</v>
      </c>
      <c r="G173" s="5">
        <v>90</v>
      </c>
      <c r="H173" s="5">
        <v>149</v>
      </c>
      <c r="I173" s="5">
        <v>97</v>
      </c>
      <c r="J173" s="5">
        <v>41</v>
      </c>
      <c r="K173" s="5">
        <v>356</v>
      </c>
      <c r="L173" s="5">
        <v>4370</v>
      </c>
      <c r="M173" s="5">
        <v>0</v>
      </c>
      <c r="N173" s="5">
        <v>53</v>
      </c>
      <c r="O173" s="5">
        <v>3474</v>
      </c>
      <c r="P173" s="5">
        <v>16865</v>
      </c>
      <c r="Q173" s="5">
        <v>14</v>
      </c>
      <c r="R173" s="5">
        <v>28</v>
      </c>
      <c r="S173" s="5">
        <v>18</v>
      </c>
      <c r="T173" s="5">
        <v>766</v>
      </c>
      <c r="U173" s="5">
        <v>89</v>
      </c>
      <c r="V173" s="5">
        <v>360</v>
      </c>
      <c r="W173" s="5">
        <v>22</v>
      </c>
      <c r="X173" s="5">
        <v>413</v>
      </c>
      <c r="Y173" s="5">
        <v>25</v>
      </c>
      <c r="Z173" s="5">
        <v>7</v>
      </c>
      <c r="AA173" s="5">
        <v>464</v>
      </c>
      <c r="AB173" s="5">
        <v>5399</v>
      </c>
      <c r="AC173" s="5">
        <v>2138</v>
      </c>
      <c r="AD173" s="5">
        <v>1549</v>
      </c>
      <c r="AE173" s="5">
        <v>18</v>
      </c>
      <c r="AF173" s="5">
        <v>3</v>
      </c>
      <c r="AG173" s="5">
        <v>741</v>
      </c>
      <c r="AH173" s="5">
        <v>45</v>
      </c>
      <c r="AI173" s="5">
        <v>12653</v>
      </c>
      <c r="AJ173" s="5">
        <v>0</v>
      </c>
      <c r="AK173" s="5">
        <v>952</v>
      </c>
      <c r="AL173" s="5">
        <v>1065</v>
      </c>
      <c r="AM173" s="5">
        <v>160</v>
      </c>
      <c r="AN173" s="5">
        <v>0</v>
      </c>
      <c r="AO173" s="5">
        <v>71</v>
      </c>
      <c r="AP173" s="5">
        <v>600</v>
      </c>
      <c r="AQ173" s="5">
        <v>15</v>
      </c>
      <c r="AR173" s="5">
        <v>263</v>
      </c>
      <c r="AS173" s="5">
        <v>604</v>
      </c>
      <c r="AT173" s="5">
        <v>511</v>
      </c>
      <c r="AU173" s="5">
        <v>10639</v>
      </c>
      <c r="AV173" s="5">
        <v>407</v>
      </c>
      <c r="AW173" s="5">
        <v>1158</v>
      </c>
      <c r="AX173" s="5">
        <v>155</v>
      </c>
      <c r="AY173" s="5">
        <v>1848</v>
      </c>
      <c r="AZ173" s="5">
        <v>344</v>
      </c>
      <c r="BA173" s="5">
        <v>591</v>
      </c>
      <c r="BB173" s="5">
        <v>572</v>
      </c>
      <c r="BC173" s="5">
        <v>125</v>
      </c>
      <c r="BD173" s="5">
        <v>21</v>
      </c>
      <c r="BE173" s="5">
        <v>8</v>
      </c>
      <c r="BF173" s="5">
        <v>28</v>
      </c>
      <c r="BG173" s="5">
        <v>77</v>
      </c>
      <c r="BH173" s="5">
        <v>40</v>
      </c>
      <c r="BI173" s="5">
        <v>174</v>
      </c>
      <c r="BJ173" s="5">
        <v>0</v>
      </c>
      <c r="BK173" s="5">
        <v>0</v>
      </c>
      <c r="BL173" s="5">
        <v>29</v>
      </c>
      <c r="BM173" s="5">
        <v>13</v>
      </c>
      <c r="BN173" s="5">
        <v>178</v>
      </c>
      <c r="BO173" s="5">
        <v>0</v>
      </c>
      <c r="BP173" s="5">
        <v>23</v>
      </c>
      <c r="BQ173" s="5">
        <v>215</v>
      </c>
      <c r="BR173" s="5">
        <v>8</v>
      </c>
      <c r="BS173" s="5">
        <v>75</v>
      </c>
      <c r="BT173" s="5">
        <v>58</v>
      </c>
      <c r="BU173" s="5">
        <v>84</v>
      </c>
      <c r="BV173" s="5">
        <v>4</v>
      </c>
      <c r="BW173" s="5">
        <v>1112</v>
      </c>
      <c r="BX173" s="5">
        <v>9898</v>
      </c>
      <c r="BY173" s="5">
        <v>187</v>
      </c>
      <c r="BZ173" s="5">
        <v>20853</v>
      </c>
      <c r="CA173" s="5">
        <v>57</v>
      </c>
      <c r="CB173" s="5">
        <v>267</v>
      </c>
      <c r="CC173" s="5">
        <v>10</v>
      </c>
      <c r="CD173" s="5">
        <v>104949</v>
      </c>
      <c r="CG173" s="6">
        <v>170</v>
      </c>
      <c r="CH173" s="5">
        <f>VLOOKUP(CG173,$A$4:$CD$237,Infographic!$G$2+2)</f>
        <v>5399</v>
      </c>
      <c r="CI173" s="5">
        <f t="shared" si="10"/>
        <v>5399.0169999999998</v>
      </c>
      <c r="CJ173" s="5">
        <f t="shared" si="11"/>
        <v>5</v>
      </c>
      <c r="CK173" s="5" t="str">
        <f t="shared" si="12"/>
        <v>Motu (HiriMotu)</v>
      </c>
      <c r="CL173" s="5">
        <f t="shared" si="13"/>
        <v>0</v>
      </c>
      <c r="CM173" s="5">
        <f t="shared" si="14"/>
        <v>0</v>
      </c>
    </row>
    <row r="174" spans="1:91" x14ac:dyDescent="0.3">
      <c r="A174" s="6">
        <v>171</v>
      </c>
      <c r="B174" s="5" t="s">
        <v>487</v>
      </c>
      <c r="C174" s="5">
        <v>0</v>
      </c>
      <c r="D174" s="5">
        <v>0</v>
      </c>
      <c r="E174" s="5">
        <v>0</v>
      </c>
      <c r="F174" s="5">
        <v>0</v>
      </c>
      <c r="G174" s="5">
        <v>0</v>
      </c>
      <c r="H174" s="5">
        <v>5</v>
      </c>
      <c r="I174" s="5">
        <v>0</v>
      </c>
      <c r="J174" s="5">
        <v>0</v>
      </c>
      <c r="K174" s="5">
        <v>0</v>
      </c>
      <c r="L174" s="5">
        <v>4</v>
      </c>
      <c r="M174" s="5">
        <v>0</v>
      </c>
      <c r="N174" s="5">
        <v>0</v>
      </c>
      <c r="O174" s="5">
        <v>118</v>
      </c>
      <c r="P174" s="5">
        <v>17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  <c r="AB174" s="5">
        <v>240</v>
      </c>
      <c r="AC174" s="5">
        <v>32</v>
      </c>
      <c r="AD174" s="5">
        <v>0</v>
      </c>
      <c r="AE174" s="5">
        <v>0</v>
      </c>
      <c r="AF174" s="5">
        <v>0</v>
      </c>
      <c r="AG174" s="5">
        <v>0</v>
      </c>
      <c r="AH174" s="5">
        <v>0</v>
      </c>
      <c r="AI174" s="5">
        <v>0</v>
      </c>
      <c r="AJ174" s="5">
        <v>0</v>
      </c>
      <c r="AK174" s="5">
        <v>0</v>
      </c>
      <c r="AL174" s="5">
        <v>0</v>
      </c>
      <c r="AM174" s="5">
        <v>55</v>
      </c>
      <c r="AN174" s="5">
        <v>0</v>
      </c>
      <c r="AO174" s="5">
        <v>0</v>
      </c>
      <c r="AP174" s="5">
        <v>0</v>
      </c>
      <c r="AQ174" s="5">
        <v>0</v>
      </c>
      <c r="AR174" s="5">
        <v>0</v>
      </c>
      <c r="AS174" s="5">
        <v>0</v>
      </c>
      <c r="AT174" s="5">
        <v>0</v>
      </c>
      <c r="AU174" s="5">
        <v>9</v>
      </c>
      <c r="AV174" s="5">
        <v>0</v>
      </c>
      <c r="AW174" s="5">
        <v>0</v>
      </c>
      <c r="AX174" s="5">
        <v>0</v>
      </c>
      <c r="AY174" s="5">
        <v>0</v>
      </c>
      <c r="AZ174" s="5">
        <v>0</v>
      </c>
      <c r="BA174" s="5">
        <v>0</v>
      </c>
      <c r="BB174" s="5">
        <v>0</v>
      </c>
      <c r="BC174" s="5">
        <v>0</v>
      </c>
      <c r="BD174" s="5">
        <v>0</v>
      </c>
      <c r="BE174" s="5">
        <v>0</v>
      </c>
      <c r="BF174" s="5">
        <v>0</v>
      </c>
      <c r="BG174" s="5">
        <v>0</v>
      </c>
      <c r="BH174" s="5">
        <v>0</v>
      </c>
      <c r="BI174" s="5">
        <v>0</v>
      </c>
      <c r="BJ174" s="5">
        <v>0</v>
      </c>
      <c r="BK174" s="5">
        <v>0</v>
      </c>
      <c r="BL174" s="5">
        <v>0</v>
      </c>
      <c r="BM174" s="5">
        <v>0</v>
      </c>
      <c r="BN174" s="5">
        <v>0</v>
      </c>
      <c r="BO174" s="5">
        <v>0</v>
      </c>
      <c r="BP174" s="5">
        <v>0</v>
      </c>
      <c r="BQ174" s="5">
        <v>0</v>
      </c>
      <c r="BR174" s="5">
        <v>0</v>
      </c>
      <c r="BS174" s="5">
        <v>0</v>
      </c>
      <c r="BT174" s="5">
        <v>0</v>
      </c>
      <c r="BU174" s="5">
        <v>0</v>
      </c>
      <c r="BV174" s="5">
        <v>0</v>
      </c>
      <c r="BW174" s="5">
        <v>0</v>
      </c>
      <c r="BX174" s="5">
        <v>13</v>
      </c>
      <c r="BY174" s="5">
        <v>0</v>
      </c>
      <c r="BZ174" s="5">
        <v>0</v>
      </c>
      <c r="CA174" s="5">
        <v>0</v>
      </c>
      <c r="CB174" s="5">
        <v>0</v>
      </c>
      <c r="CC174" s="5">
        <v>0</v>
      </c>
      <c r="CD174" s="5">
        <v>493</v>
      </c>
      <c r="CG174" s="6">
        <v>171</v>
      </c>
      <c r="CH174" s="5">
        <f>VLOOKUP(CG174,$A$4:$CD$237,Infographic!$G$2+2)</f>
        <v>240</v>
      </c>
      <c r="CI174" s="5">
        <f t="shared" si="10"/>
        <v>240.0171</v>
      </c>
      <c r="CJ174" s="5">
        <f t="shared" si="11"/>
        <v>49</v>
      </c>
      <c r="CK174" s="5" t="str">
        <f t="shared" si="12"/>
        <v>Moro (Nuba Moro)</v>
      </c>
      <c r="CL174" s="5">
        <f t="shared" si="13"/>
        <v>0</v>
      </c>
      <c r="CM174" s="5">
        <f t="shared" si="14"/>
        <v>0</v>
      </c>
    </row>
    <row r="175" spans="1:91" x14ac:dyDescent="0.3">
      <c r="A175" s="6">
        <v>172</v>
      </c>
      <c r="B175" s="5" t="s">
        <v>488</v>
      </c>
      <c r="C175" s="5">
        <v>0</v>
      </c>
      <c r="D175" s="5">
        <v>3</v>
      </c>
      <c r="E175" s="5">
        <v>12</v>
      </c>
      <c r="F175" s="5">
        <v>59</v>
      </c>
      <c r="G175" s="5">
        <v>11</v>
      </c>
      <c r="H175" s="5">
        <v>30</v>
      </c>
      <c r="I175" s="5">
        <v>79</v>
      </c>
      <c r="J175" s="5">
        <v>0</v>
      </c>
      <c r="K175" s="5">
        <v>61</v>
      </c>
      <c r="L175" s="5">
        <v>226</v>
      </c>
      <c r="M175" s="5">
        <v>0</v>
      </c>
      <c r="N175" s="5">
        <v>5</v>
      </c>
      <c r="O175" s="5">
        <v>308</v>
      </c>
      <c r="P175" s="5">
        <v>1519</v>
      </c>
      <c r="Q175" s="5">
        <v>3</v>
      </c>
      <c r="R175" s="5">
        <v>0</v>
      </c>
      <c r="S175" s="5">
        <v>0</v>
      </c>
      <c r="T175" s="5">
        <v>44</v>
      </c>
      <c r="U175" s="5">
        <v>0</v>
      </c>
      <c r="V175" s="5">
        <v>109</v>
      </c>
      <c r="W175" s="5">
        <v>0</v>
      </c>
      <c r="X175" s="5">
        <v>153</v>
      </c>
      <c r="Y175" s="5">
        <v>0</v>
      </c>
      <c r="Z175" s="5">
        <v>18</v>
      </c>
      <c r="AA175" s="5">
        <v>0</v>
      </c>
      <c r="AB175" s="5">
        <v>304</v>
      </c>
      <c r="AC175" s="5">
        <v>24</v>
      </c>
      <c r="AD175" s="5">
        <v>15</v>
      </c>
      <c r="AE175" s="5">
        <v>0</v>
      </c>
      <c r="AF175" s="5">
        <v>0</v>
      </c>
      <c r="AG175" s="5">
        <v>104</v>
      </c>
      <c r="AH175" s="5">
        <v>3</v>
      </c>
      <c r="AI175" s="5">
        <v>43</v>
      </c>
      <c r="AJ175" s="5">
        <v>0</v>
      </c>
      <c r="AK175" s="5">
        <v>94</v>
      </c>
      <c r="AL175" s="5">
        <v>130</v>
      </c>
      <c r="AM175" s="5">
        <v>34</v>
      </c>
      <c r="AN175" s="5">
        <v>0</v>
      </c>
      <c r="AO175" s="5">
        <v>6</v>
      </c>
      <c r="AP175" s="5">
        <v>81</v>
      </c>
      <c r="AQ175" s="5">
        <v>0</v>
      </c>
      <c r="AR175" s="5">
        <v>33</v>
      </c>
      <c r="AS175" s="5">
        <v>63</v>
      </c>
      <c r="AT175" s="5">
        <v>69</v>
      </c>
      <c r="AU175" s="5">
        <v>231</v>
      </c>
      <c r="AV175" s="5">
        <v>23</v>
      </c>
      <c r="AW175" s="5">
        <v>23</v>
      </c>
      <c r="AX175" s="5">
        <v>0</v>
      </c>
      <c r="AY175" s="5">
        <v>148</v>
      </c>
      <c r="AZ175" s="5">
        <v>35</v>
      </c>
      <c r="BA175" s="5">
        <v>17</v>
      </c>
      <c r="BB175" s="5">
        <v>53</v>
      </c>
      <c r="BC175" s="5">
        <v>18</v>
      </c>
      <c r="BD175" s="5">
        <v>4</v>
      </c>
      <c r="BE175" s="5">
        <v>0</v>
      </c>
      <c r="BF175" s="5">
        <v>5</v>
      </c>
      <c r="BG175" s="5">
        <v>35</v>
      </c>
      <c r="BH175" s="5">
        <v>0</v>
      </c>
      <c r="BI175" s="5">
        <v>80</v>
      </c>
      <c r="BJ175" s="5">
        <v>4</v>
      </c>
      <c r="BK175" s="5">
        <v>0</v>
      </c>
      <c r="BL175" s="5">
        <v>13</v>
      </c>
      <c r="BM175" s="5">
        <v>0</v>
      </c>
      <c r="BN175" s="5">
        <v>67</v>
      </c>
      <c r="BO175" s="5">
        <v>5</v>
      </c>
      <c r="BP175" s="5">
        <v>0</v>
      </c>
      <c r="BQ175" s="5">
        <v>0</v>
      </c>
      <c r="BR175" s="5">
        <v>0</v>
      </c>
      <c r="BS175" s="5">
        <v>4</v>
      </c>
      <c r="BT175" s="5">
        <v>11</v>
      </c>
      <c r="BU175" s="5">
        <v>6</v>
      </c>
      <c r="BV175" s="5">
        <v>0</v>
      </c>
      <c r="BW175" s="5">
        <v>66</v>
      </c>
      <c r="BX175" s="5">
        <v>54</v>
      </c>
      <c r="BY175" s="5">
        <v>4</v>
      </c>
      <c r="BZ175" s="5">
        <v>261</v>
      </c>
      <c r="CA175" s="5">
        <v>41</v>
      </c>
      <c r="CB175" s="5">
        <v>66</v>
      </c>
      <c r="CC175" s="5">
        <v>0</v>
      </c>
      <c r="CD175" s="5">
        <v>4904</v>
      </c>
      <c r="CG175" s="6">
        <v>172</v>
      </c>
      <c r="CH175" s="5">
        <f>VLOOKUP(CG175,$A$4:$CD$237,Infographic!$G$2+2)</f>
        <v>304</v>
      </c>
      <c r="CI175" s="5">
        <f t="shared" si="10"/>
        <v>304.0172</v>
      </c>
      <c r="CJ175" s="5">
        <f t="shared" si="11"/>
        <v>45</v>
      </c>
      <c r="CK175" s="5" t="str">
        <f t="shared" si="12"/>
        <v>Mongolian</v>
      </c>
      <c r="CL175" s="5">
        <f t="shared" si="13"/>
        <v>0</v>
      </c>
      <c r="CM175" s="5">
        <f t="shared" si="14"/>
        <v>0</v>
      </c>
    </row>
    <row r="176" spans="1:91" x14ac:dyDescent="0.3">
      <c r="A176" s="6">
        <v>173</v>
      </c>
      <c r="B176" s="5" t="s">
        <v>489</v>
      </c>
      <c r="C176" s="5">
        <v>0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20</v>
      </c>
      <c r="M176" s="5">
        <v>0</v>
      </c>
      <c r="N176" s="5">
        <v>0</v>
      </c>
      <c r="O176" s="5">
        <v>0</v>
      </c>
      <c r="P176" s="5">
        <v>7</v>
      </c>
      <c r="Q176" s="5">
        <v>0</v>
      </c>
      <c r="R176" s="5">
        <v>0</v>
      </c>
      <c r="S176" s="5">
        <v>0</v>
      </c>
      <c r="T176" s="5">
        <v>8</v>
      </c>
      <c r="U176" s="5">
        <v>0</v>
      </c>
      <c r="V176" s="5">
        <v>0</v>
      </c>
      <c r="W176" s="5">
        <v>0</v>
      </c>
      <c r="X176" s="5">
        <v>4</v>
      </c>
      <c r="Y176" s="5">
        <v>0</v>
      </c>
      <c r="Z176" s="5">
        <v>0</v>
      </c>
      <c r="AA176" s="5">
        <v>0</v>
      </c>
      <c r="AB176" s="5">
        <v>6</v>
      </c>
      <c r="AC176" s="5">
        <v>0</v>
      </c>
      <c r="AD176" s="5">
        <v>0</v>
      </c>
      <c r="AE176" s="5">
        <v>0</v>
      </c>
      <c r="AF176" s="5">
        <v>0</v>
      </c>
      <c r="AG176" s="5">
        <v>5</v>
      </c>
      <c r="AH176" s="5">
        <v>0</v>
      </c>
      <c r="AI176" s="5">
        <v>0</v>
      </c>
      <c r="AJ176" s="5">
        <v>0</v>
      </c>
      <c r="AK176" s="5">
        <v>0</v>
      </c>
      <c r="AL176" s="5">
        <v>0</v>
      </c>
      <c r="AM176" s="5">
        <v>0</v>
      </c>
      <c r="AN176" s="5">
        <v>0</v>
      </c>
      <c r="AO176" s="5">
        <v>0</v>
      </c>
      <c r="AP176" s="5">
        <v>0</v>
      </c>
      <c r="AQ176" s="5">
        <v>0</v>
      </c>
      <c r="AR176" s="5">
        <v>0</v>
      </c>
      <c r="AS176" s="5">
        <v>0</v>
      </c>
      <c r="AT176" s="5">
        <v>0</v>
      </c>
      <c r="AU176" s="5">
        <v>19</v>
      </c>
      <c r="AV176" s="5">
        <v>0</v>
      </c>
      <c r="AW176" s="5">
        <v>0</v>
      </c>
      <c r="AX176" s="5">
        <v>0</v>
      </c>
      <c r="AY176" s="5">
        <v>0</v>
      </c>
      <c r="AZ176" s="5">
        <v>0</v>
      </c>
      <c r="BA176" s="5">
        <v>0</v>
      </c>
      <c r="BB176" s="5">
        <v>0</v>
      </c>
      <c r="BC176" s="5">
        <v>0</v>
      </c>
      <c r="BD176" s="5">
        <v>0</v>
      </c>
      <c r="BE176" s="5">
        <v>0</v>
      </c>
      <c r="BF176" s="5">
        <v>0</v>
      </c>
      <c r="BG176" s="5">
        <v>0</v>
      </c>
      <c r="BH176" s="5">
        <v>0</v>
      </c>
      <c r="BI176" s="5">
        <v>0</v>
      </c>
      <c r="BJ176" s="5">
        <v>0</v>
      </c>
      <c r="BK176" s="5">
        <v>0</v>
      </c>
      <c r="BL176" s="5">
        <v>0</v>
      </c>
      <c r="BM176" s="5">
        <v>0</v>
      </c>
      <c r="BN176" s="5">
        <v>0</v>
      </c>
      <c r="BO176" s="5">
        <v>0</v>
      </c>
      <c r="BP176" s="5">
        <v>0</v>
      </c>
      <c r="BQ176" s="5">
        <v>0</v>
      </c>
      <c r="BR176" s="5">
        <v>0</v>
      </c>
      <c r="BS176" s="5">
        <v>0</v>
      </c>
      <c r="BT176" s="5">
        <v>0</v>
      </c>
      <c r="BU176" s="5">
        <v>0</v>
      </c>
      <c r="BV176" s="5">
        <v>0</v>
      </c>
      <c r="BW176" s="5">
        <v>0</v>
      </c>
      <c r="BX176" s="5">
        <v>3</v>
      </c>
      <c r="BY176" s="5">
        <v>0</v>
      </c>
      <c r="BZ176" s="5">
        <v>23</v>
      </c>
      <c r="CA176" s="5">
        <v>6</v>
      </c>
      <c r="CB176" s="5">
        <v>0</v>
      </c>
      <c r="CC176" s="5">
        <v>0</v>
      </c>
      <c r="CD176" s="5">
        <v>100</v>
      </c>
      <c r="CG176" s="6">
        <v>173</v>
      </c>
      <c r="CH176" s="5">
        <f>VLOOKUP(CG176,$A$4:$CD$237,Infographic!$G$2+2)</f>
        <v>6</v>
      </c>
      <c r="CI176" s="5">
        <f t="shared" si="10"/>
        <v>6.0172999999999996</v>
      </c>
      <c r="CJ176" s="5">
        <f t="shared" si="11"/>
        <v>115</v>
      </c>
      <c r="CK176" s="5" t="str">
        <f t="shared" si="12"/>
        <v>Meriam Mir</v>
      </c>
      <c r="CL176" s="5">
        <f t="shared" si="13"/>
        <v>0</v>
      </c>
      <c r="CM176" s="5">
        <f t="shared" si="14"/>
        <v>0</v>
      </c>
    </row>
    <row r="177" spans="1:91" x14ac:dyDescent="0.3">
      <c r="A177" s="6">
        <v>174</v>
      </c>
      <c r="B177" s="5" t="s">
        <v>490</v>
      </c>
      <c r="C177" s="5">
        <v>0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4</v>
      </c>
      <c r="AM177" s="5">
        <v>0</v>
      </c>
      <c r="AN177" s="5">
        <v>0</v>
      </c>
      <c r="AO177" s="5">
        <v>0</v>
      </c>
      <c r="AP177" s="5">
        <v>0</v>
      </c>
      <c r="AQ177" s="5">
        <v>0</v>
      </c>
      <c r="AR177" s="5">
        <v>0</v>
      </c>
      <c r="AS177" s="5">
        <v>0</v>
      </c>
      <c r="AT177" s="5">
        <v>0</v>
      </c>
      <c r="AU177" s="5">
        <v>0</v>
      </c>
      <c r="AV177" s="5">
        <v>0</v>
      </c>
      <c r="AW177" s="5">
        <v>0</v>
      </c>
      <c r="AX177" s="5">
        <v>0</v>
      </c>
      <c r="AY177" s="5">
        <v>0</v>
      </c>
      <c r="AZ177" s="5">
        <v>0</v>
      </c>
      <c r="BA177" s="5">
        <v>0</v>
      </c>
      <c r="BB177" s="5">
        <v>0</v>
      </c>
      <c r="BC177" s="5">
        <v>0</v>
      </c>
      <c r="BD177" s="5">
        <v>0</v>
      </c>
      <c r="BE177" s="5">
        <v>0</v>
      </c>
      <c r="BF177" s="5">
        <v>0</v>
      </c>
      <c r="BG177" s="5">
        <v>0</v>
      </c>
      <c r="BH177" s="5">
        <v>0</v>
      </c>
      <c r="BI177" s="5">
        <v>0</v>
      </c>
      <c r="BJ177" s="5">
        <v>0</v>
      </c>
      <c r="BK177" s="5">
        <v>0</v>
      </c>
      <c r="BL177" s="5">
        <v>0</v>
      </c>
      <c r="BM177" s="5">
        <v>0</v>
      </c>
      <c r="BN177" s="5">
        <v>0</v>
      </c>
      <c r="BO177" s="5">
        <v>0</v>
      </c>
      <c r="BP177" s="5">
        <v>0</v>
      </c>
      <c r="BQ177" s="5">
        <v>0</v>
      </c>
      <c r="BR177" s="5">
        <v>0</v>
      </c>
      <c r="BS177" s="5">
        <v>0</v>
      </c>
      <c r="BT177" s="5">
        <v>0</v>
      </c>
      <c r="BU177" s="5">
        <v>0</v>
      </c>
      <c r="BV177" s="5">
        <v>0</v>
      </c>
      <c r="BW177" s="5">
        <v>0</v>
      </c>
      <c r="BX177" s="5">
        <v>4</v>
      </c>
      <c r="BY177" s="5">
        <v>0</v>
      </c>
      <c r="BZ177" s="5">
        <v>0</v>
      </c>
      <c r="CA177" s="5">
        <v>0</v>
      </c>
      <c r="CB177" s="5">
        <v>0</v>
      </c>
      <c r="CC177" s="5">
        <v>0</v>
      </c>
      <c r="CD177" s="5">
        <v>19</v>
      </c>
      <c r="CG177" s="6">
        <v>174</v>
      </c>
      <c r="CH177" s="5">
        <f>VLOOKUP(CG177,$A$4:$CD$237,Infographic!$G$2+2)</f>
        <v>0</v>
      </c>
      <c r="CI177" s="5">
        <f t="shared" si="10"/>
        <v>1.7400000000000002E-2</v>
      </c>
      <c r="CJ177" s="5">
        <f t="shared" si="11"/>
        <v>158</v>
      </c>
      <c r="CK177" s="5" t="str">
        <f t="shared" si="12"/>
        <v>Mayali</v>
      </c>
      <c r="CL177" s="5">
        <f t="shared" si="13"/>
        <v>0</v>
      </c>
      <c r="CM177" s="5">
        <f t="shared" si="14"/>
        <v>0</v>
      </c>
    </row>
    <row r="178" spans="1:91" x14ac:dyDescent="0.3">
      <c r="A178" s="6">
        <v>175</v>
      </c>
      <c r="B178" s="5" t="s">
        <v>491</v>
      </c>
      <c r="C178" s="5">
        <v>8</v>
      </c>
      <c r="D178" s="5">
        <v>4</v>
      </c>
      <c r="E178" s="5">
        <v>79</v>
      </c>
      <c r="F178" s="5">
        <v>298</v>
      </c>
      <c r="G178" s="5">
        <v>23</v>
      </c>
      <c r="H178" s="5">
        <v>50</v>
      </c>
      <c r="I178" s="5">
        <v>1310</v>
      </c>
      <c r="J178" s="5">
        <v>8</v>
      </c>
      <c r="K178" s="5">
        <v>311</v>
      </c>
      <c r="L178" s="5">
        <v>202</v>
      </c>
      <c r="M178" s="5">
        <v>4</v>
      </c>
      <c r="N178" s="5">
        <v>9</v>
      </c>
      <c r="O178" s="5">
        <v>142</v>
      </c>
      <c r="P178" s="5">
        <v>787</v>
      </c>
      <c r="Q178" s="5">
        <v>10</v>
      </c>
      <c r="R178" s="5">
        <v>10</v>
      </c>
      <c r="S178" s="5">
        <v>14</v>
      </c>
      <c r="T178" s="5">
        <v>114</v>
      </c>
      <c r="U178" s="5">
        <v>10</v>
      </c>
      <c r="V178" s="5">
        <v>699</v>
      </c>
      <c r="W178" s="5">
        <v>0</v>
      </c>
      <c r="X178" s="5">
        <v>4613</v>
      </c>
      <c r="Y178" s="5">
        <v>5</v>
      </c>
      <c r="Z178" s="5">
        <v>12</v>
      </c>
      <c r="AA178" s="5">
        <v>41</v>
      </c>
      <c r="AB178" s="5">
        <v>474</v>
      </c>
      <c r="AC178" s="5">
        <v>322</v>
      </c>
      <c r="AD178" s="5">
        <v>8</v>
      </c>
      <c r="AE178" s="5">
        <v>5</v>
      </c>
      <c r="AF178" s="5">
        <v>0</v>
      </c>
      <c r="AG178" s="5">
        <v>168</v>
      </c>
      <c r="AH178" s="5">
        <v>0</v>
      </c>
      <c r="AI178" s="5">
        <v>148</v>
      </c>
      <c r="AJ178" s="5">
        <v>0</v>
      </c>
      <c r="AK178" s="5">
        <v>2081</v>
      </c>
      <c r="AL178" s="5">
        <v>277</v>
      </c>
      <c r="AM178" s="5">
        <v>29</v>
      </c>
      <c r="AN178" s="5">
        <v>0</v>
      </c>
      <c r="AO178" s="5">
        <v>14</v>
      </c>
      <c r="AP178" s="5">
        <v>151</v>
      </c>
      <c r="AQ178" s="5">
        <v>16</v>
      </c>
      <c r="AR178" s="5">
        <v>92</v>
      </c>
      <c r="AS178" s="5">
        <v>159</v>
      </c>
      <c r="AT178" s="5">
        <v>478</v>
      </c>
      <c r="AU178" s="5">
        <v>129</v>
      </c>
      <c r="AV178" s="5">
        <v>9</v>
      </c>
      <c r="AW178" s="5">
        <v>18</v>
      </c>
      <c r="AX178" s="5">
        <v>8</v>
      </c>
      <c r="AY178" s="5">
        <v>923</v>
      </c>
      <c r="AZ178" s="5">
        <v>156</v>
      </c>
      <c r="BA178" s="5">
        <v>14</v>
      </c>
      <c r="BB178" s="5">
        <v>225</v>
      </c>
      <c r="BC178" s="5">
        <v>161</v>
      </c>
      <c r="BD178" s="5">
        <v>11</v>
      </c>
      <c r="BE178" s="5">
        <v>0</v>
      </c>
      <c r="BF178" s="5">
        <v>4</v>
      </c>
      <c r="BG178" s="5">
        <v>71</v>
      </c>
      <c r="BH178" s="5">
        <v>0</v>
      </c>
      <c r="BI178" s="5">
        <v>1149</v>
      </c>
      <c r="BJ178" s="5">
        <v>0</v>
      </c>
      <c r="BK178" s="5">
        <v>3</v>
      </c>
      <c r="BL178" s="5">
        <v>9</v>
      </c>
      <c r="BM178" s="5">
        <v>0</v>
      </c>
      <c r="BN178" s="5">
        <v>714</v>
      </c>
      <c r="BO178" s="5">
        <v>0</v>
      </c>
      <c r="BP178" s="5">
        <v>16</v>
      </c>
      <c r="BQ178" s="5">
        <v>5</v>
      </c>
      <c r="BR178" s="5">
        <v>0</v>
      </c>
      <c r="BS178" s="5">
        <v>7</v>
      </c>
      <c r="BT178" s="5">
        <v>22</v>
      </c>
      <c r="BU178" s="5">
        <v>27</v>
      </c>
      <c r="BV178" s="5">
        <v>0</v>
      </c>
      <c r="BW178" s="5">
        <v>261</v>
      </c>
      <c r="BX178" s="5">
        <v>199</v>
      </c>
      <c r="BY178" s="5">
        <v>13</v>
      </c>
      <c r="BZ178" s="5">
        <v>563</v>
      </c>
      <c r="CA178" s="5">
        <v>159</v>
      </c>
      <c r="CB178" s="5">
        <v>148</v>
      </c>
      <c r="CC178" s="5">
        <v>0</v>
      </c>
      <c r="CD178" s="5">
        <v>18205</v>
      </c>
      <c r="CG178" s="6">
        <v>175</v>
      </c>
      <c r="CH178" s="5">
        <f>VLOOKUP(CG178,$A$4:$CD$237,Infographic!$G$2+2)</f>
        <v>474</v>
      </c>
      <c r="CI178" s="5">
        <f t="shared" si="10"/>
        <v>474.01749999999998</v>
      </c>
      <c r="CJ178" s="5">
        <f t="shared" si="11"/>
        <v>39</v>
      </c>
      <c r="CK178" s="5" t="str">
        <f t="shared" si="12"/>
        <v>Maung</v>
      </c>
      <c r="CL178" s="5">
        <f t="shared" si="13"/>
        <v>0</v>
      </c>
      <c r="CM178" s="5">
        <f t="shared" si="14"/>
        <v>0</v>
      </c>
    </row>
    <row r="179" spans="1:91" x14ac:dyDescent="0.3">
      <c r="A179" s="6">
        <v>176</v>
      </c>
      <c r="B179" s="5" t="s">
        <v>492</v>
      </c>
      <c r="C179" s="5">
        <v>0</v>
      </c>
      <c r="D179" s="5">
        <v>30</v>
      </c>
      <c r="E179" s="5">
        <v>26</v>
      </c>
      <c r="F179" s="5">
        <v>47</v>
      </c>
      <c r="G179" s="5">
        <v>3</v>
      </c>
      <c r="H179" s="5">
        <v>21</v>
      </c>
      <c r="I179" s="5">
        <v>7</v>
      </c>
      <c r="J179" s="5">
        <v>0</v>
      </c>
      <c r="K179" s="5">
        <v>5</v>
      </c>
      <c r="L179" s="5">
        <v>1385</v>
      </c>
      <c r="M179" s="5">
        <v>0</v>
      </c>
      <c r="N179" s="5">
        <v>0</v>
      </c>
      <c r="O179" s="5">
        <v>193</v>
      </c>
      <c r="P179" s="5">
        <v>3056</v>
      </c>
      <c r="Q179" s="5">
        <v>0</v>
      </c>
      <c r="R179" s="5">
        <v>28</v>
      </c>
      <c r="S179" s="5">
        <v>0</v>
      </c>
      <c r="T179" s="5">
        <v>77</v>
      </c>
      <c r="U179" s="5">
        <v>0</v>
      </c>
      <c r="V179" s="5">
        <v>186</v>
      </c>
      <c r="W179" s="5">
        <v>0</v>
      </c>
      <c r="X179" s="5">
        <v>15</v>
      </c>
      <c r="Y179" s="5">
        <v>3</v>
      </c>
      <c r="Z179" s="5">
        <v>5</v>
      </c>
      <c r="AA179" s="5">
        <v>12</v>
      </c>
      <c r="AB179" s="5">
        <v>507</v>
      </c>
      <c r="AC179" s="5">
        <v>51</v>
      </c>
      <c r="AD179" s="5">
        <v>212</v>
      </c>
      <c r="AE179" s="5">
        <v>0</v>
      </c>
      <c r="AF179" s="5">
        <v>9</v>
      </c>
      <c r="AG179" s="5">
        <v>70</v>
      </c>
      <c r="AH179" s="5">
        <v>0</v>
      </c>
      <c r="AI179" s="5">
        <v>2107</v>
      </c>
      <c r="AJ179" s="5">
        <v>0</v>
      </c>
      <c r="AK179" s="5">
        <v>49</v>
      </c>
      <c r="AL179" s="5">
        <v>59</v>
      </c>
      <c r="AM179" s="5">
        <v>36</v>
      </c>
      <c r="AN179" s="5">
        <v>0</v>
      </c>
      <c r="AO179" s="5">
        <v>3</v>
      </c>
      <c r="AP179" s="5">
        <v>13</v>
      </c>
      <c r="AQ179" s="5">
        <v>0</v>
      </c>
      <c r="AR179" s="5">
        <v>51</v>
      </c>
      <c r="AS179" s="5">
        <v>25</v>
      </c>
      <c r="AT179" s="5">
        <v>39</v>
      </c>
      <c r="AU179" s="5">
        <v>1433</v>
      </c>
      <c r="AV179" s="5">
        <v>96</v>
      </c>
      <c r="AW179" s="5">
        <v>121</v>
      </c>
      <c r="AX179" s="5">
        <v>0</v>
      </c>
      <c r="AY179" s="5">
        <v>56</v>
      </c>
      <c r="AZ179" s="5">
        <v>44</v>
      </c>
      <c r="BA179" s="5">
        <v>37</v>
      </c>
      <c r="BB179" s="5">
        <v>84</v>
      </c>
      <c r="BC179" s="5">
        <v>14</v>
      </c>
      <c r="BD179" s="5">
        <v>0</v>
      </c>
      <c r="BE179" s="5">
        <v>0</v>
      </c>
      <c r="BF179" s="5">
        <v>0</v>
      </c>
      <c r="BG179" s="5">
        <v>3</v>
      </c>
      <c r="BH179" s="5">
        <v>9</v>
      </c>
      <c r="BI179" s="5">
        <v>21</v>
      </c>
      <c r="BJ179" s="5">
        <v>0</v>
      </c>
      <c r="BK179" s="5">
        <v>0</v>
      </c>
      <c r="BL179" s="5">
        <v>0</v>
      </c>
      <c r="BM179" s="5">
        <v>0</v>
      </c>
      <c r="BN179" s="5">
        <v>3</v>
      </c>
      <c r="BO179" s="5">
        <v>0</v>
      </c>
      <c r="BP179" s="5">
        <v>0</v>
      </c>
      <c r="BQ179" s="5">
        <v>18</v>
      </c>
      <c r="BR179" s="5">
        <v>12</v>
      </c>
      <c r="BS179" s="5">
        <v>9</v>
      </c>
      <c r="BT179" s="5">
        <v>8</v>
      </c>
      <c r="BU179" s="5">
        <v>3</v>
      </c>
      <c r="BV179" s="5">
        <v>0</v>
      </c>
      <c r="BW179" s="5">
        <v>23</v>
      </c>
      <c r="BX179" s="5">
        <v>857</v>
      </c>
      <c r="BY179" s="5">
        <v>0</v>
      </c>
      <c r="BZ179" s="5">
        <v>1927</v>
      </c>
      <c r="CA179" s="5">
        <v>13</v>
      </c>
      <c r="CB179" s="5">
        <v>29</v>
      </c>
      <c r="CC179" s="5">
        <v>0</v>
      </c>
      <c r="CD179" s="5">
        <v>13171</v>
      </c>
      <c r="CG179" s="6">
        <v>176</v>
      </c>
      <c r="CH179" s="5">
        <f>VLOOKUP(CG179,$A$4:$CD$237,Infographic!$G$2+2)</f>
        <v>507</v>
      </c>
      <c r="CI179" s="5">
        <f t="shared" si="10"/>
        <v>507.01760000000002</v>
      </c>
      <c r="CJ179" s="5">
        <f t="shared" si="11"/>
        <v>38</v>
      </c>
      <c r="CK179" s="5" t="str">
        <f t="shared" si="12"/>
        <v>Mann</v>
      </c>
      <c r="CL179" s="5">
        <f t="shared" si="13"/>
        <v>0</v>
      </c>
      <c r="CM179" s="5">
        <f t="shared" si="14"/>
        <v>0</v>
      </c>
    </row>
    <row r="180" spans="1:91" x14ac:dyDescent="0.3">
      <c r="A180" s="6">
        <v>177</v>
      </c>
      <c r="B180" s="5" t="s">
        <v>493</v>
      </c>
      <c r="C180" s="5">
        <v>0</v>
      </c>
      <c r="D180" s="5">
        <v>4</v>
      </c>
      <c r="E180" s="5">
        <v>59</v>
      </c>
      <c r="F180" s="5">
        <v>269</v>
      </c>
      <c r="G180" s="5">
        <v>18</v>
      </c>
      <c r="H180" s="5">
        <v>34</v>
      </c>
      <c r="I180" s="5">
        <v>225</v>
      </c>
      <c r="J180" s="5">
        <v>3</v>
      </c>
      <c r="K180" s="5">
        <v>174</v>
      </c>
      <c r="L180" s="5">
        <v>1476</v>
      </c>
      <c r="M180" s="5">
        <v>3</v>
      </c>
      <c r="N180" s="5">
        <v>15</v>
      </c>
      <c r="O180" s="5">
        <v>177</v>
      </c>
      <c r="P180" s="5">
        <v>2881</v>
      </c>
      <c r="Q180" s="5">
        <v>0</v>
      </c>
      <c r="R180" s="5">
        <v>4</v>
      </c>
      <c r="S180" s="5">
        <v>7</v>
      </c>
      <c r="T180" s="5">
        <v>342</v>
      </c>
      <c r="U180" s="5">
        <v>8</v>
      </c>
      <c r="V180" s="5">
        <v>288</v>
      </c>
      <c r="W180" s="5">
        <v>6</v>
      </c>
      <c r="X180" s="5">
        <v>421</v>
      </c>
      <c r="Y180" s="5">
        <v>0</v>
      </c>
      <c r="Z180" s="5">
        <v>27</v>
      </c>
      <c r="AA180" s="5">
        <v>21</v>
      </c>
      <c r="AB180" s="5">
        <v>2027</v>
      </c>
      <c r="AC180" s="5">
        <v>836</v>
      </c>
      <c r="AD180" s="5">
        <v>19</v>
      </c>
      <c r="AE180" s="5">
        <v>37</v>
      </c>
      <c r="AF180" s="5">
        <v>0</v>
      </c>
      <c r="AG180" s="5">
        <v>587</v>
      </c>
      <c r="AH180" s="5">
        <v>3</v>
      </c>
      <c r="AI180" s="5">
        <v>569</v>
      </c>
      <c r="AJ180" s="5">
        <v>0</v>
      </c>
      <c r="AK180" s="5">
        <v>520</v>
      </c>
      <c r="AL180" s="5">
        <v>326</v>
      </c>
      <c r="AM180" s="5">
        <v>63</v>
      </c>
      <c r="AN180" s="5">
        <v>4</v>
      </c>
      <c r="AO180" s="5">
        <v>20</v>
      </c>
      <c r="AP180" s="5">
        <v>158</v>
      </c>
      <c r="AQ180" s="5">
        <v>4</v>
      </c>
      <c r="AR180" s="5">
        <v>406</v>
      </c>
      <c r="AS180" s="5">
        <v>121</v>
      </c>
      <c r="AT180" s="5">
        <v>231</v>
      </c>
      <c r="AU180" s="5">
        <v>1134</v>
      </c>
      <c r="AV180" s="5">
        <v>19</v>
      </c>
      <c r="AW180" s="5">
        <v>14</v>
      </c>
      <c r="AX180" s="5">
        <v>7</v>
      </c>
      <c r="AY180" s="5">
        <v>475</v>
      </c>
      <c r="AZ180" s="5">
        <v>341</v>
      </c>
      <c r="BA180" s="5">
        <v>77</v>
      </c>
      <c r="BB180" s="5">
        <v>278</v>
      </c>
      <c r="BC180" s="5">
        <v>121</v>
      </c>
      <c r="BD180" s="5">
        <v>3</v>
      </c>
      <c r="BE180" s="5">
        <v>0</v>
      </c>
      <c r="BF180" s="5">
        <v>7</v>
      </c>
      <c r="BG180" s="5">
        <v>89</v>
      </c>
      <c r="BH180" s="5">
        <v>0</v>
      </c>
      <c r="BI180" s="5">
        <v>246</v>
      </c>
      <c r="BJ180" s="5">
        <v>3</v>
      </c>
      <c r="BK180" s="5">
        <v>0</v>
      </c>
      <c r="BL180" s="5">
        <v>9</v>
      </c>
      <c r="BM180" s="5">
        <v>3</v>
      </c>
      <c r="BN180" s="5">
        <v>185</v>
      </c>
      <c r="BO180" s="5">
        <v>3</v>
      </c>
      <c r="BP180" s="5">
        <v>17</v>
      </c>
      <c r="BQ180" s="5">
        <v>0</v>
      </c>
      <c r="BR180" s="5">
        <v>0</v>
      </c>
      <c r="BS180" s="5">
        <v>7</v>
      </c>
      <c r="BT180" s="5">
        <v>0</v>
      </c>
      <c r="BU180" s="5">
        <v>16</v>
      </c>
      <c r="BV180" s="5">
        <v>0</v>
      </c>
      <c r="BW180" s="5">
        <v>244</v>
      </c>
      <c r="BX180" s="5">
        <v>848</v>
      </c>
      <c r="BY180" s="5">
        <v>55</v>
      </c>
      <c r="BZ180" s="5">
        <v>940</v>
      </c>
      <c r="CA180" s="5">
        <v>186</v>
      </c>
      <c r="CB180" s="5">
        <v>85</v>
      </c>
      <c r="CC180" s="5">
        <v>0</v>
      </c>
      <c r="CD180" s="5">
        <v>17833</v>
      </c>
      <c r="CG180" s="6">
        <v>177</v>
      </c>
      <c r="CH180" s="5">
        <f>VLOOKUP(CG180,$A$4:$CD$237,Infographic!$G$2+2)</f>
        <v>2027</v>
      </c>
      <c r="CI180" s="5">
        <f t="shared" si="10"/>
        <v>2027.0177000000001</v>
      </c>
      <c r="CJ180" s="5">
        <f t="shared" si="11"/>
        <v>13</v>
      </c>
      <c r="CK180" s="5" t="str">
        <f t="shared" si="12"/>
        <v>Mandaean (Mandaic)</v>
      </c>
      <c r="CL180" s="5">
        <f t="shared" si="13"/>
        <v>0</v>
      </c>
      <c r="CM180" s="5">
        <f t="shared" si="14"/>
        <v>0</v>
      </c>
    </row>
    <row r="181" spans="1:91" x14ac:dyDescent="0.3">
      <c r="A181" s="6">
        <v>178</v>
      </c>
      <c r="B181" s="5" t="s">
        <v>494</v>
      </c>
      <c r="C181" s="5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5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3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3</v>
      </c>
      <c r="AM181" s="5">
        <v>0</v>
      </c>
      <c r="AN181" s="5">
        <v>0</v>
      </c>
      <c r="AO181" s="5">
        <v>0</v>
      </c>
      <c r="AP181" s="5">
        <v>0</v>
      </c>
      <c r="AQ181" s="5">
        <v>0</v>
      </c>
      <c r="AR181" s="5">
        <v>0</v>
      </c>
      <c r="AS181" s="5">
        <v>0</v>
      </c>
      <c r="AT181" s="5">
        <v>0</v>
      </c>
      <c r="AU181" s="5">
        <v>0</v>
      </c>
      <c r="AV181" s="5">
        <v>0</v>
      </c>
      <c r="AW181" s="5">
        <v>0</v>
      </c>
      <c r="AX181" s="5">
        <v>0</v>
      </c>
      <c r="AY181" s="5">
        <v>3</v>
      </c>
      <c r="AZ181" s="5">
        <v>0</v>
      </c>
      <c r="BA181" s="5">
        <v>0</v>
      </c>
      <c r="BB181" s="5">
        <v>0</v>
      </c>
      <c r="BC181" s="5">
        <v>0</v>
      </c>
      <c r="BD181" s="5">
        <v>0</v>
      </c>
      <c r="BE181" s="5">
        <v>0</v>
      </c>
      <c r="BF181" s="5">
        <v>0</v>
      </c>
      <c r="BG181" s="5">
        <v>0</v>
      </c>
      <c r="BH181" s="5">
        <v>0</v>
      </c>
      <c r="BI181" s="5">
        <v>0</v>
      </c>
      <c r="BJ181" s="5">
        <v>0</v>
      </c>
      <c r="BK181" s="5">
        <v>0</v>
      </c>
      <c r="BL181" s="5">
        <v>0</v>
      </c>
      <c r="BM181" s="5">
        <v>0</v>
      </c>
      <c r="BN181" s="5">
        <v>0</v>
      </c>
      <c r="BO181" s="5">
        <v>0</v>
      </c>
      <c r="BP181" s="5">
        <v>0</v>
      </c>
      <c r="BQ181" s="5">
        <v>0</v>
      </c>
      <c r="BR181" s="5">
        <v>0</v>
      </c>
      <c r="BS181" s="5">
        <v>0</v>
      </c>
      <c r="BT181" s="5">
        <v>0</v>
      </c>
      <c r="BU181" s="5">
        <v>0</v>
      </c>
      <c r="BV181" s="5">
        <v>0</v>
      </c>
      <c r="BW181" s="5">
        <v>0</v>
      </c>
      <c r="BX181" s="5">
        <v>0</v>
      </c>
      <c r="BY181" s="5">
        <v>0</v>
      </c>
      <c r="BZ181" s="5">
        <v>3</v>
      </c>
      <c r="CA181" s="5">
        <v>0</v>
      </c>
      <c r="CB181" s="5">
        <v>0</v>
      </c>
      <c r="CC181" s="5">
        <v>0</v>
      </c>
      <c r="CD181" s="5">
        <v>22</v>
      </c>
      <c r="CG181" s="6">
        <v>178</v>
      </c>
      <c r="CH181" s="5">
        <f>VLOOKUP(CG181,$A$4:$CD$237,Infographic!$G$2+2)</f>
        <v>3</v>
      </c>
      <c r="CI181" s="5">
        <f t="shared" si="10"/>
        <v>3.0177999999999998</v>
      </c>
      <c r="CJ181" s="5">
        <f t="shared" si="11"/>
        <v>130</v>
      </c>
      <c r="CK181" s="5" t="str">
        <f t="shared" si="12"/>
        <v>Madi</v>
      </c>
      <c r="CL181" s="5">
        <f t="shared" si="13"/>
        <v>0</v>
      </c>
      <c r="CM181" s="5">
        <f t="shared" si="14"/>
        <v>0</v>
      </c>
    </row>
    <row r="182" spans="1:91" x14ac:dyDescent="0.3">
      <c r="A182" s="6">
        <v>179</v>
      </c>
      <c r="B182" s="5" t="s">
        <v>495</v>
      </c>
      <c r="C182" s="5">
        <v>0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6</v>
      </c>
      <c r="P182" s="5">
        <v>67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21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  <c r="AB182" s="5">
        <v>34</v>
      </c>
      <c r="AC182" s="5">
        <v>18</v>
      </c>
      <c r="AD182" s="5">
        <v>0</v>
      </c>
      <c r="AE182" s="5">
        <v>0</v>
      </c>
      <c r="AF182" s="5">
        <v>0</v>
      </c>
      <c r="AG182" s="5">
        <v>0</v>
      </c>
      <c r="AH182" s="5">
        <v>0</v>
      </c>
      <c r="AI182" s="5">
        <v>9</v>
      </c>
      <c r="AJ182" s="5">
        <v>0</v>
      </c>
      <c r="AK182" s="5">
        <v>0</v>
      </c>
      <c r="AL182" s="5">
        <v>0</v>
      </c>
      <c r="AM182" s="5">
        <v>0</v>
      </c>
      <c r="AN182" s="5">
        <v>0</v>
      </c>
      <c r="AO182" s="5">
        <v>0</v>
      </c>
      <c r="AP182" s="5">
        <v>0</v>
      </c>
      <c r="AQ182" s="5">
        <v>0</v>
      </c>
      <c r="AR182" s="5">
        <v>0</v>
      </c>
      <c r="AS182" s="5">
        <v>0</v>
      </c>
      <c r="AT182" s="5">
        <v>0</v>
      </c>
      <c r="AU182" s="5">
        <v>7</v>
      </c>
      <c r="AV182" s="5">
        <v>0</v>
      </c>
      <c r="AW182" s="5">
        <v>0</v>
      </c>
      <c r="AX182" s="5">
        <v>0</v>
      </c>
      <c r="AY182" s="5">
        <v>0</v>
      </c>
      <c r="AZ182" s="5">
        <v>0</v>
      </c>
      <c r="BA182" s="5">
        <v>0</v>
      </c>
      <c r="BB182" s="5">
        <v>0</v>
      </c>
      <c r="BC182" s="5">
        <v>0</v>
      </c>
      <c r="BD182" s="5">
        <v>0</v>
      </c>
      <c r="BE182" s="5">
        <v>0</v>
      </c>
      <c r="BF182" s="5">
        <v>0</v>
      </c>
      <c r="BG182" s="5">
        <v>0</v>
      </c>
      <c r="BH182" s="5">
        <v>0</v>
      </c>
      <c r="BI182" s="5">
        <v>0</v>
      </c>
      <c r="BJ182" s="5">
        <v>0</v>
      </c>
      <c r="BK182" s="5">
        <v>0</v>
      </c>
      <c r="BL182" s="5">
        <v>0</v>
      </c>
      <c r="BM182" s="5">
        <v>0</v>
      </c>
      <c r="BN182" s="5">
        <v>0</v>
      </c>
      <c r="BO182" s="5">
        <v>0</v>
      </c>
      <c r="BP182" s="5">
        <v>0</v>
      </c>
      <c r="BQ182" s="5">
        <v>0</v>
      </c>
      <c r="BR182" s="5">
        <v>0</v>
      </c>
      <c r="BS182" s="5">
        <v>0</v>
      </c>
      <c r="BT182" s="5">
        <v>3</v>
      </c>
      <c r="BU182" s="5">
        <v>0</v>
      </c>
      <c r="BV182" s="5">
        <v>0</v>
      </c>
      <c r="BW182" s="5">
        <v>0</v>
      </c>
      <c r="BX182" s="5">
        <v>0</v>
      </c>
      <c r="BY182" s="5">
        <v>0</v>
      </c>
      <c r="BZ182" s="5">
        <v>11</v>
      </c>
      <c r="CA182" s="5">
        <v>0</v>
      </c>
      <c r="CB182" s="5">
        <v>0</v>
      </c>
      <c r="CC182" s="5">
        <v>0</v>
      </c>
      <c r="CD182" s="5">
        <v>177</v>
      </c>
      <c r="CG182" s="6">
        <v>179</v>
      </c>
      <c r="CH182" s="5">
        <f>VLOOKUP(CG182,$A$4:$CD$237,Infographic!$G$2+2)</f>
        <v>34</v>
      </c>
      <c r="CI182" s="5">
        <f t="shared" si="10"/>
        <v>34.017899999999997</v>
      </c>
      <c r="CJ182" s="5">
        <f t="shared" si="11"/>
        <v>83</v>
      </c>
      <c r="CK182" s="5" t="str">
        <f t="shared" si="12"/>
        <v>Luo</v>
      </c>
      <c r="CL182" s="5">
        <f t="shared" si="13"/>
        <v>0</v>
      </c>
      <c r="CM182" s="5">
        <f t="shared" si="14"/>
        <v>0</v>
      </c>
    </row>
    <row r="183" spans="1:91" x14ac:dyDescent="0.3">
      <c r="A183" s="6">
        <v>180</v>
      </c>
      <c r="B183" s="5" t="s">
        <v>496</v>
      </c>
      <c r="C183" s="5">
        <v>0</v>
      </c>
      <c r="D183" s="5">
        <v>0</v>
      </c>
      <c r="E183" s="5">
        <v>63</v>
      </c>
      <c r="F183" s="5">
        <v>32</v>
      </c>
      <c r="G183" s="5">
        <v>10</v>
      </c>
      <c r="H183" s="5">
        <v>32</v>
      </c>
      <c r="I183" s="5">
        <v>14</v>
      </c>
      <c r="J183" s="5">
        <v>0</v>
      </c>
      <c r="K183" s="5">
        <v>25</v>
      </c>
      <c r="L183" s="5">
        <v>32</v>
      </c>
      <c r="M183" s="5">
        <v>0</v>
      </c>
      <c r="N183" s="5">
        <v>3</v>
      </c>
      <c r="O183" s="5">
        <v>113</v>
      </c>
      <c r="P183" s="5">
        <v>583</v>
      </c>
      <c r="Q183" s="5">
        <v>0</v>
      </c>
      <c r="R183" s="5">
        <v>7</v>
      </c>
      <c r="S183" s="5">
        <v>0</v>
      </c>
      <c r="T183" s="5">
        <v>47</v>
      </c>
      <c r="U183" s="5">
        <v>0</v>
      </c>
      <c r="V183" s="5">
        <v>66</v>
      </c>
      <c r="W183" s="5">
        <v>0</v>
      </c>
      <c r="X183" s="5">
        <v>34</v>
      </c>
      <c r="Y183" s="5">
        <v>11</v>
      </c>
      <c r="Z183" s="5">
        <v>0</v>
      </c>
      <c r="AA183" s="5">
        <v>45</v>
      </c>
      <c r="AB183" s="5">
        <v>59</v>
      </c>
      <c r="AC183" s="5">
        <v>130</v>
      </c>
      <c r="AD183" s="5">
        <v>19</v>
      </c>
      <c r="AE183" s="5">
        <v>0</v>
      </c>
      <c r="AF183" s="5">
        <v>0</v>
      </c>
      <c r="AG183" s="5">
        <v>33</v>
      </c>
      <c r="AH183" s="5">
        <v>3</v>
      </c>
      <c r="AI183" s="5">
        <v>159</v>
      </c>
      <c r="AJ183" s="5">
        <v>0</v>
      </c>
      <c r="AK183" s="5">
        <v>46</v>
      </c>
      <c r="AL183" s="5">
        <v>31</v>
      </c>
      <c r="AM183" s="5">
        <v>22</v>
      </c>
      <c r="AN183" s="5">
        <v>0</v>
      </c>
      <c r="AO183" s="5">
        <v>0</v>
      </c>
      <c r="AP183" s="5">
        <v>50</v>
      </c>
      <c r="AQ183" s="5">
        <v>0</v>
      </c>
      <c r="AR183" s="5">
        <v>41</v>
      </c>
      <c r="AS183" s="5">
        <v>28</v>
      </c>
      <c r="AT183" s="5">
        <v>79</v>
      </c>
      <c r="AU183" s="5">
        <v>147</v>
      </c>
      <c r="AV183" s="5">
        <v>20</v>
      </c>
      <c r="AW183" s="5">
        <v>74</v>
      </c>
      <c r="AX183" s="5">
        <v>0</v>
      </c>
      <c r="AY183" s="5">
        <v>54</v>
      </c>
      <c r="AZ183" s="5">
        <v>20</v>
      </c>
      <c r="BA183" s="5">
        <v>35</v>
      </c>
      <c r="BB183" s="5">
        <v>40</v>
      </c>
      <c r="BC183" s="5">
        <v>12</v>
      </c>
      <c r="BD183" s="5">
        <v>0</v>
      </c>
      <c r="BE183" s="5">
        <v>3</v>
      </c>
      <c r="BF183" s="5">
        <v>0</v>
      </c>
      <c r="BG183" s="5">
        <v>7</v>
      </c>
      <c r="BH183" s="5">
        <v>0</v>
      </c>
      <c r="BI183" s="5">
        <v>37</v>
      </c>
      <c r="BJ183" s="5">
        <v>0</v>
      </c>
      <c r="BK183" s="5">
        <v>0</v>
      </c>
      <c r="BL183" s="5">
        <v>0</v>
      </c>
      <c r="BM183" s="5">
        <v>12</v>
      </c>
      <c r="BN183" s="5">
        <v>27</v>
      </c>
      <c r="BO183" s="5">
        <v>0</v>
      </c>
      <c r="BP183" s="5">
        <v>0</v>
      </c>
      <c r="BQ183" s="5">
        <v>10</v>
      </c>
      <c r="BR183" s="5">
        <v>0</v>
      </c>
      <c r="BS183" s="5">
        <v>5</v>
      </c>
      <c r="BT183" s="5">
        <v>10</v>
      </c>
      <c r="BU183" s="5">
        <v>6</v>
      </c>
      <c r="BV183" s="5">
        <v>0</v>
      </c>
      <c r="BW183" s="5">
        <v>59</v>
      </c>
      <c r="BX183" s="5">
        <v>376</v>
      </c>
      <c r="BY183" s="5">
        <v>23</v>
      </c>
      <c r="BZ183" s="5">
        <v>326</v>
      </c>
      <c r="CA183" s="5">
        <v>11</v>
      </c>
      <c r="CB183" s="5">
        <v>37</v>
      </c>
      <c r="CC183" s="5">
        <v>0</v>
      </c>
      <c r="CD183" s="5">
        <v>3166</v>
      </c>
      <c r="CG183" s="6">
        <v>180</v>
      </c>
      <c r="CH183" s="5">
        <f>VLOOKUP(CG183,$A$4:$CD$237,Infographic!$G$2+2)</f>
        <v>59</v>
      </c>
      <c r="CI183" s="5">
        <f t="shared" si="10"/>
        <v>59.018000000000001</v>
      </c>
      <c r="CJ183" s="5">
        <f t="shared" si="11"/>
        <v>72</v>
      </c>
      <c r="CK183" s="5" t="str">
        <f t="shared" si="12"/>
        <v>Loma (Lorma)</v>
      </c>
      <c r="CL183" s="5">
        <f t="shared" si="13"/>
        <v>0</v>
      </c>
      <c r="CM183" s="5">
        <f t="shared" si="14"/>
        <v>0</v>
      </c>
    </row>
    <row r="184" spans="1:91" x14ac:dyDescent="0.3">
      <c r="A184" s="6">
        <v>181</v>
      </c>
      <c r="B184" s="5" t="s">
        <v>497</v>
      </c>
      <c r="C184" s="5">
        <v>0</v>
      </c>
      <c r="D184" s="5">
        <v>0</v>
      </c>
      <c r="E184" s="5">
        <v>8</v>
      </c>
      <c r="F184" s="5">
        <v>21</v>
      </c>
      <c r="G184" s="5">
        <v>0</v>
      </c>
      <c r="H184" s="5">
        <v>0</v>
      </c>
      <c r="I184" s="5">
        <v>0</v>
      </c>
      <c r="J184" s="5">
        <v>0</v>
      </c>
      <c r="K184" s="5">
        <v>62</v>
      </c>
      <c r="L184" s="5">
        <v>11</v>
      </c>
      <c r="M184" s="5">
        <v>0</v>
      </c>
      <c r="N184" s="5">
        <v>0</v>
      </c>
      <c r="O184" s="5">
        <v>27</v>
      </c>
      <c r="P184" s="5">
        <v>86</v>
      </c>
      <c r="Q184" s="5">
        <v>0</v>
      </c>
      <c r="R184" s="5">
        <v>0</v>
      </c>
      <c r="S184" s="5">
        <v>0</v>
      </c>
      <c r="T184" s="5">
        <v>10</v>
      </c>
      <c r="U184" s="5">
        <v>9</v>
      </c>
      <c r="V184" s="5">
        <v>0</v>
      </c>
      <c r="W184" s="5">
        <v>0</v>
      </c>
      <c r="X184" s="5">
        <v>17</v>
      </c>
      <c r="Y184" s="5">
        <v>0</v>
      </c>
      <c r="Z184" s="5">
        <v>0</v>
      </c>
      <c r="AA184" s="5">
        <v>11</v>
      </c>
      <c r="AB184" s="5">
        <v>22</v>
      </c>
      <c r="AC184" s="5">
        <v>14</v>
      </c>
      <c r="AD184" s="5">
        <v>3</v>
      </c>
      <c r="AE184" s="5">
        <v>0</v>
      </c>
      <c r="AF184" s="5">
        <v>0</v>
      </c>
      <c r="AG184" s="5">
        <v>13</v>
      </c>
      <c r="AH184" s="5">
        <v>0</v>
      </c>
      <c r="AI184" s="5">
        <v>83</v>
      </c>
      <c r="AJ184" s="5">
        <v>0</v>
      </c>
      <c r="AK184" s="5">
        <v>15</v>
      </c>
      <c r="AL184" s="5">
        <v>21</v>
      </c>
      <c r="AM184" s="5">
        <v>7</v>
      </c>
      <c r="AN184" s="5">
        <v>0</v>
      </c>
      <c r="AO184" s="5">
        <v>0</v>
      </c>
      <c r="AP184" s="5">
        <v>63</v>
      </c>
      <c r="AQ184" s="5">
        <v>0</v>
      </c>
      <c r="AR184" s="5">
        <v>9</v>
      </c>
      <c r="AS184" s="5">
        <v>17</v>
      </c>
      <c r="AT184" s="5">
        <v>19</v>
      </c>
      <c r="AU184" s="5">
        <v>31</v>
      </c>
      <c r="AV184" s="5">
        <v>0</v>
      </c>
      <c r="AW184" s="5">
        <v>8</v>
      </c>
      <c r="AX184" s="5">
        <v>0</v>
      </c>
      <c r="AY184" s="5">
        <v>20</v>
      </c>
      <c r="AZ184" s="5">
        <v>8</v>
      </c>
      <c r="BA184" s="5">
        <v>0</v>
      </c>
      <c r="BB184" s="5">
        <v>82</v>
      </c>
      <c r="BC184" s="5">
        <v>0</v>
      </c>
      <c r="BD184" s="5">
        <v>0</v>
      </c>
      <c r="BE184" s="5">
        <v>0</v>
      </c>
      <c r="BF184" s="5">
        <v>0</v>
      </c>
      <c r="BG184" s="5">
        <v>6</v>
      </c>
      <c r="BH184" s="5">
        <v>0</v>
      </c>
      <c r="BI184" s="5">
        <v>0</v>
      </c>
      <c r="BJ184" s="5">
        <v>0</v>
      </c>
      <c r="BK184" s="5">
        <v>0</v>
      </c>
      <c r="BL184" s="5">
        <v>0</v>
      </c>
      <c r="BM184" s="5">
        <v>0</v>
      </c>
      <c r="BN184" s="5">
        <v>0</v>
      </c>
      <c r="BO184" s="5">
        <v>0</v>
      </c>
      <c r="BP184" s="5">
        <v>0</v>
      </c>
      <c r="BQ184" s="5">
        <v>0</v>
      </c>
      <c r="BR184" s="5">
        <v>0</v>
      </c>
      <c r="BS184" s="5">
        <v>0</v>
      </c>
      <c r="BT184" s="5">
        <v>0</v>
      </c>
      <c r="BU184" s="5">
        <v>0</v>
      </c>
      <c r="BV184" s="5">
        <v>0</v>
      </c>
      <c r="BW184" s="5">
        <v>24</v>
      </c>
      <c r="BX184" s="5">
        <v>73</v>
      </c>
      <c r="BY184" s="5">
        <v>0</v>
      </c>
      <c r="BZ184" s="5">
        <v>151</v>
      </c>
      <c r="CA184" s="5">
        <v>0</v>
      </c>
      <c r="CB184" s="5">
        <v>4</v>
      </c>
      <c r="CC184" s="5">
        <v>0</v>
      </c>
      <c r="CD184" s="5">
        <v>958</v>
      </c>
      <c r="CG184" s="6">
        <v>181</v>
      </c>
      <c r="CH184" s="5">
        <f>VLOOKUP(CG184,$A$4:$CD$237,Infographic!$G$2+2)</f>
        <v>22</v>
      </c>
      <c r="CI184" s="5">
        <f t="shared" si="10"/>
        <v>22.0181</v>
      </c>
      <c r="CJ184" s="5">
        <f t="shared" si="11"/>
        <v>91</v>
      </c>
      <c r="CK184" s="5" t="str">
        <f t="shared" si="12"/>
        <v>Lingala</v>
      </c>
      <c r="CL184" s="5">
        <f t="shared" si="13"/>
        <v>0</v>
      </c>
      <c r="CM184" s="5">
        <f t="shared" si="14"/>
        <v>0</v>
      </c>
    </row>
    <row r="185" spans="1:91" x14ac:dyDescent="0.3">
      <c r="A185" s="6">
        <v>182</v>
      </c>
      <c r="B185" s="5" t="s">
        <v>498</v>
      </c>
      <c r="C185" s="5">
        <v>4</v>
      </c>
      <c r="D185" s="5">
        <v>8</v>
      </c>
      <c r="E185" s="5">
        <v>206</v>
      </c>
      <c r="F185" s="5">
        <v>506</v>
      </c>
      <c r="G185" s="5">
        <v>27</v>
      </c>
      <c r="H185" s="5">
        <v>117</v>
      </c>
      <c r="I185" s="5">
        <v>93</v>
      </c>
      <c r="J185" s="5">
        <v>11</v>
      </c>
      <c r="K185" s="5">
        <v>697</v>
      </c>
      <c r="L185" s="5">
        <v>937</v>
      </c>
      <c r="M185" s="5">
        <v>0</v>
      </c>
      <c r="N185" s="5">
        <v>63</v>
      </c>
      <c r="O185" s="5">
        <v>2071</v>
      </c>
      <c r="P185" s="5">
        <v>12863</v>
      </c>
      <c r="Q185" s="5">
        <v>9</v>
      </c>
      <c r="R185" s="5">
        <v>24</v>
      </c>
      <c r="S185" s="5">
        <v>9</v>
      </c>
      <c r="T185" s="5">
        <v>507</v>
      </c>
      <c r="U185" s="5">
        <v>16</v>
      </c>
      <c r="V185" s="5">
        <v>256</v>
      </c>
      <c r="W185" s="5">
        <v>3</v>
      </c>
      <c r="X185" s="5">
        <v>437</v>
      </c>
      <c r="Y185" s="5">
        <v>4</v>
      </c>
      <c r="Z185" s="5">
        <v>7</v>
      </c>
      <c r="AA185" s="5">
        <v>199</v>
      </c>
      <c r="AB185" s="5">
        <v>3907</v>
      </c>
      <c r="AC185" s="5">
        <v>540</v>
      </c>
      <c r="AD185" s="5">
        <v>137</v>
      </c>
      <c r="AE185" s="5">
        <v>15</v>
      </c>
      <c r="AF185" s="5">
        <v>4</v>
      </c>
      <c r="AG185" s="5">
        <v>101</v>
      </c>
      <c r="AH185" s="5">
        <v>13</v>
      </c>
      <c r="AI185" s="5">
        <v>3930</v>
      </c>
      <c r="AJ185" s="5">
        <v>0</v>
      </c>
      <c r="AK185" s="5">
        <v>673</v>
      </c>
      <c r="AL185" s="5">
        <v>2705</v>
      </c>
      <c r="AM185" s="5">
        <v>107</v>
      </c>
      <c r="AN185" s="5">
        <v>0</v>
      </c>
      <c r="AO185" s="5">
        <v>10</v>
      </c>
      <c r="AP185" s="5">
        <v>455</v>
      </c>
      <c r="AQ185" s="5">
        <v>4</v>
      </c>
      <c r="AR185" s="5">
        <v>113</v>
      </c>
      <c r="AS185" s="5">
        <v>548</v>
      </c>
      <c r="AT185" s="5">
        <v>580</v>
      </c>
      <c r="AU185" s="5">
        <v>1506</v>
      </c>
      <c r="AV185" s="5">
        <v>48</v>
      </c>
      <c r="AW185" s="5">
        <v>150</v>
      </c>
      <c r="AX185" s="5">
        <v>23</v>
      </c>
      <c r="AY185" s="5">
        <v>5565</v>
      </c>
      <c r="AZ185" s="5">
        <v>414</v>
      </c>
      <c r="BA185" s="5">
        <v>36</v>
      </c>
      <c r="BB185" s="5">
        <v>728</v>
      </c>
      <c r="BC185" s="5">
        <v>46</v>
      </c>
      <c r="BD185" s="5">
        <v>5</v>
      </c>
      <c r="BE185" s="5">
        <v>0</v>
      </c>
      <c r="BF185" s="5">
        <v>13</v>
      </c>
      <c r="BG185" s="5">
        <v>120</v>
      </c>
      <c r="BH185" s="5">
        <v>10</v>
      </c>
      <c r="BI185" s="5">
        <v>120</v>
      </c>
      <c r="BJ185" s="5">
        <v>0</v>
      </c>
      <c r="BK185" s="5">
        <v>0</v>
      </c>
      <c r="BL185" s="5">
        <v>8</v>
      </c>
      <c r="BM185" s="5">
        <v>13</v>
      </c>
      <c r="BN185" s="5">
        <v>298</v>
      </c>
      <c r="BO185" s="5">
        <v>5</v>
      </c>
      <c r="BP185" s="5">
        <v>4</v>
      </c>
      <c r="BQ185" s="5">
        <v>28</v>
      </c>
      <c r="BR185" s="5">
        <v>3</v>
      </c>
      <c r="BS185" s="5">
        <v>36</v>
      </c>
      <c r="BT185" s="5">
        <v>100</v>
      </c>
      <c r="BU185" s="5">
        <v>41</v>
      </c>
      <c r="BV185" s="5">
        <v>0</v>
      </c>
      <c r="BW185" s="5">
        <v>1765</v>
      </c>
      <c r="BX185" s="5">
        <v>2617</v>
      </c>
      <c r="BY185" s="5">
        <v>53</v>
      </c>
      <c r="BZ185" s="5">
        <v>2402</v>
      </c>
      <c r="CA185" s="5">
        <v>124</v>
      </c>
      <c r="CB185" s="5">
        <v>245</v>
      </c>
      <c r="CC185" s="5">
        <v>3</v>
      </c>
      <c r="CD185" s="5">
        <v>49501</v>
      </c>
      <c r="CG185" s="6">
        <v>182</v>
      </c>
      <c r="CH185" s="5">
        <f>VLOOKUP(CG185,$A$4:$CD$237,Infographic!$G$2+2)</f>
        <v>3907</v>
      </c>
      <c r="CI185" s="5">
        <f t="shared" si="10"/>
        <v>3907.0182</v>
      </c>
      <c r="CJ185" s="5">
        <f t="shared" si="11"/>
        <v>8</v>
      </c>
      <c r="CK185" s="5" t="str">
        <f t="shared" si="12"/>
        <v>Liberian (Liberian English)</v>
      </c>
      <c r="CL185" s="5">
        <f t="shared" si="13"/>
        <v>0</v>
      </c>
      <c r="CM185" s="5">
        <f t="shared" si="14"/>
        <v>0</v>
      </c>
    </row>
    <row r="186" spans="1:91" x14ac:dyDescent="0.3">
      <c r="A186" s="6">
        <v>183</v>
      </c>
      <c r="B186" s="5" t="s">
        <v>499</v>
      </c>
      <c r="C186" s="5">
        <v>3</v>
      </c>
      <c r="D186" s="5">
        <v>0</v>
      </c>
      <c r="E186" s="5">
        <v>5</v>
      </c>
      <c r="F186" s="5">
        <v>20</v>
      </c>
      <c r="G186" s="5">
        <v>0</v>
      </c>
      <c r="H186" s="5">
        <v>6</v>
      </c>
      <c r="I186" s="5">
        <v>32</v>
      </c>
      <c r="J186" s="5">
        <v>0</v>
      </c>
      <c r="K186" s="5">
        <v>20</v>
      </c>
      <c r="L186" s="5">
        <v>111</v>
      </c>
      <c r="M186" s="5">
        <v>0</v>
      </c>
      <c r="N186" s="5">
        <v>4</v>
      </c>
      <c r="O186" s="5">
        <v>8</v>
      </c>
      <c r="P186" s="5">
        <v>59</v>
      </c>
      <c r="Q186" s="5">
        <v>0</v>
      </c>
      <c r="R186" s="5">
        <v>0</v>
      </c>
      <c r="S186" s="5">
        <v>0</v>
      </c>
      <c r="T186" s="5">
        <v>20</v>
      </c>
      <c r="U186" s="5">
        <v>0</v>
      </c>
      <c r="V186" s="5">
        <v>40</v>
      </c>
      <c r="W186" s="5">
        <v>0</v>
      </c>
      <c r="X186" s="5">
        <v>39</v>
      </c>
      <c r="Y186" s="5">
        <v>0</v>
      </c>
      <c r="Z186" s="5">
        <v>5</v>
      </c>
      <c r="AA186" s="5">
        <v>4</v>
      </c>
      <c r="AB186" s="5">
        <v>38</v>
      </c>
      <c r="AC186" s="5">
        <v>18</v>
      </c>
      <c r="AD186" s="5">
        <v>0</v>
      </c>
      <c r="AE186" s="5">
        <v>0</v>
      </c>
      <c r="AF186" s="5">
        <v>0</v>
      </c>
      <c r="AG186" s="5">
        <v>126</v>
      </c>
      <c r="AH186" s="5">
        <v>0</v>
      </c>
      <c r="AI186" s="5">
        <v>26</v>
      </c>
      <c r="AJ186" s="5">
        <v>0</v>
      </c>
      <c r="AK186" s="5">
        <v>41</v>
      </c>
      <c r="AL186" s="5">
        <v>26</v>
      </c>
      <c r="AM186" s="5">
        <v>5</v>
      </c>
      <c r="AN186" s="5">
        <v>0</v>
      </c>
      <c r="AO186" s="5">
        <v>10</v>
      </c>
      <c r="AP186" s="5">
        <v>5</v>
      </c>
      <c r="AQ186" s="5">
        <v>10</v>
      </c>
      <c r="AR186" s="5">
        <v>10</v>
      </c>
      <c r="AS186" s="5">
        <v>43</v>
      </c>
      <c r="AT186" s="5">
        <v>28</v>
      </c>
      <c r="AU186" s="5">
        <v>134</v>
      </c>
      <c r="AV186" s="5">
        <v>0</v>
      </c>
      <c r="AW186" s="5">
        <v>0</v>
      </c>
      <c r="AX186" s="5">
        <v>3</v>
      </c>
      <c r="AY186" s="5">
        <v>23</v>
      </c>
      <c r="AZ186" s="5">
        <v>11</v>
      </c>
      <c r="BA186" s="5">
        <v>36</v>
      </c>
      <c r="BB186" s="5">
        <v>20</v>
      </c>
      <c r="BC186" s="5">
        <v>18</v>
      </c>
      <c r="BD186" s="5">
        <v>0</v>
      </c>
      <c r="BE186" s="5">
        <v>0</v>
      </c>
      <c r="BF186" s="5">
        <v>0</v>
      </c>
      <c r="BG186" s="5">
        <v>9</v>
      </c>
      <c r="BH186" s="5">
        <v>0</v>
      </c>
      <c r="BI186" s="5">
        <v>25</v>
      </c>
      <c r="BJ186" s="5">
        <v>0</v>
      </c>
      <c r="BK186" s="5">
        <v>0</v>
      </c>
      <c r="BL186" s="5">
        <v>3</v>
      </c>
      <c r="BM186" s="5">
        <v>0</v>
      </c>
      <c r="BN186" s="5">
        <v>20</v>
      </c>
      <c r="BO186" s="5">
        <v>0</v>
      </c>
      <c r="BP186" s="5">
        <v>0</v>
      </c>
      <c r="BQ186" s="5">
        <v>0</v>
      </c>
      <c r="BR186" s="5">
        <v>0</v>
      </c>
      <c r="BS186" s="5">
        <v>3</v>
      </c>
      <c r="BT186" s="5">
        <v>0</v>
      </c>
      <c r="BU186" s="5">
        <v>3</v>
      </c>
      <c r="BV186" s="5">
        <v>0</v>
      </c>
      <c r="BW186" s="5">
        <v>16</v>
      </c>
      <c r="BX186" s="5">
        <v>15</v>
      </c>
      <c r="BY186" s="5">
        <v>3</v>
      </c>
      <c r="BZ186" s="5">
        <v>295</v>
      </c>
      <c r="CA186" s="5">
        <v>17</v>
      </c>
      <c r="CB186" s="5">
        <v>19</v>
      </c>
      <c r="CC186" s="5">
        <v>0</v>
      </c>
      <c r="CD186" s="5">
        <v>1449</v>
      </c>
      <c r="CG186" s="6">
        <v>183</v>
      </c>
      <c r="CH186" s="5">
        <f>VLOOKUP(CG186,$A$4:$CD$237,Infographic!$G$2+2)</f>
        <v>38</v>
      </c>
      <c r="CI186" s="5">
        <f t="shared" si="10"/>
        <v>38.018300000000004</v>
      </c>
      <c r="CJ186" s="5">
        <f t="shared" si="11"/>
        <v>81</v>
      </c>
      <c r="CK186" s="5" t="str">
        <f t="shared" si="12"/>
        <v>Letzeburgish</v>
      </c>
      <c r="CL186" s="5">
        <f t="shared" si="13"/>
        <v>0</v>
      </c>
      <c r="CM186" s="5">
        <f t="shared" si="14"/>
        <v>0</v>
      </c>
    </row>
    <row r="187" spans="1:91" x14ac:dyDescent="0.3">
      <c r="A187" s="6">
        <v>184</v>
      </c>
      <c r="B187" s="5" t="s">
        <v>500</v>
      </c>
      <c r="C187" s="5">
        <v>0</v>
      </c>
      <c r="D187" s="5">
        <v>4</v>
      </c>
      <c r="E187" s="5">
        <v>10</v>
      </c>
      <c r="F187" s="5">
        <v>76</v>
      </c>
      <c r="G187" s="5">
        <v>7</v>
      </c>
      <c r="H187" s="5">
        <v>8</v>
      </c>
      <c r="I187" s="5">
        <v>12</v>
      </c>
      <c r="J187" s="5">
        <v>3</v>
      </c>
      <c r="K187" s="5">
        <v>35</v>
      </c>
      <c r="L187" s="5">
        <v>134</v>
      </c>
      <c r="M187" s="5">
        <v>0</v>
      </c>
      <c r="N187" s="5">
        <v>0</v>
      </c>
      <c r="O187" s="5">
        <v>20</v>
      </c>
      <c r="P187" s="5">
        <v>39</v>
      </c>
      <c r="Q187" s="5">
        <v>0</v>
      </c>
      <c r="R187" s="5">
        <v>0</v>
      </c>
      <c r="S187" s="5">
        <v>0</v>
      </c>
      <c r="T187" s="5">
        <v>30</v>
      </c>
      <c r="U187" s="5">
        <v>4</v>
      </c>
      <c r="V187" s="5">
        <v>36</v>
      </c>
      <c r="W187" s="5">
        <v>0</v>
      </c>
      <c r="X187" s="5">
        <v>11</v>
      </c>
      <c r="Y187" s="5">
        <v>0</v>
      </c>
      <c r="Z187" s="5">
        <v>9</v>
      </c>
      <c r="AA187" s="5">
        <v>11</v>
      </c>
      <c r="AB187" s="5">
        <v>32</v>
      </c>
      <c r="AC187" s="5">
        <v>118</v>
      </c>
      <c r="AD187" s="5">
        <v>0</v>
      </c>
      <c r="AE187" s="5">
        <v>0</v>
      </c>
      <c r="AF187" s="5">
        <v>0</v>
      </c>
      <c r="AG187" s="5">
        <v>36</v>
      </c>
      <c r="AH187" s="5">
        <v>0</v>
      </c>
      <c r="AI187" s="5">
        <v>66</v>
      </c>
      <c r="AJ187" s="5">
        <v>3</v>
      </c>
      <c r="AK187" s="5">
        <v>42</v>
      </c>
      <c r="AL187" s="5">
        <v>29</v>
      </c>
      <c r="AM187" s="5">
        <v>12</v>
      </c>
      <c r="AN187" s="5">
        <v>0</v>
      </c>
      <c r="AO187" s="5">
        <v>17</v>
      </c>
      <c r="AP187" s="5">
        <v>72</v>
      </c>
      <c r="AQ187" s="5">
        <v>0</v>
      </c>
      <c r="AR187" s="5">
        <v>17</v>
      </c>
      <c r="AS187" s="5">
        <v>19</v>
      </c>
      <c r="AT187" s="5">
        <v>19</v>
      </c>
      <c r="AU187" s="5">
        <v>20</v>
      </c>
      <c r="AV187" s="5">
        <v>12</v>
      </c>
      <c r="AW187" s="5">
        <v>13</v>
      </c>
      <c r="AX187" s="5">
        <v>3</v>
      </c>
      <c r="AY187" s="5">
        <v>53</v>
      </c>
      <c r="AZ187" s="5">
        <v>73</v>
      </c>
      <c r="BA187" s="5">
        <v>3</v>
      </c>
      <c r="BB187" s="5">
        <v>42</v>
      </c>
      <c r="BC187" s="5">
        <v>20</v>
      </c>
      <c r="BD187" s="5">
        <v>0</v>
      </c>
      <c r="BE187" s="5">
        <v>0</v>
      </c>
      <c r="BF187" s="5">
        <v>5</v>
      </c>
      <c r="BG187" s="5">
        <v>10</v>
      </c>
      <c r="BH187" s="5">
        <v>0</v>
      </c>
      <c r="BI187" s="5">
        <v>25</v>
      </c>
      <c r="BJ187" s="5">
        <v>0</v>
      </c>
      <c r="BK187" s="5">
        <v>0</v>
      </c>
      <c r="BL187" s="5">
        <v>0</v>
      </c>
      <c r="BM187" s="5">
        <v>0</v>
      </c>
      <c r="BN187" s="5">
        <v>6</v>
      </c>
      <c r="BO187" s="5">
        <v>0</v>
      </c>
      <c r="BP187" s="5">
        <v>8</v>
      </c>
      <c r="BQ187" s="5">
        <v>0</v>
      </c>
      <c r="BR187" s="5">
        <v>8</v>
      </c>
      <c r="BS187" s="5">
        <v>3</v>
      </c>
      <c r="BT187" s="5">
        <v>0</v>
      </c>
      <c r="BU187" s="5">
        <v>0</v>
      </c>
      <c r="BV187" s="5">
        <v>0</v>
      </c>
      <c r="BW187" s="5">
        <v>27</v>
      </c>
      <c r="BX187" s="5">
        <v>38</v>
      </c>
      <c r="BY187" s="5">
        <v>15</v>
      </c>
      <c r="BZ187" s="5">
        <v>23</v>
      </c>
      <c r="CA187" s="5">
        <v>23</v>
      </c>
      <c r="CB187" s="5">
        <v>26</v>
      </c>
      <c r="CC187" s="5">
        <v>0</v>
      </c>
      <c r="CD187" s="5">
        <v>1382</v>
      </c>
      <c r="CG187" s="6">
        <v>184</v>
      </c>
      <c r="CH187" s="5">
        <f>VLOOKUP(CG187,$A$4:$CD$237,Infographic!$G$2+2)</f>
        <v>32</v>
      </c>
      <c r="CI187" s="5">
        <f t="shared" si="10"/>
        <v>32.0184</v>
      </c>
      <c r="CJ187" s="5">
        <f t="shared" si="11"/>
        <v>85</v>
      </c>
      <c r="CK187" s="5" t="str">
        <f t="shared" si="12"/>
        <v>Latin</v>
      </c>
      <c r="CL187" s="5">
        <f t="shared" si="13"/>
        <v>0</v>
      </c>
      <c r="CM187" s="5">
        <f t="shared" si="14"/>
        <v>0</v>
      </c>
    </row>
    <row r="188" spans="1:91" x14ac:dyDescent="0.3">
      <c r="A188" s="6">
        <v>185</v>
      </c>
      <c r="B188" s="5" t="s">
        <v>677</v>
      </c>
      <c r="C188" s="5">
        <v>0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3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6</v>
      </c>
      <c r="AB188" s="5">
        <v>0</v>
      </c>
      <c r="AC188" s="5">
        <v>0</v>
      </c>
      <c r="AD188" s="5">
        <v>0</v>
      </c>
      <c r="AE188" s="5">
        <v>0</v>
      </c>
      <c r="AF188" s="5">
        <v>0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0</v>
      </c>
      <c r="AQ188" s="5">
        <v>0</v>
      </c>
      <c r="AR188" s="5">
        <v>0</v>
      </c>
      <c r="AS188" s="5">
        <v>0</v>
      </c>
      <c r="AT188" s="5">
        <v>0</v>
      </c>
      <c r="AU188" s="5">
        <v>3</v>
      </c>
      <c r="AV188" s="5">
        <v>5</v>
      </c>
      <c r="AW188" s="5">
        <v>0</v>
      </c>
      <c r="AX188" s="5">
        <v>0</v>
      </c>
      <c r="AY188" s="5">
        <v>0</v>
      </c>
      <c r="AZ188" s="5">
        <v>0</v>
      </c>
      <c r="BA188" s="5">
        <v>0</v>
      </c>
      <c r="BB188" s="5">
        <v>0</v>
      </c>
      <c r="BC188" s="5">
        <v>0</v>
      </c>
      <c r="BD188" s="5">
        <v>0</v>
      </c>
      <c r="BE188" s="5">
        <v>0</v>
      </c>
      <c r="BF188" s="5">
        <v>0</v>
      </c>
      <c r="BG188" s="5">
        <v>0</v>
      </c>
      <c r="BH188" s="5">
        <v>0</v>
      </c>
      <c r="BI188" s="5">
        <v>0</v>
      </c>
      <c r="BJ188" s="5">
        <v>0</v>
      </c>
      <c r="BK188" s="5">
        <v>0</v>
      </c>
      <c r="BL188" s="5">
        <v>0</v>
      </c>
      <c r="BM188" s="5">
        <v>0</v>
      </c>
      <c r="BN188" s="5">
        <v>0</v>
      </c>
      <c r="BO188" s="5">
        <v>0</v>
      </c>
      <c r="BP188" s="5">
        <v>0</v>
      </c>
      <c r="BQ188" s="5">
        <v>0</v>
      </c>
      <c r="BR188" s="5">
        <v>0</v>
      </c>
      <c r="BS188" s="5">
        <v>0</v>
      </c>
      <c r="BT188" s="5">
        <v>0</v>
      </c>
      <c r="BU188" s="5">
        <v>0</v>
      </c>
      <c r="BV188" s="5">
        <v>0</v>
      </c>
      <c r="BW188" s="5">
        <v>4</v>
      </c>
      <c r="BX188" s="5">
        <v>5</v>
      </c>
      <c r="BY188" s="5">
        <v>0</v>
      </c>
      <c r="BZ188" s="5">
        <v>0</v>
      </c>
      <c r="CA188" s="5">
        <v>0</v>
      </c>
      <c r="CB188" s="5">
        <v>0</v>
      </c>
      <c r="CC188" s="5">
        <v>0</v>
      </c>
      <c r="CD188" s="5">
        <v>30</v>
      </c>
      <c r="CG188" s="6">
        <v>185</v>
      </c>
      <c r="CH188" s="5">
        <f>VLOOKUP(CG188,$A$4:$CD$237,Infographic!$G$2+2)</f>
        <v>0</v>
      </c>
      <c r="CI188" s="5">
        <f t="shared" si="10"/>
        <v>1.8500000000000003E-2</v>
      </c>
      <c r="CJ188" s="5">
        <f t="shared" si="11"/>
        <v>157</v>
      </c>
      <c r="CK188" s="5" t="str">
        <f t="shared" si="12"/>
        <v>Larrakiya</v>
      </c>
      <c r="CL188" s="5">
        <f t="shared" si="13"/>
        <v>0</v>
      </c>
      <c r="CM188" s="5">
        <f t="shared" si="14"/>
        <v>0</v>
      </c>
    </row>
    <row r="189" spans="1:91" x14ac:dyDescent="0.3">
      <c r="A189" s="6">
        <v>186</v>
      </c>
      <c r="B189" s="5" t="s">
        <v>501</v>
      </c>
      <c r="C189" s="5">
        <v>0</v>
      </c>
      <c r="D189" s="5">
        <v>0</v>
      </c>
      <c r="E189" s="5">
        <v>0</v>
      </c>
      <c r="F189" s="5">
        <v>858</v>
      </c>
      <c r="G189" s="5">
        <v>0</v>
      </c>
      <c r="H189" s="5">
        <v>0</v>
      </c>
      <c r="I189" s="5">
        <v>7</v>
      </c>
      <c r="J189" s="5">
        <v>0</v>
      </c>
      <c r="K189" s="5">
        <v>6</v>
      </c>
      <c r="L189" s="5">
        <v>437</v>
      </c>
      <c r="M189" s="5">
        <v>0</v>
      </c>
      <c r="N189" s="5">
        <v>0</v>
      </c>
      <c r="O189" s="5">
        <v>5</v>
      </c>
      <c r="P189" s="5">
        <v>183</v>
      </c>
      <c r="Q189" s="5">
        <v>0</v>
      </c>
      <c r="R189" s="5">
        <v>4</v>
      </c>
      <c r="S189" s="5">
        <v>0</v>
      </c>
      <c r="T189" s="5">
        <v>627</v>
      </c>
      <c r="U189" s="5">
        <v>0</v>
      </c>
      <c r="V189" s="5">
        <v>6</v>
      </c>
      <c r="W189" s="5">
        <v>0</v>
      </c>
      <c r="X189" s="5">
        <v>7</v>
      </c>
      <c r="Y189" s="5">
        <v>0</v>
      </c>
      <c r="Z189" s="5">
        <v>0</v>
      </c>
      <c r="AA189" s="5">
        <v>0</v>
      </c>
      <c r="AB189" s="5">
        <v>286</v>
      </c>
      <c r="AC189" s="5">
        <v>0</v>
      </c>
      <c r="AD189" s="5">
        <v>3</v>
      </c>
      <c r="AE189" s="5">
        <v>0</v>
      </c>
      <c r="AF189" s="5">
        <v>0</v>
      </c>
      <c r="AG189" s="5">
        <v>54</v>
      </c>
      <c r="AH189" s="5">
        <v>0</v>
      </c>
      <c r="AI189" s="5">
        <v>1014</v>
      </c>
      <c r="AJ189" s="5">
        <v>0</v>
      </c>
      <c r="AK189" s="5">
        <v>7</v>
      </c>
      <c r="AL189" s="5">
        <v>7</v>
      </c>
      <c r="AM189" s="5">
        <v>0</v>
      </c>
      <c r="AN189" s="5">
        <v>0</v>
      </c>
      <c r="AO189" s="5">
        <v>0</v>
      </c>
      <c r="AP189" s="5">
        <v>17</v>
      </c>
      <c r="AQ189" s="5">
        <v>0</v>
      </c>
      <c r="AR189" s="5">
        <v>274</v>
      </c>
      <c r="AS189" s="5">
        <v>6</v>
      </c>
      <c r="AT189" s="5">
        <v>865</v>
      </c>
      <c r="AU189" s="5">
        <v>120</v>
      </c>
      <c r="AV189" s="5">
        <v>0</v>
      </c>
      <c r="AW189" s="5">
        <v>0</v>
      </c>
      <c r="AX189" s="5">
        <v>3</v>
      </c>
      <c r="AY189" s="5">
        <v>68</v>
      </c>
      <c r="AZ189" s="5">
        <v>531</v>
      </c>
      <c r="BA189" s="5">
        <v>0</v>
      </c>
      <c r="BB189" s="5">
        <v>186</v>
      </c>
      <c r="BC189" s="5">
        <v>0</v>
      </c>
      <c r="BD189" s="5">
        <v>0</v>
      </c>
      <c r="BE189" s="5">
        <v>0</v>
      </c>
      <c r="BF189" s="5">
        <v>0</v>
      </c>
      <c r="BG189" s="5">
        <v>0</v>
      </c>
      <c r="BH189" s="5">
        <v>4</v>
      </c>
      <c r="BI189" s="5">
        <v>31</v>
      </c>
      <c r="BJ189" s="5">
        <v>0</v>
      </c>
      <c r="BK189" s="5">
        <v>0</v>
      </c>
      <c r="BL189" s="5">
        <v>0</v>
      </c>
      <c r="BM189" s="5">
        <v>0</v>
      </c>
      <c r="BN189" s="5">
        <v>22</v>
      </c>
      <c r="BO189" s="5">
        <v>0</v>
      </c>
      <c r="BP189" s="5">
        <v>0</v>
      </c>
      <c r="BQ189" s="5">
        <v>4</v>
      </c>
      <c r="BR189" s="5">
        <v>0</v>
      </c>
      <c r="BS189" s="5">
        <v>0</v>
      </c>
      <c r="BT189" s="5">
        <v>0</v>
      </c>
      <c r="BU189" s="5">
        <v>0</v>
      </c>
      <c r="BV189" s="5">
        <v>0</v>
      </c>
      <c r="BW189" s="5">
        <v>0</v>
      </c>
      <c r="BX189" s="5">
        <v>753</v>
      </c>
      <c r="BY189" s="5">
        <v>8</v>
      </c>
      <c r="BZ189" s="5">
        <v>1246</v>
      </c>
      <c r="CA189" s="5">
        <v>402</v>
      </c>
      <c r="CB189" s="5">
        <v>0</v>
      </c>
      <c r="CC189" s="5">
        <v>0</v>
      </c>
      <c r="CD189" s="5">
        <v>8100</v>
      </c>
      <c r="CG189" s="6">
        <v>186</v>
      </c>
      <c r="CH189" s="5">
        <f>VLOOKUP(CG189,$A$4:$CD$237,Infographic!$G$2+2)</f>
        <v>286</v>
      </c>
      <c r="CI189" s="5">
        <f t="shared" si="10"/>
        <v>286.01859999999999</v>
      </c>
      <c r="CJ189" s="5">
        <f t="shared" si="11"/>
        <v>48</v>
      </c>
      <c r="CK189" s="5" t="str">
        <f t="shared" si="12"/>
        <v>Kuku Yalanji</v>
      </c>
      <c r="CL189" s="5">
        <f t="shared" si="13"/>
        <v>0</v>
      </c>
      <c r="CM189" s="5">
        <f t="shared" si="14"/>
        <v>0</v>
      </c>
    </row>
    <row r="190" spans="1:91" x14ac:dyDescent="0.3">
      <c r="A190" s="6">
        <v>187</v>
      </c>
      <c r="B190" s="5" t="s">
        <v>502</v>
      </c>
      <c r="C190" s="5">
        <v>26</v>
      </c>
      <c r="D190" s="5">
        <v>10</v>
      </c>
      <c r="E190" s="5">
        <v>227</v>
      </c>
      <c r="F190" s="5">
        <v>721</v>
      </c>
      <c r="G190" s="5">
        <v>117</v>
      </c>
      <c r="H190" s="5">
        <v>94</v>
      </c>
      <c r="I190" s="5">
        <v>694</v>
      </c>
      <c r="J190" s="5">
        <v>7</v>
      </c>
      <c r="K190" s="5">
        <v>1054</v>
      </c>
      <c r="L190" s="5">
        <v>2554</v>
      </c>
      <c r="M190" s="5">
        <v>0</v>
      </c>
      <c r="N190" s="5">
        <v>27</v>
      </c>
      <c r="O190" s="5">
        <v>692</v>
      </c>
      <c r="P190" s="5">
        <v>3292</v>
      </c>
      <c r="Q190" s="5">
        <v>10</v>
      </c>
      <c r="R190" s="5">
        <v>10</v>
      </c>
      <c r="S190" s="5">
        <v>46</v>
      </c>
      <c r="T190" s="5">
        <v>1475</v>
      </c>
      <c r="U190" s="5">
        <v>53</v>
      </c>
      <c r="V190" s="5">
        <v>671</v>
      </c>
      <c r="W190" s="5">
        <v>4</v>
      </c>
      <c r="X190" s="5">
        <v>1248</v>
      </c>
      <c r="Y190" s="5">
        <v>20</v>
      </c>
      <c r="Z190" s="5">
        <v>37</v>
      </c>
      <c r="AA190" s="5">
        <v>117</v>
      </c>
      <c r="AB190" s="5">
        <v>1361</v>
      </c>
      <c r="AC190" s="5">
        <v>836</v>
      </c>
      <c r="AD190" s="5">
        <v>81</v>
      </c>
      <c r="AE190" s="5">
        <v>34</v>
      </c>
      <c r="AF190" s="5">
        <v>0</v>
      </c>
      <c r="AG190" s="5">
        <v>832</v>
      </c>
      <c r="AH190" s="5">
        <v>25</v>
      </c>
      <c r="AI190" s="5">
        <v>1249</v>
      </c>
      <c r="AJ190" s="5">
        <v>16</v>
      </c>
      <c r="AK190" s="5">
        <v>1214</v>
      </c>
      <c r="AL190" s="5">
        <v>734</v>
      </c>
      <c r="AM190" s="5">
        <v>139</v>
      </c>
      <c r="AN190" s="5">
        <v>3</v>
      </c>
      <c r="AO190" s="5">
        <v>129</v>
      </c>
      <c r="AP190" s="5">
        <v>499</v>
      </c>
      <c r="AQ190" s="5">
        <v>20</v>
      </c>
      <c r="AR190" s="5">
        <v>1482</v>
      </c>
      <c r="AS190" s="5">
        <v>557</v>
      </c>
      <c r="AT190" s="5">
        <v>3998</v>
      </c>
      <c r="AU190" s="5">
        <v>2076</v>
      </c>
      <c r="AV190" s="5">
        <v>43</v>
      </c>
      <c r="AW190" s="5">
        <v>86</v>
      </c>
      <c r="AX190" s="5">
        <v>21</v>
      </c>
      <c r="AY190" s="5">
        <v>1123</v>
      </c>
      <c r="AZ190" s="5">
        <v>1447</v>
      </c>
      <c r="BA190" s="5">
        <v>116</v>
      </c>
      <c r="BB190" s="5">
        <v>2003</v>
      </c>
      <c r="BC190" s="5">
        <v>453</v>
      </c>
      <c r="BD190" s="5">
        <v>48</v>
      </c>
      <c r="BE190" s="5">
        <v>25</v>
      </c>
      <c r="BF190" s="5">
        <v>20</v>
      </c>
      <c r="BG190" s="5">
        <v>223</v>
      </c>
      <c r="BH190" s="5">
        <v>28</v>
      </c>
      <c r="BI190" s="5">
        <v>1920</v>
      </c>
      <c r="BJ190" s="5">
        <v>7</v>
      </c>
      <c r="BK190" s="5">
        <v>8</v>
      </c>
      <c r="BL190" s="5">
        <v>60</v>
      </c>
      <c r="BM190" s="5">
        <v>11</v>
      </c>
      <c r="BN190" s="5">
        <v>1237</v>
      </c>
      <c r="BO190" s="5">
        <v>14</v>
      </c>
      <c r="BP190" s="5">
        <v>132</v>
      </c>
      <c r="BQ190" s="5">
        <v>22</v>
      </c>
      <c r="BR190" s="5">
        <v>11</v>
      </c>
      <c r="BS190" s="5">
        <v>29</v>
      </c>
      <c r="BT190" s="5">
        <v>41</v>
      </c>
      <c r="BU190" s="5">
        <v>51</v>
      </c>
      <c r="BV190" s="5">
        <v>4</v>
      </c>
      <c r="BW190" s="5">
        <v>769</v>
      </c>
      <c r="BX190" s="5">
        <v>1135</v>
      </c>
      <c r="BY190" s="5">
        <v>57</v>
      </c>
      <c r="BZ190" s="5">
        <v>2260</v>
      </c>
      <c r="CA190" s="5">
        <v>865</v>
      </c>
      <c r="CB190" s="5">
        <v>351</v>
      </c>
      <c r="CC190" s="5">
        <v>18</v>
      </c>
      <c r="CD190" s="5">
        <v>43181</v>
      </c>
      <c r="CG190" s="6">
        <v>187</v>
      </c>
      <c r="CH190" s="5">
        <f>VLOOKUP(CG190,$A$4:$CD$237,Infographic!$G$2+2)</f>
        <v>1361</v>
      </c>
      <c r="CI190" s="5">
        <f t="shared" si="10"/>
        <v>1361.0187000000001</v>
      </c>
      <c r="CJ190" s="5">
        <f t="shared" si="11"/>
        <v>21</v>
      </c>
      <c r="CK190" s="5" t="str">
        <f t="shared" si="12"/>
        <v>Kriol</v>
      </c>
      <c r="CL190" s="5">
        <f t="shared" si="13"/>
        <v>0</v>
      </c>
      <c r="CM190" s="5">
        <f t="shared" si="14"/>
        <v>0</v>
      </c>
    </row>
    <row r="191" spans="1:91" x14ac:dyDescent="0.3">
      <c r="A191" s="6">
        <v>188</v>
      </c>
      <c r="B191" s="5" t="s">
        <v>503</v>
      </c>
      <c r="C191" s="5">
        <v>0</v>
      </c>
      <c r="D191" s="5">
        <v>0</v>
      </c>
      <c r="E191" s="5">
        <v>25</v>
      </c>
      <c r="F191" s="5">
        <v>26</v>
      </c>
      <c r="G191" s="5">
        <v>0</v>
      </c>
      <c r="H191" s="5">
        <v>6</v>
      </c>
      <c r="I191" s="5">
        <v>7</v>
      </c>
      <c r="J191" s="5">
        <v>6</v>
      </c>
      <c r="K191" s="5">
        <v>25</v>
      </c>
      <c r="L191" s="5">
        <v>121</v>
      </c>
      <c r="M191" s="5">
        <v>0</v>
      </c>
      <c r="N191" s="5">
        <v>0</v>
      </c>
      <c r="O191" s="5">
        <v>51</v>
      </c>
      <c r="P191" s="5">
        <v>426</v>
      </c>
      <c r="Q191" s="5">
        <v>0</v>
      </c>
      <c r="R191" s="5">
        <v>0</v>
      </c>
      <c r="S191" s="5">
        <v>0</v>
      </c>
      <c r="T191" s="5">
        <v>65</v>
      </c>
      <c r="U191" s="5">
        <v>5</v>
      </c>
      <c r="V191" s="5">
        <v>22</v>
      </c>
      <c r="W191" s="5">
        <v>6</v>
      </c>
      <c r="X191" s="5">
        <v>29</v>
      </c>
      <c r="Y191" s="5">
        <v>5</v>
      </c>
      <c r="Z191" s="5">
        <v>0</v>
      </c>
      <c r="AA191" s="5">
        <v>42</v>
      </c>
      <c r="AB191" s="5">
        <v>201</v>
      </c>
      <c r="AC191" s="5">
        <v>243</v>
      </c>
      <c r="AD191" s="5">
        <v>341</v>
      </c>
      <c r="AE191" s="5">
        <v>0</v>
      </c>
      <c r="AF191" s="5">
        <v>0</v>
      </c>
      <c r="AG191" s="5">
        <v>14</v>
      </c>
      <c r="AH191" s="5">
        <v>5</v>
      </c>
      <c r="AI191" s="5">
        <v>86</v>
      </c>
      <c r="AJ191" s="5">
        <v>0</v>
      </c>
      <c r="AK191" s="5">
        <v>40</v>
      </c>
      <c r="AL191" s="5">
        <v>35</v>
      </c>
      <c r="AM191" s="5">
        <v>8</v>
      </c>
      <c r="AN191" s="5">
        <v>0</v>
      </c>
      <c r="AO191" s="5">
        <v>0</v>
      </c>
      <c r="AP191" s="5">
        <v>32</v>
      </c>
      <c r="AQ191" s="5">
        <v>0</v>
      </c>
      <c r="AR191" s="5">
        <v>49</v>
      </c>
      <c r="AS191" s="5">
        <v>20</v>
      </c>
      <c r="AT191" s="5">
        <v>58</v>
      </c>
      <c r="AU191" s="5">
        <v>429</v>
      </c>
      <c r="AV191" s="5">
        <v>59</v>
      </c>
      <c r="AW191" s="5">
        <v>10</v>
      </c>
      <c r="AX191" s="5">
        <v>0</v>
      </c>
      <c r="AY191" s="5">
        <v>62</v>
      </c>
      <c r="AZ191" s="5">
        <v>56</v>
      </c>
      <c r="BA191" s="5">
        <v>6</v>
      </c>
      <c r="BB191" s="5">
        <v>52</v>
      </c>
      <c r="BC191" s="5">
        <v>17</v>
      </c>
      <c r="BD191" s="5">
        <v>0</v>
      </c>
      <c r="BE191" s="5">
        <v>0</v>
      </c>
      <c r="BF191" s="5">
        <v>0</v>
      </c>
      <c r="BG191" s="5">
        <v>5</v>
      </c>
      <c r="BH191" s="5">
        <v>7</v>
      </c>
      <c r="BI191" s="5">
        <v>24</v>
      </c>
      <c r="BJ191" s="5">
        <v>0</v>
      </c>
      <c r="BK191" s="5">
        <v>0</v>
      </c>
      <c r="BL191" s="5">
        <v>0</v>
      </c>
      <c r="BM191" s="5">
        <v>8</v>
      </c>
      <c r="BN191" s="5">
        <v>34</v>
      </c>
      <c r="BO191" s="5">
        <v>0</v>
      </c>
      <c r="BP191" s="5">
        <v>0</v>
      </c>
      <c r="BQ191" s="5">
        <v>5</v>
      </c>
      <c r="BR191" s="5">
        <v>0</v>
      </c>
      <c r="BS191" s="5">
        <v>8</v>
      </c>
      <c r="BT191" s="5">
        <v>10</v>
      </c>
      <c r="BU191" s="5">
        <v>0</v>
      </c>
      <c r="BV191" s="5">
        <v>0</v>
      </c>
      <c r="BW191" s="5">
        <v>69</v>
      </c>
      <c r="BX191" s="5">
        <v>182</v>
      </c>
      <c r="BY191" s="5">
        <v>279</v>
      </c>
      <c r="BZ191" s="5">
        <v>901</v>
      </c>
      <c r="CA191" s="5">
        <v>15</v>
      </c>
      <c r="CB191" s="5">
        <v>26</v>
      </c>
      <c r="CC191" s="5">
        <v>0</v>
      </c>
      <c r="CD191" s="5">
        <v>4294</v>
      </c>
      <c r="CG191" s="6">
        <v>188</v>
      </c>
      <c r="CH191" s="5">
        <f>VLOOKUP(CG191,$A$4:$CD$237,Infographic!$G$2+2)</f>
        <v>201</v>
      </c>
      <c r="CI191" s="5">
        <f t="shared" si="10"/>
        <v>201.0188</v>
      </c>
      <c r="CJ191" s="5">
        <f t="shared" si="11"/>
        <v>50</v>
      </c>
      <c r="CK191" s="5" t="str">
        <f t="shared" si="12"/>
        <v>Krahn</v>
      </c>
      <c r="CL191" s="5">
        <f t="shared" si="13"/>
        <v>0</v>
      </c>
      <c r="CM191" s="5">
        <f t="shared" si="14"/>
        <v>0</v>
      </c>
    </row>
    <row r="192" spans="1:91" x14ac:dyDescent="0.3">
      <c r="A192" s="6">
        <v>189</v>
      </c>
      <c r="B192" s="5" t="s">
        <v>504</v>
      </c>
      <c r="C192" s="5">
        <v>5</v>
      </c>
      <c r="D192" s="5">
        <v>0</v>
      </c>
      <c r="E192" s="5">
        <v>25</v>
      </c>
      <c r="F192" s="5">
        <v>58</v>
      </c>
      <c r="G192" s="5">
        <v>24</v>
      </c>
      <c r="H192" s="5">
        <v>5</v>
      </c>
      <c r="I192" s="5">
        <v>129</v>
      </c>
      <c r="J192" s="5">
        <v>0</v>
      </c>
      <c r="K192" s="5">
        <v>64</v>
      </c>
      <c r="L192" s="5">
        <v>18</v>
      </c>
      <c r="M192" s="5">
        <v>0</v>
      </c>
      <c r="N192" s="5">
        <v>0</v>
      </c>
      <c r="O192" s="5">
        <v>18</v>
      </c>
      <c r="P192" s="5">
        <v>12</v>
      </c>
      <c r="Q192" s="5">
        <v>6</v>
      </c>
      <c r="R192" s="5">
        <v>9</v>
      </c>
      <c r="S192" s="5">
        <v>3</v>
      </c>
      <c r="T192" s="5">
        <v>90</v>
      </c>
      <c r="U192" s="5">
        <v>13</v>
      </c>
      <c r="V192" s="5">
        <v>59</v>
      </c>
      <c r="W192" s="5">
        <v>0</v>
      </c>
      <c r="X192" s="5">
        <v>92</v>
      </c>
      <c r="Y192" s="5">
        <v>0</v>
      </c>
      <c r="Z192" s="5">
        <v>0</v>
      </c>
      <c r="AA192" s="5">
        <v>15</v>
      </c>
      <c r="AB192" s="5">
        <v>4</v>
      </c>
      <c r="AC192" s="5">
        <v>95</v>
      </c>
      <c r="AD192" s="5">
        <v>8</v>
      </c>
      <c r="AE192" s="5">
        <v>5</v>
      </c>
      <c r="AF192" s="5">
        <v>0</v>
      </c>
      <c r="AG192" s="5">
        <v>46</v>
      </c>
      <c r="AH192" s="5">
        <v>0</v>
      </c>
      <c r="AI192" s="5">
        <v>33</v>
      </c>
      <c r="AJ192" s="5">
        <v>16</v>
      </c>
      <c r="AK192" s="5">
        <v>87</v>
      </c>
      <c r="AL192" s="5">
        <v>30</v>
      </c>
      <c r="AM192" s="5">
        <v>11</v>
      </c>
      <c r="AN192" s="5">
        <v>0</v>
      </c>
      <c r="AO192" s="5">
        <v>21</v>
      </c>
      <c r="AP192" s="5">
        <v>37</v>
      </c>
      <c r="AQ192" s="5">
        <v>5</v>
      </c>
      <c r="AR192" s="5">
        <v>51</v>
      </c>
      <c r="AS192" s="5">
        <v>21</v>
      </c>
      <c r="AT192" s="5">
        <v>72</v>
      </c>
      <c r="AU192" s="5">
        <v>6</v>
      </c>
      <c r="AV192" s="5">
        <v>7</v>
      </c>
      <c r="AW192" s="5">
        <v>3</v>
      </c>
      <c r="AX192" s="5">
        <v>0</v>
      </c>
      <c r="AY192" s="5">
        <v>28</v>
      </c>
      <c r="AZ192" s="5">
        <v>52</v>
      </c>
      <c r="BA192" s="5">
        <v>0</v>
      </c>
      <c r="BB192" s="5">
        <v>92</v>
      </c>
      <c r="BC192" s="5">
        <v>92</v>
      </c>
      <c r="BD192" s="5">
        <v>0</v>
      </c>
      <c r="BE192" s="5">
        <v>0</v>
      </c>
      <c r="BF192" s="5">
        <v>3</v>
      </c>
      <c r="BG192" s="5">
        <v>24</v>
      </c>
      <c r="BH192" s="5">
        <v>0</v>
      </c>
      <c r="BI192" s="5">
        <v>130</v>
      </c>
      <c r="BJ192" s="5">
        <v>6</v>
      </c>
      <c r="BK192" s="5">
        <v>0</v>
      </c>
      <c r="BL192" s="5">
        <v>14</v>
      </c>
      <c r="BM192" s="5">
        <v>0</v>
      </c>
      <c r="BN192" s="5">
        <v>87</v>
      </c>
      <c r="BO192" s="5">
        <v>11</v>
      </c>
      <c r="BP192" s="5">
        <v>33</v>
      </c>
      <c r="BQ192" s="5">
        <v>4</v>
      </c>
      <c r="BR192" s="5">
        <v>0</v>
      </c>
      <c r="BS192" s="5">
        <v>3</v>
      </c>
      <c r="BT192" s="5">
        <v>7</v>
      </c>
      <c r="BU192" s="5">
        <v>4</v>
      </c>
      <c r="BV192" s="5">
        <v>0</v>
      </c>
      <c r="BW192" s="5">
        <v>47</v>
      </c>
      <c r="BX192" s="5">
        <v>25</v>
      </c>
      <c r="BY192" s="5">
        <v>13</v>
      </c>
      <c r="BZ192" s="5">
        <v>29</v>
      </c>
      <c r="CA192" s="5">
        <v>77</v>
      </c>
      <c r="CB192" s="5">
        <v>46</v>
      </c>
      <c r="CC192" s="5">
        <v>0</v>
      </c>
      <c r="CD192" s="5">
        <v>2025</v>
      </c>
      <c r="CG192" s="6">
        <v>189</v>
      </c>
      <c r="CH192" s="5">
        <f>VLOOKUP(CG192,$A$4:$CD$237,Infographic!$G$2+2)</f>
        <v>4</v>
      </c>
      <c r="CI192" s="5">
        <f t="shared" si="10"/>
        <v>4.0189000000000004</v>
      </c>
      <c r="CJ192" s="5">
        <f t="shared" si="11"/>
        <v>126</v>
      </c>
      <c r="CK192" s="5" t="str">
        <f t="shared" si="12"/>
        <v>Kpelle</v>
      </c>
      <c r="CL192" s="5">
        <f t="shared" si="13"/>
        <v>0</v>
      </c>
      <c r="CM192" s="5">
        <f t="shared" si="14"/>
        <v>0</v>
      </c>
    </row>
    <row r="193" spans="1:91" x14ac:dyDescent="0.3">
      <c r="A193" s="6">
        <v>190</v>
      </c>
      <c r="B193" s="5" t="s">
        <v>505</v>
      </c>
      <c r="C193" s="5">
        <v>20</v>
      </c>
      <c r="D193" s="5">
        <v>25</v>
      </c>
      <c r="E193" s="5">
        <v>220</v>
      </c>
      <c r="F193" s="5">
        <v>244</v>
      </c>
      <c r="G193" s="5">
        <v>26</v>
      </c>
      <c r="H193" s="5">
        <v>38</v>
      </c>
      <c r="I193" s="5">
        <v>90</v>
      </c>
      <c r="J193" s="5">
        <v>14</v>
      </c>
      <c r="K193" s="5">
        <v>175</v>
      </c>
      <c r="L193" s="5">
        <v>2923</v>
      </c>
      <c r="M193" s="5">
        <v>18</v>
      </c>
      <c r="N193" s="5">
        <v>109</v>
      </c>
      <c r="O193" s="5">
        <v>491</v>
      </c>
      <c r="P193" s="5">
        <v>3051</v>
      </c>
      <c r="Q193" s="5">
        <v>23</v>
      </c>
      <c r="R193" s="5">
        <v>26</v>
      </c>
      <c r="S193" s="5">
        <v>34</v>
      </c>
      <c r="T193" s="5">
        <v>417</v>
      </c>
      <c r="U193" s="5">
        <v>93</v>
      </c>
      <c r="V193" s="5">
        <v>484</v>
      </c>
      <c r="W193" s="5">
        <v>21</v>
      </c>
      <c r="X193" s="5">
        <v>330</v>
      </c>
      <c r="Y193" s="5">
        <v>27</v>
      </c>
      <c r="Z193" s="5">
        <v>9</v>
      </c>
      <c r="AA193" s="5">
        <v>240</v>
      </c>
      <c r="AB193" s="5">
        <v>1152</v>
      </c>
      <c r="AC193" s="5">
        <v>784</v>
      </c>
      <c r="AD193" s="5">
        <v>272</v>
      </c>
      <c r="AE193" s="5">
        <v>16</v>
      </c>
      <c r="AF193" s="5">
        <v>19</v>
      </c>
      <c r="AG193" s="5">
        <v>465</v>
      </c>
      <c r="AH193" s="5">
        <v>46</v>
      </c>
      <c r="AI193" s="5">
        <v>1543</v>
      </c>
      <c r="AJ193" s="5">
        <v>14</v>
      </c>
      <c r="AK193" s="5">
        <v>605</v>
      </c>
      <c r="AL193" s="5">
        <v>626</v>
      </c>
      <c r="AM193" s="5">
        <v>210</v>
      </c>
      <c r="AN193" s="5">
        <v>36</v>
      </c>
      <c r="AO193" s="5">
        <v>40</v>
      </c>
      <c r="AP193" s="5">
        <v>191</v>
      </c>
      <c r="AQ193" s="5">
        <v>0</v>
      </c>
      <c r="AR193" s="5">
        <v>582</v>
      </c>
      <c r="AS193" s="5">
        <v>259</v>
      </c>
      <c r="AT193" s="5">
        <v>773</v>
      </c>
      <c r="AU193" s="5">
        <v>2997</v>
      </c>
      <c r="AV193" s="5">
        <v>120</v>
      </c>
      <c r="AW193" s="5">
        <v>135</v>
      </c>
      <c r="AX193" s="5">
        <v>72</v>
      </c>
      <c r="AY193" s="5">
        <v>636</v>
      </c>
      <c r="AZ193" s="5">
        <v>328</v>
      </c>
      <c r="BA193" s="5">
        <v>62</v>
      </c>
      <c r="BB193" s="5">
        <v>536</v>
      </c>
      <c r="BC193" s="5">
        <v>175</v>
      </c>
      <c r="BD193" s="5">
        <v>8</v>
      </c>
      <c r="BE193" s="5">
        <v>36</v>
      </c>
      <c r="BF193" s="5">
        <v>8</v>
      </c>
      <c r="BG193" s="5">
        <v>45</v>
      </c>
      <c r="BH193" s="5">
        <v>46</v>
      </c>
      <c r="BI193" s="5">
        <v>216</v>
      </c>
      <c r="BJ193" s="5">
        <v>11</v>
      </c>
      <c r="BK193" s="5">
        <v>0</v>
      </c>
      <c r="BL193" s="5">
        <v>31</v>
      </c>
      <c r="BM193" s="5">
        <v>8</v>
      </c>
      <c r="BN193" s="5">
        <v>221</v>
      </c>
      <c r="BO193" s="5">
        <v>17</v>
      </c>
      <c r="BP193" s="5">
        <v>14</v>
      </c>
      <c r="BQ193" s="5">
        <v>80</v>
      </c>
      <c r="BR193" s="5">
        <v>12</v>
      </c>
      <c r="BS193" s="5">
        <v>49</v>
      </c>
      <c r="BT193" s="5">
        <v>55</v>
      </c>
      <c r="BU193" s="5">
        <v>119</v>
      </c>
      <c r="BV193" s="5">
        <v>8</v>
      </c>
      <c r="BW193" s="5">
        <v>563</v>
      </c>
      <c r="BX193" s="5">
        <v>1380</v>
      </c>
      <c r="BY193" s="5">
        <v>115</v>
      </c>
      <c r="BZ193" s="5">
        <v>3755</v>
      </c>
      <c r="CA193" s="5">
        <v>158</v>
      </c>
      <c r="CB193" s="5">
        <v>207</v>
      </c>
      <c r="CC193" s="5">
        <v>9</v>
      </c>
      <c r="CD193" s="5">
        <v>29044</v>
      </c>
      <c r="CG193" s="6">
        <v>190</v>
      </c>
      <c r="CH193" s="5">
        <f>VLOOKUP(CG193,$A$4:$CD$237,Infographic!$G$2+2)</f>
        <v>1152</v>
      </c>
      <c r="CI193" s="5">
        <f t="shared" si="10"/>
        <v>1152.019</v>
      </c>
      <c r="CJ193" s="5">
        <f t="shared" si="11"/>
        <v>23</v>
      </c>
      <c r="CK193" s="5" t="str">
        <f t="shared" si="12"/>
        <v>Key Word Sign Australia</v>
      </c>
      <c r="CL193" s="5">
        <f t="shared" si="13"/>
        <v>0</v>
      </c>
      <c r="CM193" s="5">
        <f t="shared" si="14"/>
        <v>0</v>
      </c>
    </row>
    <row r="194" spans="1:91" x14ac:dyDescent="0.3">
      <c r="A194" s="6">
        <v>191</v>
      </c>
      <c r="B194" s="5" t="s">
        <v>506</v>
      </c>
      <c r="C194" s="5">
        <v>0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4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  <c r="AB194" s="5">
        <v>0</v>
      </c>
      <c r="AC194" s="5">
        <v>0</v>
      </c>
      <c r="AD194" s="5">
        <v>0</v>
      </c>
      <c r="AE194" s="5">
        <v>0</v>
      </c>
      <c r="AF194" s="5">
        <v>0</v>
      </c>
      <c r="AG194" s="5">
        <v>0</v>
      </c>
      <c r="AH194" s="5">
        <v>0</v>
      </c>
      <c r="AI194" s="5">
        <v>0</v>
      </c>
      <c r="AJ194" s="5">
        <v>0</v>
      </c>
      <c r="AK194" s="5">
        <v>0</v>
      </c>
      <c r="AL194" s="5">
        <v>0</v>
      </c>
      <c r="AM194" s="5">
        <v>0</v>
      </c>
      <c r="AN194" s="5">
        <v>0</v>
      </c>
      <c r="AO194" s="5">
        <v>0</v>
      </c>
      <c r="AP194" s="5">
        <v>0</v>
      </c>
      <c r="AQ194" s="5">
        <v>0</v>
      </c>
      <c r="AR194" s="5">
        <v>0</v>
      </c>
      <c r="AS194" s="5">
        <v>0</v>
      </c>
      <c r="AT194" s="5">
        <v>0</v>
      </c>
      <c r="AU194" s="5">
        <v>0</v>
      </c>
      <c r="AV194" s="5">
        <v>0</v>
      </c>
      <c r="AW194" s="5">
        <v>0</v>
      </c>
      <c r="AX194" s="5">
        <v>0</v>
      </c>
      <c r="AY194" s="5">
        <v>0</v>
      </c>
      <c r="AZ194" s="5">
        <v>0</v>
      </c>
      <c r="BA194" s="5">
        <v>0</v>
      </c>
      <c r="BB194" s="5">
        <v>0</v>
      </c>
      <c r="BC194" s="5">
        <v>0</v>
      </c>
      <c r="BD194" s="5">
        <v>0</v>
      </c>
      <c r="BE194" s="5">
        <v>0</v>
      </c>
      <c r="BF194" s="5">
        <v>0</v>
      </c>
      <c r="BG194" s="5">
        <v>0</v>
      </c>
      <c r="BH194" s="5">
        <v>0</v>
      </c>
      <c r="BI194" s="5">
        <v>0</v>
      </c>
      <c r="BJ194" s="5">
        <v>0</v>
      </c>
      <c r="BK194" s="5">
        <v>0</v>
      </c>
      <c r="BL194" s="5">
        <v>0</v>
      </c>
      <c r="BM194" s="5">
        <v>0</v>
      </c>
      <c r="BN194" s="5">
        <v>0</v>
      </c>
      <c r="BO194" s="5">
        <v>0</v>
      </c>
      <c r="BP194" s="5">
        <v>0</v>
      </c>
      <c r="BQ194" s="5">
        <v>0</v>
      </c>
      <c r="BR194" s="5">
        <v>0</v>
      </c>
      <c r="BS194" s="5">
        <v>0</v>
      </c>
      <c r="BT194" s="5">
        <v>0</v>
      </c>
      <c r="BU194" s="5">
        <v>0</v>
      </c>
      <c r="BV194" s="5">
        <v>0</v>
      </c>
      <c r="BW194" s="5">
        <v>0</v>
      </c>
      <c r="BX194" s="5">
        <v>0</v>
      </c>
      <c r="BY194" s="5">
        <v>0</v>
      </c>
      <c r="BZ194" s="5">
        <v>0</v>
      </c>
      <c r="CA194" s="5">
        <v>0</v>
      </c>
      <c r="CB194" s="5">
        <v>0</v>
      </c>
      <c r="CC194" s="5">
        <v>0</v>
      </c>
      <c r="CD194" s="5">
        <v>4</v>
      </c>
      <c r="CG194" s="6">
        <v>191</v>
      </c>
      <c r="CH194" s="5">
        <f>VLOOKUP(CG194,$A$4:$CD$237,Infographic!$G$2+2)</f>
        <v>0</v>
      </c>
      <c r="CI194" s="5">
        <f t="shared" si="10"/>
        <v>1.9100000000000002E-2</v>
      </c>
      <c r="CJ194" s="5">
        <f t="shared" si="11"/>
        <v>156</v>
      </c>
      <c r="CK194" s="5" t="str">
        <f t="shared" si="12"/>
        <v>Kaurna</v>
      </c>
      <c r="CL194" s="5">
        <f t="shared" si="13"/>
        <v>0</v>
      </c>
      <c r="CM194" s="5">
        <f t="shared" si="14"/>
        <v>0</v>
      </c>
    </row>
    <row r="195" spans="1:91" x14ac:dyDescent="0.3">
      <c r="A195" s="6">
        <v>192</v>
      </c>
      <c r="B195" s="5" t="s">
        <v>507</v>
      </c>
      <c r="C195" s="5">
        <v>0</v>
      </c>
      <c r="D195" s="5">
        <v>3</v>
      </c>
      <c r="E195" s="5">
        <v>149</v>
      </c>
      <c r="F195" s="5">
        <v>550</v>
      </c>
      <c r="G195" s="5">
        <v>17</v>
      </c>
      <c r="H195" s="5">
        <v>38</v>
      </c>
      <c r="I195" s="5">
        <v>91</v>
      </c>
      <c r="J195" s="5">
        <v>8</v>
      </c>
      <c r="K195" s="5">
        <v>684</v>
      </c>
      <c r="L195" s="5">
        <v>1000</v>
      </c>
      <c r="M195" s="5">
        <v>0</v>
      </c>
      <c r="N195" s="5">
        <v>10</v>
      </c>
      <c r="O195" s="5">
        <v>651</v>
      </c>
      <c r="P195" s="5">
        <v>6034</v>
      </c>
      <c r="Q195" s="5">
        <v>0</v>
      </c>
      <c r="R195" s="5">
        <v>10</v>
      </c>
      <c r="S195" s="5">
        <v>0</v>
      </c>
      <c r="T195" s="5">
        <v>461</v>
      </c>
      <c r="U195" s="5">
        <v>41</v>
      </c>
      <c r="V195" s="5">
        <v>333</v>
      </c>
      <c r="W195" s="5">
        <v>0</v>
      </c>
      <c r="X195" s="5">
        <v>813</v>
      </c>
      <c r="Y195" s="5">
        <v>4</v>
      </c>
      <c r="Z195" s="5">
        <v>0</v>
      </c>
      <c r="AA195" s="5">
        <v>81</v>
      </c>
      <c r="AB195" s="5">
        <v>2797</v>
      </c>
      <c r="AC195" s="5">
        <v>462</v>
      </c>
      <c r="AD195" s="5">
        <v>159</v>
      </c>
      <c r="AE195" s="5">
        <v>0</v>
      </c>
      <c r="AF195" s="5">
        <v>5</v>
      </c>
      <c r="AG195" s="5">
        <v>194</v>
      </c>
      <c r="AH195" s="5">
        <v>13</v>
      </c>
      <c r="AI195" s="5">
        <v>975</v>
      </c>
      <c r="AJ195" s="5">
        <v>0</v>
      </c>
      <c r="AK195" s="5">
        <v>775</v>
      </c>
      <c r="AL195" s="5">
        <v>1457</v>
      </c>
      <c r="AM195" s="5">
        <v>44</v>
      </c>
      <c r="AN195" s="5">
        <v>3</v>
      </c>
      <c r="AO195" s="5">
        <v>7</v>
      </c>
      <c r="AP195" s="5">
        <v>425</v>
      </c>
      <c r="AQ195" s="5">
        <v>4</v>
      </c>
      <c r="AR195" s="5">
        <v>209</v>
      </c>
      <c r="AS195" s="5">
        <v>272</v>
      </c>
      <c r="AT195" s="5">
        <v>1138</v>
      </c>
      <c r="AU195" s="5">
        <v>1284</v>
      </c>
      <c r="AV195" s="5">
        <v>92</v>
      </c>
      <c r="AW195" s="5">
        <v>76</v>
      </c>
      <c r="AX195" s="5">
        <v>16</v>
      </c>
      <c r="AY195" s="5">
        <v>3177</v>
      </c>
      <c r="AZ195" s="5">
        <v>288</v>
      </c>
      <c r="BA195" s="5">
        <v>47</v>
      </c>
      <c r="BB195" s="5">
        <v>434</v>
      </c>
      <c r="BC195" s="5">
        <v>34</v>
      </c>
      <c r="BD195" s="5">
        <v>7</v>
      </c>
      <c r="BE195" s="5">
        <v>0</v>
      </c>
      <c r="BF195" s="5">
        <v>3</v>
      </c>
      <c r="BG195" s="5">
        <v>59</v>
      </c>
      <c r="BH195" s="5">
        <v>15</v>
      </c>
      <c r="BI195" s="5">
        <v>192</v>
      </c>
      <c r="BJ195" s="5">
        <v>0</v>
      </c>
      <c r="BK195" s="5">
        <v>0</v>
      </c>
      <c r="BL195" s="5">
        <v>11</v>
      </c>
      <c r="BM195" s="5">
        <v>0</v>
      </c>
      <c r="BN195" s="5">
        <v>260</v>
      </c>
      <c r="BO195" s="5">
        <v>8</v>
      </c>
      <c r="BP195" s="5">
        <v>3</v>
      </c>
      <c r="BQ195" s="5">
        <v>24</v>
      </c>
      <c r="BR195" s="5">
        <v>0</v>
      </c>
      <c r="BS195" s="5">
        <v>33</v>
      </c>
      <c r="BT195" s="5">
        <v>28</v>
      </c>
      <c r="BU195" s="5">
        <v>49</v>
      </c>
      <c r="BV195" s="5">
        <v>0</v>
      </c>
      <c r="BW195" s="5">
        <v>1014</v>
      </c>
      <c r="BX195" s="5">
        <v>2536</v>
      </c>
      <c r="BY195" s="5">
        <v>18</v>
      </c>
      <c r="BZ195" s="5">
        <v>4281</v>
      </c>
      <c r="CA195" s="5">
        <v>94</v>
      </c>
      <c r="CB195" s="5">
        <v>90</v>
      </c>
      <c r="CC195" s="5">
        <v>0</v>
      </c>
      <c r="CD195" s="5">
        <v>34123</v>
      </c>
      <c r="CG195" s="6">
        <v>192</v>
      </c>
      <c r="CH195" s="5">
        <f>VLOOKUP(CG195,$A$4:$CD$237,Infographic!$G$2+2)</f>
        <v>2797</v>
      </c>
      <c r="CI195" s="5">
        <f t="shared" si="10"/>
        <v>2797.0192000000002</v>
      </c>
      <c r="CJ195" s="5">
        <f t="shared" si="11"/>
        <v>10</v>
      </c>
      <c r="CK195" s="5" t="str">
        <f t="shared" si="12"/>
        <v>Karajarri</v>
      </c>
      <c r="CL195" s="5">
        <f t="shared" si="13"/>
        <v>0</v>
      </c>
      <c r="CM195" s="5">
        <f t="shared" si="14"/>
        <v>0</v>
      </c>
    </row>
    <row r="196" spans="1:91" x14ac:dyDescent="0.3">
      <c r="A196" s="6">
        <v>193</v>
      </c>
      <c r="B196" s="5" t="s">
        <v>508</v>
      </c>
      <c r="C196" s="5">
        <v>0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9</v>
      </c>
      <c r="Y196" s="5">
        <v>0</v>
      </c>
      <c r="Z196" s="5">
        <v>0</v>
      </c>
      <c r="AA196" s="5">
        <v>0</v>
      </c>
      <c r="AB196" s="5">
        <v>5</v>
      </c>
      <c r="AC196" s="5">
        <v>0</v>
      </c>
      <c r="AD196" s="5">
        <v>0</v>
      </c>
      <c r="AE196" s="5">
        <v>0</v>
      </c>
      <c r="AF196" s="5">
        <v>0</v>
      </c>
      <c r="AG196" s="5">
        <v>0</v>
      </c>
      <c r="AH196" s="5">
        <v>0</v>
      </c>
      <c r="AI196" s="5">
        <v>0</v>
      </c>
      <c r="AJ196" s="5">
        <v>0</v>
      </c>
      <c r="AK196" s="5">
        <v>0</v>
      </c>
      <c r="AL196" s="5">
        <v>0</v>
      </c>
      <c r="AM196" s="5">
        <v>0</v>
      </c>
      <c r="AN196" s="5">
        <v>0</v>
      </c>
      <c r="AO196" s="5">
        <v>0</v>
      </c>
      <c r="AP196" s="5">
        <v>0</v>
      </c>
      <c r="AQ196" s="5">
        <v>0</v>
      </c>
      <c r="AR196" s="5">
        <v>0</v>
      </c>
      <c r="AS196" s="5">
        <v>0</v>
      </c>
      <c r="AT196" s="5">
        <v>3</v>
      </c>
      <c r="AU196" s="5">
        <v>0</v>
      </c>
      <c r="AV196" s="5">
        <v>0</v>
      </c>
      <c r="AW196" s="5">
        <v>0</v>
      </c>
      <c r="AX196" s="5">
        <v>0</v>
      </c>
      <c r="AY196" s="5">
        <v>0</v>
      </c>
      <c r="AZ196" s="5">
        <v>0</v>
      </c>
      <c r="BA196" s="5">
        <v>0</v>
      </c>
      <c r="BB196" s="5">
        <v>0</v>
      </c>
      <c r="BC196" s="5">
        <v>0</v>
      </c>
      <c r="BD196" s="5">
        <v>0</v>
      </c>
      <c r="BE196" s="5">
        <v>0</v>
      </c>
      <c r="BF196" s="5">
        <v>0</v>
      </c>
      <c r="BG196" s="5">
        <v>0</v>
      </c>
      <c r="BH196" s="5">
        <v>0</v>
      </c>
      <c r="BI196" s="5">
        <v>0</v>
      </c>
      <c r="BJ196" s="5">
        <v>0</v>
      </c>
      <c r="BK196" s="5">
        <v>0</v>
      </c>
      <c r="BL196" s="5">
        <v>0</v>
      </c>
      <c r="BM196" s="5">
        <v>0</v>
      </c>
      <c r="BN196" s="5">
        <v>0</v>
      </c>
      <c r="BO196" s="5">
        <v>0</v>
      </c>
      <c r="BP196" s="5">
        <v>0</v>
      </c>
      <c r="BQ196" s="5">
        <v>0</v>
      </c>
      <c r="BR196" s="5">
        <v>0</v>
      </c>
      <c r="BS196" s="5">
        <v>0</v>
      </c>
      <c r="BT196" s="5">
        <v>0</v>
      </c>
      <c r="BU196" s="5">
        <v>0</v>
      </c>
      <c r="BV196" s="5">
        <v>0</v>
      </c>
      <c r="BW196" s="5">
        <v>0</v>
      </c>
      <c r="BX196" s="5">
        <v>0</v>
      </c>
      <c r="BY196" s="5">
        <v>0</v>
      </c>
      <c r="BZ196" s="5">
        <v>0</v>
      </c>
      <c r="CA196" s="5">
        <v>0</v>
      </c>
      <c r="CB196" s="5">
        <v>0</v>
      </c>
      <c r="CC196" s="5">
        <v>0</v>
      </c>
      <c r="CD196" s="5">
        <v>12</v>
      </c>
      <c r="CG196" s="6">
        <v>193</v>
      </c>
      <c r="CH196" s="5">
        <f>VLOOKUP(CG196,$A$4:$CD$237,Infographic!$G$2+2)</f>
        <v>5</v>
      </c>
      <c r="CI196" s="5">
        <f t="shared" si="10"/>
        <v>5.0193000000000003</v>
      </c>
      <c r="CJ196" s="5">
        <f t="shared" si="11"/>
        <v>121</v>
      </c>
      <c r="CK196" s="5" t="str">
        <f t="shared" si="12"/>
        <v>Kanai</v>
      </c>
      <c r="CL196" s="5">
        <f t="shared" si="13"/>
        <v>0</v>
      </c>
      <c r="CM196" s="5">
        <f t="shared" si="14"/>
        <v>0</v>
      </c>
    </row>
    <row r="197" spans="1:91" x14ac:dyDescent="0.3">
      <c r="A197" s="6">
        <v>194</v>
      </c>
      <c r="B197" s="5" t="s">
        <v>509</v>
      </c>
      <c r="C197" s="5">
        <v>0</v>
      </c>
      <c r="D197" s="5">
        <v>19</v>
      </c>
      <c r="E197" s="5">
        <v>163</v>
      </c>
      <c r="F197" s="5">
        <v>231</v>
      </c>
      <c r="G197" s="5">
        <v>10</v>
      </c>
      <c r="H197" s="5">
        <v>24</v>
      </c>
      <c r="I197" s="5">
        <v>43</v>
      </c>
      <c r="J197" s="5">
        <v>9</v>
      </c>
      <c r="K197" s="5">
        <v>283</v>
      </c>
      <c r="L197" s="5">
        <v>1163</v>
      </c>
      <c r="M197" s="5">
        <v>5</v>
      </c>
      <c r="N197" s="5">
        <v>8</v>
      </c>
      <c r="O197" s="5">
        <v>195</v>
      </c>
      <c r="P197" s="5">
        <v>1820</v>
      </c>
      <c r="Q197" s="5">
        <v>0</v>
      </c>
      <c r="R197" s="5">
        <v>7</v>
      </c>
      <c r="S197" s="5">
        <v>0</v>
      </c>
      <c r="T197" s="5">
        <v>509</v>
      </c>
      <c r="U197" s="5">
        <v>3</v>
      </c>
      <c r="V197" s="5">
        <v>67</v>
      </c>
      <c r="W197" s="5">
        <v>4</v>
      </c>
      <c r="X197" s="5">
        <v>943</v>
      </c>
      <c r="Y197" s="5">
        <v>4</v>
      </c>
      <c r="Z197" s="5">
        <v>0</v>
      </c>
      <c r="AA197" s="5">
        <v>70</v>
      </c>
      <c r="AB197" s="5">
        <v>832</v>
      </c>
      <c r="AC197" s="5">
        <v>589</v>
      </c>
      <c r="AD197" s="5">
        <v>55</v>
      </c>
      <c r="AE197" s="5">
        <v>6</v>
      </c>
      <c r="AF197" s="5">
        <v>9</v>
      </c>
      <c r="AG197" s="5">
        <v>333</v>
      </c>
      <c r="AH197" s="5">
        <v>7</v>
      </c>
      <c r="AI197" s="5">
        <v>821</v>
      </c>
      <c r="AJ197" s="5">
        <v>3</v>
      </c>
      <c r="AK197" s="5">
        <v>395</v>
      </c>
      <c r="AL197" s="5">
        <v>349</v>
      </c>
      <c r="AM197" s="5">
        <v>41</v>
      </c>
      <c r="AN197" s="5">
        <v>8</v>
      </c>
      <c r="AO197" s="5">
        <v>3</v>
      </c>
      <c r="AP197" s="5">
        <v>126</v>
      </c>
      <c r="AQ197" s="5">
        <v>4</v>
      </c>
      <c r="AR197" s="5">
        <v>967</v>
      </c>
      <c r="AS197" s="5">
        <v>173</v>
      </c>
      <c r="AT197" s="5">
        <v>1054</v>
      </c>
      <c r="AU197" s="5">
        <v>1254</v>
      </c>
      <c r="AV197" s="5">
        <v>42</v>
      </c>
      <c r="AW197" s="5">
        <v>50</v>
      </c>
      <c r="AX197" s="5">
        <v>0</v>
      </c>
      <c r="AY197" s="5">
        <v>1539</v>
      </c>
      <c r="AZ197" s="5">
        <v>361</v>
      </c>
      <c r="BA197" s="5">
        <v>44</v>
      </c>
      <c r="BB197" s="5">
        <v>509</v>
      </c>
      <c r="BC197" s="5">
        <v>3</v>
      </c>
      <c r="BD197" s="5">
        <v>0</v>
      </c>
      <c r="BE197" s="5">
        <v>0</v>
      </c>
      <c r="BF197" s="5">
        <v>0</v>
      </c>
      <c r="BG197" s="5">
        <v>21</v>
      </c>
      <c r="BH197" s="5">
        <v>14</v>
      </c>
      <c r="BI197" s="5">
        <v>145</v>
      </c>
      <c r="BJ197" s="5">
        <v>0</v>
      </c>
      <c r="BK197" s="5">
        <v>0</v>
      </c>
      <c r="BL197" s="5">
        <v>13</v>
      </c>
      <c r="BM197" s="5">
        <v>4</v>
      </c>
      <c r="BN197" s="5">
        <v>215</v>
      </c>
      <c r="BO197" s="5">
        <v>0</v>
      </c>
      <c r="BP197" s="5">
        <v>0</v>
      </c>
      <c r="BQ197" s="5">
        <v>13</v>
      </c>
      <c r="BR197" s="5">
        <v>5</v>
      </c>
      <c r="BS197" s="5">
        <v>12</v>
      </c>
      <c r="BT197" s="5">
        <v>8</v>
      </c>
      <c r="BU197" s="5">
        <v>16</v>
      </c>
      <c r="BV197" s="5">
        <v>0</v>
      </c>
      <c r="BW197" s="5">
        <v>600</v>
      </c>
      <c r="BX197" s="5">
        <v>974</v>
      </c>
      <c r="BY197" s="5">
        <v>33</v>
      </c>
      <c r="BZ197" s="5">
        <v>7339</v>
      </c>
      <c r="CA197" s="5">
        <v>66</v>
      </c>
      <c r="CB197" s="5">
        <v>20</v>
      </c>
      <c r="CC197" s="5">
        <v>0</v>
      </c>
      <c r="CD197" s="5">
        <v>24677</v>
      </c>
      <c r="CG197" s="6">
        <v>194</v>
      </c>
      <c r="CH197" s="5">
        <f>VLOOKUP(CG197,$A$4:$CD$237,Infographic!$G$2+2)</f>
        <v>832</v>
      </c>
      <c r="CI197" s="5">
        <f t="shared" ref="CI197:CI237" si="15">CH197+0.0001*CG197</f>
        <v>832.01940000000002</v>
      </c>
      <c r="CJ197" s="5">
        <f t="shared" ref="CJ197:CJ237" si="16">RANK(CI197,CI$4:CI$237)</f>
        <v>28</v>
      </c>
      <c r="CK197" s="5" t="str">
        <f t="shared" ref="CK197:CK237" si="17">VLOOKUP(MATCH(CG197,CJ$4:CJ$237,0),$A$4:$B$237,2)</f>
        <v>Jawoyn</v>
      </c>
      <c r="CL197" s="5">
        <f t="shared" ref="CL197:CL237" si="18">VLOOKUP(MATCH(CG197,CJ$4:CJ$237,0),$CG$4:$CH$237,2)</f>
        <v>0</v>
      </c>
      <c r="CM197" s="5">
        <f t="shared" ref="CM197:CM237" si="19">CL197/SUM(CL$4:CL$237)*100</f>
        <v>0</v>
      </c>
    </row>
    <row r="198" spans="1:91" x14ac:dyDescent="0.3">
      <c r="A198" s="6">
        <v>195</v>
      </c>
      <c r="B198" s="5" t="s">
        <v>510</v>
      </c>
      <c r="C198" s="5">
        <v>0</v>
      </c>
      <c r="D198" s="5">
        <v>0</v>
      </c>
      <c r="E198" s="5">
        <v>0</v>
      </c>
      <c r="F198" s="5">
        <v>0</v>
      </c>
      <c r="G198" s="5">
        <v>5</v>
      </c>
      <c r="H198" s="5">
        <v>0</v>
      </c>
      <c r="I198" s="5">
        <v>0</v>
      </c>
      <c r="J198" s="5">
        <v>0</v>
      </c>
      <c r="K198" s="5">
        <v>0</v>
      </c>
      <c r="L198" s="5">
        <v>36</v>
      </c>
      <c r="M198" s="5">
        <v>0</v>
      </c>
      <c r="N198" s="5">
        <v>0</v>
      </c>
      <c r="O198" s="5">
        <v>7</v>
      </c>
      <c r="P198" s="5">
        <v>79</v>
      </c>
      <c r="Q198" s="5">
        <v>0</v>
      </c>
      <c r="R198" s="5">
        <v>4</v>
      </c>
      <c r="S198" s="5">
        <v>0</v>
      </c>
      <c r="T198" s="5">
        <v>5</v>
      </c>
      <c r="U198" s="5">
        <v>38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  <c r="AB198" s="5">
        <v>23</v>
      </c>
      <c r="AC198" s="5">
        <v>10</v>
      </c>
      <c r="AD198" s="5">
        <v>0</v>
      </c>
      <c r="AE198" s="5">
        <v>0</v>
      </c>
      <c r="AF198" s="5">
        <v>0</v>
      </c>
      <c r="AG198" s="5">
        <v>4</v>
      </c>
      <c r="AH198" s="5">
        <v>0</v>
      </c>
      <c r="AI198" s="5">
        <v>63</v>
      </c>
      <c r="AJ198" s="5">
        <v>0</v>
      </c>
      <c r="AK198" s="5">
        <v>4</v>
      </c>
      <c r="AL198" s="5">
        <v>0</v>
      </c>
      <c r="AM198" s="5">
        <v>0</v>
      </c>
      <c r="AN198" s="5">
        <v>0</v>
      </c>
      <c r="AO198" s="5">
        <v>4</v>
      </c>
      <c r="AP198" s="5">
        <v>0</v>
      </c>
      <c r="AQ198" s="5">
        <v>0</v>
      </c>
      <c r="AR198" s="5">
        <v>10</v>
      </c>
      <c r="AS198" s="5">
        <v>0</v>
      </c>
      <c r="AT198" s="5">
        <v>4</v>
      </c>
      <c r="AU198" s="5">
        <v>43</v>
      </c>
      <c r="AV198" s="5">
        <v>7</v>
      </c>
      <c r="AW198" s="5">
        <v>4</v>
      </c>
      <c r="AX198" s="5">
        <v>0</v>
      </c>
      <c r="AY198" s="5">
        <v>0</v>
      </c>
      <c r="AZ198" s="5">
        <v>4</v>
      </c>
      <c r="BA198" s="5">
        <v>0</v>
      </c>
      <c r="BB198" s="5">
        <v>9</v>
      </c>
      <c r="BC198" s="5">
        <v>0</v>
      </c>
      <c r="BD198" s="5">
        <v>0</v>
      </c>
      <c r="BE198" s="5">
        <v>0</v>
      </c>
      <c r="BF198" s="5">
        <v>0</v>
      </c>
      <c r="BG198" s="5">
        <v>0</v>
      </c>
      <c r="BH198" s="5">
        <v>0</v>
      </c>
      <c r="BI198" s="5">
        <v>7</v>
      </c>
      <c r="BJ198" s="5">
        <v>0</v>
      </c>
      <c r="BK198" s="5">
        <v>0</v>
      </c>
      <c r="BL198" s="5">
        <v>3</v>
      </c>
      <c r="BM198" s="5">
        <v>0</v>
      </c>
      <c r="BN198" s="5">
        <v>5</v>
      </c>
      <c r="BO198" s="5">
        <v>0</v>
      </c>
      <c r="BP198" s="5">
        <v>0</v>
      </c>
      <c r="BQ198" s="5">
        <v>3</v>
      </c>
      <c r="BR198" s="5">
        <v>0</v>
      </c>
      <c r="BS198" s="5">
        <v>0</v>
      </c>
      <c r="BT198" s="5">
        <v>40</v>
      </c>
      <c r="BU198" s="5">
        <v>0</v>
      </c>
      <c r="BV198" s="5">
        <v>0</v>
      </c>
      <c r="BW198" s="5">
        <v>3</v>
      </c>
      <c r="BX198" s="5">
        <v>10</v>
      </c>
      <c r="BY198" s="5">
        <v>0</v>
      </c>
      <c r="BZ198" s="5">
        <v>26</v>
      </c>
      <c r="CA198" s="5">
        <v>11</v>
      </c>
      <c r="CB198" s="5">
        <v>0</v>
      </c>
      <c r="CC198" s="5">
        <v>0</v>
      </c>
      <c r="CD198" s="5">
        <v>487</v>
      </c>
      <c r="CG198" s="6">
        <v>195</v>
      </c>
      <c r="CH198" s="5">
        <f>VLOOKUP(CG198,$A$4:$CD$237,Infographic!$G$2+2)</f>
        <v>23</v>
      </c>
      <c r="CI198" s="5">
        <f t="shared" si="15"/>
        <v>23.019500000000001</v>
      </c>
      <c r="CJ198" s="5">
        <f t="shared" si="16"/>
        <v>89</v>
      </c>
      <c r="CK198" s="5" t="str">
        <f t="shared" si="17"/>
        <v>Jaru</v>
      </c>
      <c r="CL198" s="5">
        <f t="shared" si="18"/>
        <v>0</v>
      </c>
      <c r="CM198" s="5">
        <f t="shared" si="19"/>
        <v>0</v>
      </c>
    </row>
    <row r="199" spans="1:91" x14ac:dyDescent="0.3">
      <c r="A199" s="6">
        <v>196</v>
      </c>
      <c r="B199" s="5" t="s">
        <v>511</v>
      </c>
      <c r="C199" s="5">
        <v>12</v>
      </c>
      <c r="D199" s="5">
        <v>8</v>
      </c>
      <c r="E199" s="5">
        <v>139</v>
      </c>
      <c r="F199" s="5">
        <v>292</v>
      </c>
      <c r="G199" s="5">
        <v>65</v>
      </c>
      <c r="H199" s="5">
        <v>82</v>
      </c>
      <c r="I199" s="5">
        <v>138</v>
      </c>
      <c r="J199" s="5">
        <v>12</v>
      </c>
      <c r="K199" s="5">
        <v>369</v>
      </c>
      <c r="L199" s="5">
        <v>443</v>
      </c>
      <c r="M199" s="5">
        <v>10</v>
      </c>
      <c r="N199" s="5">
        <v>52</v>
      </c>
      <c r="O199" s="5">
        <v>200</v>
      </c>
      <c r="P199" s="5">
        <v>711</v>
      </c>
      <c r="Q199" s="5">
        <v>9</v>
      </c>
      <c r="R199" s="5">
        <v>25</v>
      </c>
      <c r="S199" s="5">
        <v>11</v>
      </c>
      <c r="T199" s="5">
        <v>308</v>
      </c>
      <c r="U199" s="5">
        <v>71</v>
      </c>
      <c r="V199" s="5">
        <v>353</v>
      </c>
      <c r="W199" s="5">
        <v>12</v>
      </c>
      <c r="X199" s="5">
        <v>352</v>
      </c>
      <c r="Y199" s="5">
        <v>31</v>
      </c>
      <c r="Z199" s="5">
        <v>26</v>
      </c>
      <c r="AA199" s="5">
        <v>102</v>
      </c>
      <c r="AB199" s="5">
        <v>657</v>
      </c>
      <c r="AC199" s="5">
        <v>436</v>
      </c>
      <c r="AD199" s="5">
        <v>158</v>
      </c>
      <c r="AE199" s="5">
        <v>20</v>
      </c>
      <c r="AF199" s="5">
        <v>4</v>
      </c>
      <c r="AG199" s="5">
        <v>237</v>
      </c>
      <c r="AH199" s="5">
        <v>13</v>
      </c>
      <c r="AI199" s="5">
        <v>518</v>
      </c>
      <c r="AJ199" s="5">
        <v>17</v>
      </c>
      <c r="AK199" s="5">
        <v>401</v>
      </c>
      <c r="AL199" s="5">
        <v>362</v>
      </c>
      <c r="AM199" s="5">
        <v>100</v>
      </c>
      <c r="AN199" s="5">
        <v>5</v>
      </c>
      <c r="AO199" s="5">
        <v>42</v>
      </c>
      <c r="AP199" s="5">
        <v>168</v>
      </c>
      <c r="AQ199" s="5">
        <v>12</v>
      </c>
      <c r="AR199" s="5">
        <v>253</v>
      </c>
      <c r="AS199" s="5">
        <v>279</v>
      </c>
      <c r="AT199" s="5">
        <v>1916</v>
      </c>
      <c r="AU199" s="5">
        <v>353</v>
      </c>
      <c r="AV199" s="5">
        <v>175</v>
      </c>
      <c r="AW199" s="5">
        <v>76</v>
      </c>
      <c r="AX199" s="5">
        <v>63</v>
      </c>
      <c r="AY199" s="5">
        <v>517</v>
      </c>
      <c r="AZ199" s="5">
        <v>279</v>
      </c>
      <c r="BA199" s="5">
        <v>25</v>
      </c>
      <c r="BB199" s="5">
        <v>352</v>
      </c>
      <c r="BC199" s="5">
        <v>225</v>
      </c>
      <c r="BD199" s="5">
        <v>15</v>
      </c>
      <c r="BE199" s="5">
        <v>4</v>
      </c>
      <c r="BF199" s="5">
        <v>13</v>
      </c>
      <c r="BG199" s="5">
        <v>51</v>
      </c>
      <c r="BH199" s="5">
        <v>3</v>
      </c>
      <c r="BI199" s="5">
        <v>278</v>
      </c>
      <c r="BJ199" s="5">
        <v>3</v>
      </c>
      <c r="BK199" s="5">
        <v>0</v>
      </c>
      <c r="BL199" s="5">
        <v>13</v>
      </c>
      <c r="BM199" s="5">
        <v>23</v>
      </c>
      <c r="BN199" s="5">
        <v>327</v>
      </c>
      <c r="BO199" s="5">
        <v>30</v>
      </c>
      <c r="BP199" s="5">
        <v>21</v>
      </c>
      <c r="BQ199" s="5">
        <v>129</v>
      </c>
      <c r="BR199" s="5">
        <v>0</v>
      </c>
      <c r="BS199" s="5">
        <v>64</v>
      </c>
      <c r="BT199" s="5">
        <v>76</v>
      </c>
      <c r="BU199" s="5">
        <v>55</v>
      </c>
      <c r="BV199" s="5">
        <v>0</v>
      </c>
      <c r="BW199" s="5">
        <v>478</v>
      </c>
      <c r="BX199" s="5">
        <v>418</v>
      </c>
      <c r="BY199" s="5">
        <v>41</v>
      </c>
      <c r="BZ199" s="5">
        <v>735</v>
      </c>
      <c r="CA199" s="5">
        <v>226</v>
      </c>
      <c r="CB199" s="5">
        <v>219</v>
      </c>
      <c r="CC199" s="5">
        <v>7</v>
      </c>
      <c r="CD199" s="5">
        <v>14724</v>
      </c>
      <c r="CG199" s="6">
        <v>196</v>
      </c>
      <c r="CH199" s="5">
        <f>VLOOKUP(CG199,$A$4:$CD$237,Infographic!$G$2+2)</f>
        <v>657</v>
      </c>
      <c r="CI199" s="5">
        <f t="shared" si="15"/>
        <v>657.01959999999997</v>
      </c>
      <c r="CJ199" s="5">
        <f t="shared" si="16"/>
        <v>35</v>
      </c>
      <c r="CK199" s="5" t="str">
        <f t="shared" si="17"/>
        <v>Icelandic</v>
      </c>
      <c r="CL199" s="5">
        <f t="shared" si="18"/>
        <v>0</v>
      </c>
      <c r="CM199" s="5">
        <f t="shared" si="19"/>
        <v>0</v>
      </c>
    </row>
    <row r="200" spans="1:91" x14ac:dyDescent="0.3">
      <c r="A200" s="6">
        <v>197</v>
      </c>
      <c r="B200" s="5" t="s">
        <v>512</v>
      </c>
      <c r="C200" s="5">
        <v>0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>
        <v>6</v>
      </c>
      <c r="AC200" s="5">
        <v>0</v>
      </c>
      <c r="AD200" s="5">
        <v>0</v>
      </c>
      <c r="AE200" s="5">
        <v>0</v>
      </c>
      <c r="AF200" s="5">
        <v>0</v>
      </c>
      <c r="AG200" s="5">
        <v>0</v>
      </c>
      <c r="AH200" s="5">
        <v>0</v>
      </c>
      <c r="AI200" s="5">
        <v>0</v>
      </c>
      <c r="AJ200" s="5">
        <v>0</v>
      </c>
      <c r="AK200" s="5">
        <v>0</v>
      </c>
      <c r="AL200" s="5">
        <v>0</v>
      </c>
      <c r="AM200" s="5">
        <v>0</v>
      </c>
      <c r="AN200" s="5">
        <v>0</v>
      </c>
      <c r="AO200" s="5">
        <v>0</v>
      </c>
      <c r="AP200" s="5">
        <v>0</v>
      </c>
      <c r="AQ200" s="5">
        <v>0</v>
      </c>
      <c r="AR200" s="5">
        <v>0</v>
      </c>
      <c r="AS200" s="5">
        <v>0</v>
      </c>
      <c r="AT200" s="5">
        <v>0</v>
      </c>
      <c r="AU200" s="5">
        <v>0</v>
      </c>
      <c r="AV200" s="5">
        <v>0</v>
      </c>
      <c r="AW200" s="5">
        <v>0</v>
      </c>
      <c r="AX200" s="5">
        <v>0</v>
      </c>
      <c r="AY200" s="5">
        <v>0</v>
      </c>
      <c r="AZ200" s="5">
        <v>0</v>
      </c>
      <c r="BA200" s="5">
        <v>0</v>
      </c>
      <c r="BB200" s="5">
        <v>0</v>
      </c>
      <c r="BC200" s="5">
        <v>0</v>
      </c>
      <c r="BD200" s="5">
        <v>0</v>
      </c>
      <c r="BE200" s="5">
        <v>0</v>
      </c>
      <c r="BF200" s="5">
        <v>0</v>
      </c>
      <c r="BG200" s="5">
        <v>0</v>
      </c>
      <c r="BH200" s="5">
        <v>0</v>
      </c>
      <c r="BI200" s="5">
        <v>0</v>
      </c>
      <c r="BJ200" s="5">
        <v>0</v>
      </c>
      <c r="BK200" s="5">
        <v>0</v>
      </c>
      <c r="BL200" s="5">
        <v>0</v>
      </c>
      <c r="BM200" s="5">
        <v>0</v>
      </c>
      <c r="BN200" s="5">
        <v>0</v>
      </c>
      <c r="BO200" s="5">
        <v>0</v>
      </c>
      <c r="BP200" s="5">
        <v>0</v>
      </c>
      <c r="BQ200" s="5">
        <v>0</v>
      </c>
      <c r="BR200" s="5">
        <v>0</v>
      </c>
      <c r="BS200" s="5">
        <v>0</v>
      </c>
      <c r="BT200" s="5">
        <v>0</v>
      </c>
      <c r="BU200" s="5">
        <v>0</v>
      </c>
      <c r="BV200" s="5">
        <v>0</v>
      </c>
      <c r="BW200" s="5">
        <v>0</v>
      </c>
      <c r="BX200" s="5">
        <v>0</v>
      </c>
      <c r="BY200" s="5">
        <v>0</v>
      </c>
      <c r="BZ200" s="5">
        <v>0</v>
      </c>
      <c r="CA200" s="5">
        <v>0</v>
      </c>
      <c r="CB200" s="5">
        <v>0</v>
      </c>
      <c r="CC200" s="5">
        <v>0</v>
      </c>
      <c r="CD200" s="5">
        <v>6</v>
      </c>
      <c r="CG200" s="6">
        <v>197</v>
      </c>
      <c r="CH200" s="5">
        <f>VLOOKUP(CG200,$A$4:$CD$237,Infographic!$G$2+2)</f>
        <v>6</v>
      </c>
      <c r="CI200" s="5">
        <f t="shared" si="15"/>
        <v>6.0197000000000003</v>
      </c>
      <c r="CJ200" s="5">
        <f t="shared" si="16"/>
        <v>114</v>
      </c>
      <c r="CK200" s="5" t="str">
        <f t="shared" si="17"/>
        <v>Hmong</v>
      </c>
      <c r="CL200" s="5">
        <f t="shared" si="18"/>
        <v>0</v>
      </c>
      <c r="CM200" s="5">
        <f t="shared" si="19"/>
        <v>0</v>
      </c>
    </row>
    <row r="201" spans="1:91" x14ac:dyDescent="0.3">
      <c r="A201" s="6">
        <v>198</v>
      </c>
      <c r="B201" s="5" t="s">
        <v>513</v>
      </c>
      <c r="C201" s="5">
        <v>0</v>
      </c>
      <c r="D201" s="5">
        <v>0</v>
      </c>
      <c r="E201" s="5">
        <v>0</v>
      </c>
      <c r="F201" s="5">
        <v>9</v>
      </c>
      <c r="G201" s="5">
        <v>0</v>
      </c>
      <c r="H201" s="5">
        <v>0</v>
      </c>
      <c r="I201" s="5">
        <v>9</v>
      </c>
      <c r="J201" s="5">
        <v>0</v>
      </c>
      <c r="K201" s="5">
        <v>11</v>
      </c>
      <c r="L201" s="5">
        <v>17</v>
      </c>
      <c r="M201" s="5">
        <v>0</v>
      </c>
      <c r="N201" s="5">
        <v>0</v>
      </c>
      <c r="O201" s="5">
        <v>0</v>
      </c>
      <c r="P201" s="5">
        <v>20</v>
      </c>
      <c r="Q201" s="5">
        <v>0</v>
      </c>
      <c r="R201" s="5">
        <v>0</v>
      </c>
      <c r="S201" s="5">
        <v>0</v>
      </c>
      <c r="T201" s="5">
        <v>3</v>
      </c>
      <c r="U201" s="5">
        <v>0</v>
      </c>
      <c r="V201" s="5">
        <v>19</v>
      </c>
      <c r="W201" s="5">
        <v>0</v>
      </c>
      <c r="X201" s="5">
        <v>7</v>
      </c>
      <c r="Y201" s="5">
        <v>0</v>
      </c>
      <c r="Z201" s="5">
        <v>0</v>
      </c>
      <c r="AA201" s="5">
        <v>9</v>
      </c>
      <c r="AB201" s="5">
        <v>34</v>
      </c>
      <c r="AC201" s="5">
        <v>5</v>
      </c>
      <c r="AD201" s="5">
        <v>0</v>
      </c>
      <c r="AE201" s="5">
        <v>5</v>
      </c>
      <c r="AF201" s="5">
        <v>0</v>
      </c>
      <c r="AG201" s="5">
        <v>6</v>
      </c>
      <c r="AH201" s="5">
        <v>0</v>
      </c>
      <c r="AI201" s="5">
        <v>10</v>
      </c>
      <c r="AJ201" s="5">
        <v>0</v>
      </c>
      <c r="AK201" s="5">
        <v>7</v>
      </c>
      <c r="AL201" s="5">
        <v>12</v>
      </c>
      <c r="AM201" s="5">
        <v>0</v>
      </c>
      <c r="AN201" s="5">
        <v>0</v>
      </c>
      <c r="AO201" s="5">
        <v>0</v>
      </c>
      <c r="AP201" s="5">
        <v>14</v>
      </c>
      <c r="AQ201" s="5">
        <v>0</v>
      </c>
      <c r="AR201" s="5">
        <v>154</v>
      </c>
      <c r="AS201" s="5">
        <v>38</v>
      </c>
      <c r="AT201" s="5">
        <v>15</v>
      </c>
      <c r="AU201" s="5">
        <v>22</v>
      </c>
      <c r="AV201" s="5">
        <v>23</v>
      </c>
      <c r="AW201" s="5">
        <v>0</v>
      </c>
      <c r="AX201" s="5">
        <v>0</v>
      </c>
      <c r="AY201" s="5">
        <v>11</v>
      </c>
      <c r="AZ201" s="5">
        <v>0</v>
      </c>
      <c r="BA201" s="5">
        <v>0</v>
      </c>
      <c r="BB201" s="5">
        <v>0</v>
      </c>
      <c r="BC201" s="5">
        <v>4</v>
      </c>
      <c r="BD201" s="5">
        <v>0</v>
      </c>
      <c r="BE201" s="5">
        <v>0</v>
      </c>
      <c r="BF201" s="5">
        <v>0</v>
      </c>
      <c r="BG201" s="5">
        <v>0</v>
      </c>
      <c r="BH201" s="5">
        <v>0</v>
      </c>
      <c r="BI201" s="5">
        <v>22</v>
      </c>
      <c r="BJ201" s="5">
        <v>0</v>
      </c>
      <c r="BK201" s="5">
        <v>0</v>
      </c>
      <c r="BL201" s="5">
        <v>0</v>
      </c>
      <c r="BM201" s="5">
        <v>0</v>
      </c>
      <c r="BN201" s="5">
        <v>25</v>
      </c>
      <c r="BO201" s="5">
        <v>0</v>
      </c>
      <c r="BP201" s="5">
        <v>3</v>
      </c>
      <c r="BQ201" s="5">
        <v>0</v>
      </c>
      <c r="BR201" s="5">
        <v>0</v>
      </c>
      <c r="BS201" s="5">
        <v>0</v>
      </c>
      <c r="BT201" s="5">
        <v>0</v>
      </c>
      <c r="BU201" s="5">
        <v>0</v>
      </c>
      <c r="BV201" s="5">
        <v>0</v>
      </c>
      <c r="BW201" s="5">
        <v>10</v>
      </c>
      <c r="BX201" s="5">
        <v>29</v>
      </c>
      <c r="BY201" s="5">
        <v>0</v>
      </c>
      <c r="BZ201" s="5">
        <v>60</v>
      </c>
      <c r="CA201" s="5">
        <v>6</v>
      </c>
      <c r="CB201" s="5">
        <v>8</v>
      </c>
      <c r="CC201" s="5">
        <v>0</v>
      </c>
      <c r="CD201" s="5">
        <v>638</v>
      </c>
      <c r="CG201" s="6">
        <v>198</v>
      </c>
      <c r="CH201" s="5">
        <f>VLOOKUP(CG201,$A$4:$CD$237,Infographic!$G$2+2)</f>
        <v>34</v>
      </c>
      <c r="CI201" s="5">
        <f t="shared" si="15"/>
        <v>34.019799999999996</v>
      </c>
      <c r="CJ201" s="5">
        <f t="shared" si="16"/>
        <v>82</v>
      </c>
      <c r="CK201" s="5" t="str">
        <f t="shared" si="17"/>
        <v>Guugu Yimidhirr</v>
      </c>
      <c r="CL201" s="5">
        <f t="shared" si="18"/>
        <v>0</v>
      </c>
      <c r="CM201" s="5">
        <f t="shared" si="19"/>
        <v>0</v>
      </c>
    </row>
    <row r="202" spans="1:91" x14ac:dyDescent="0.3">
      <c r="A202" s="6">
        <v>199</v>
      </c>
      <c r="B202" s="5" t="s">
        <v>514</v>
      </c>
      <c r="C202" s="5">
        <v>0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15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20</v>
      </c>
      <c r="AC202" s="5">
        <v>0</v>
      </c>
      <c r="AD202" s="5">
        <v>0</v>
      </c>
      <c r="AE202" s="5">
        <v>0</v>
      </c>
      <c r="AF202" s="5">
        <v>0</v>
      </c>
      <c r="AG202" s="5">
        <v>7</v>
      </c>
      <c r="AH202" s="5">
        <v>0</v>
      </c>
      <c r="AI202" s="5">
        <v>40</v>
      </c>
      <c r="AJ202" s="5">
        <v>0</v>
      </c>
      <c r="AK202" s="5">
        <v>0</v>
      </c>
      <c r="AL202" s="5">
        <v>0</v>
      </c>
      <c r="AM202" s="5">
        <v>0</v>
      </c>
      <c r="AN202" s="5">
        <v>0</v>
      </c>
      <c r="AO202" s="5">
        <v>0</v>
      </c>
      <c r="AP202" s="5">
        <v>0</v>
      </c>
      <c r="AQ202" s="5">
        <v>0</v>
      </c>
      <c r="AR202" s="5">
        <v>3</v>
      </c>
      <c r="AS202" s="5">
        <v>0</v>
      </c>
      <c r="AT202" s="5">
        <v>7</v>
      </c>
      <c r="AU202" s="5">
        <v>0</v>
      </c>
      <c r="AV202" s="5">
        <v>0</v>
      </c>
      <c r="AW202" s="5">
        <v>0</v>
      </c>
      <c r="AX202" s="5">
        <v>0</v>
      </c>
      <c r="AY202" s="5">
        <v>4</v>
      </c>
      <c r="AZ202" s="5">
        <v>0</v>
      </c>
      <c r="BA202" s="5">
        <v>0</v>
      </c>
      <c r="BB202" s="5">
        <v>0</v>
      </c>
      <c r="BC202" s="5">
        <v>0</v>
      </c>
      <c r="BD202" s="5">
        <v>0</v>
      </c>
      <c r="BE202" s="5">
        <v>0</v>
      </c>
      <c r="BF202" s="5">
        <v>0</v>
      </c>
      <c r="BG202" s="5">
        <v>0</v>
      </c>
      <c r="BH202" s="5">
        <v>0</v>
      </c>
      <c r="BI202" s="5">
        <v>0</v>
      </c>
      <c r="BJ202" s="5">
        <v>0</v>
      </c>
      <c r="BK202" s="5">
        <v>0</v>
      </c>
      <c r="BL202" s="5">
        <v>0</v>
      </c>
      <c r="BM202" s="5">
        <v>0</v>
      </c>
      <c r="BN202" s="5">
        <v>3</v>
      </c>
      <c r="BO202" s="5">
        <v>0</v>
      </c>
      <c r="BP202" s="5">
        <v>0</v>
      </c>
      <c r="BQ202" s="5">
        <v>0</v>
      </c>
      <c r="BR202" s="5">
        <v>0</v>
      </c>
      <c r="BS202" s="5">
        <v>0</v>
      </c>
      <c r="BT202" s="5">
        <v>0</v>
      </c>
      <c r="BU202" s="5">
        <v>0</v>
      </c>
      <c r="BV202" s="5">
        <v>0</v>
      </c>
      <c r="BW202" s="5">
        <v>0</v>
      </c>
      <c r="BX202" s="5">
        <v>0</v>
      </c>
      <c r="BY202" s="5">
        <v>0</v>
      </c>
      <c r="BZ202" s="5">
        <v>10</v>
      </c>
      <c r="CA202" s="5">
        <v>4</v>
      </c>
      <c r="CB202" s="5">
        <v>0</v>
      </c>
      <c r="CC202" s="5">
        <v>0</v>
      </c>
      <c r="CD202" s="5">
        <v>120</v>
      </c>
      <c r="CG202" s="6">
        <v>199</v>
      </c>
      <c r="CH202" s="5">
        <f>VLOOKUP(CG202,$A$4:$CD$237,Infographic!$G$2+2)</f>
        <v>20</v>
      </c>
      <c r="CI202" s="5">
        <f t="shared" si="15"/>
        <v>20.0199</v>
      </c>
      <c r="CJ202" s="5">
        <f t="shared" si="16"/>
        <v>93</v>
      </c>
      <c r="CK202" s="5" t="str">
        <f t="shared" si="17"/>
        <v>Gilbertese</v>
      </c>
      <c r="CL202" s="5">
        <f t="shared" si="18"/>
        <v>0</v>
      </c>
      <c r="CM202" s="5">
        <f t="shared" si="19"/>
        <v>0</v>
      </c>
    </row>
    <row r="203" spans="1:91" x14ac:dyDescent="0.3">
      <c r="A203" s="6">
        <v>200</v>
      </c>
      <c r="B203" s="5" t="s">
        <v>515</v>
      </c>
      <c r="C203" s="5">
        <v>0</v>
      </c>
      <c r="D203" s="5">
        <v>0</v>
      </c>
      <c r="E203" s="5">
        <v>0</v>
      </c>
      <c r="F203" s="5">
        <v>5</v>
      </c>
      <c r="G203" s="5">
        <v>0</v>
      </c>
      <c r="H203" s="5">
        <v>0</v>
      </c>
      <c r="I203" s="5">
        <v>0</v>
      </c>
      <c r="J203" s="5">
        <v>0</v>
      </c>
      <c r="K203" s="5">
        <v>5</v>
      </c>
      <c r="L203" s="5">
        <v>651</v>
      </c>
      <c r="M203" s="5">
        <v>0</v>
      </c>
      <c r="N203" s="5">
        <v>0</v>
      </c>
      <c r="O203" s="5">
        <v>0</v>
      </c>
      <c r="P203" s="5">
        <v>97</v>
      </c>
      <c r="Q203" s="5">
        <v>0</v>
      </c>
      <c r="R203" s="5">
        <v>0</v>
      </c>
      <c r="S203" s="5">
        <v>0</v>
      </c>
      <c r="T203" s="5">
        <v>18</v>
      </c>
      <c r="U203" s="5">
        <v>0</v>
      </c>
      <c r="V203" s="5">
        <v>5</v>
      </c>
      <c r="W203" s="5">
        <v>0</v>
      </c>
      <c r="X203" s="5">
        <v>0</v>
      </c>
      <c r="Y203" s="5">
        <v>0</v>
      </c>
      <c r="Z203" s="5">
        <v>0</v>
      </c>
      <c r="AA203" s="5">
        <v>3</v>
      </c>
      <c r="AB203" s="5">
        <v>97</v>
      </c>
      <c r="AC203" s="5">
        <v>3</v>
      </c>
      <c r="AD203" s="5">
        <v>0</v>
      </c>
      <c r="AE203" s="5">
        <v>0</v>
      </c>
      <c r="AF203" s="5">
        <v>0</v>
      </c>
      <c r="AG203" s="5">
        <v>64</v>
      </c>
      <c r="AH203" s="5">
        <v>0</v>
      </c>
      <c r="AI203" s="5">
        <v>89</v>
      </c>
      <c r="AJ203" s="5">
        <v>0</v>
      </c>
      <c r="AK203" s="5">
        <v>7</v>
      </c>
      <c r="AL203" s="5">
        <v>0</v>
      </c>
      <c r="AM203" s="5">
        <v>0</v>
      </c>
      <c r="AN203" s="5">
        <v>0</v>
      </c>
      <c r="AO203" s="5">
        <v>0</v>
      </c>
      <c r="AP203" s="5">
        <v>0</v>
      </c>
      <c r="AQ203" s="5">
        <v>0</v>
      </c>
      <c r="AR203" s="5">
        <v>202</v>
      </c>
      <c r="AS203" s="5">
        <v>0</v>
      </c>
      <c r="AT203" s="5">
        <v>122</v>
      </c>
      <c r="AU203" s="5">
        <v>389</v>
      </c>
      <c r="AV203" s="5">
        <v>0</v>
      </c>
      <c r="AW203" s="5">
        <v>0</v>
      </c>
      <c r="AX203" s="5">
        <v>0</v>
      </c>
      <c r="AY203" s="5">
        <v>9</v>
      </c>
      <c r="AZ203" s="5">
        <v>216</v>
      </c>
      <c r="BA203" s="5">
        <v>0</v>
      </c>
      <c r="BB203" s="5">
        <v>32</v>
      </c>
      <c r="BC203" s="5">
        <v>0</v>
      </c>
      <c r="BD203" s="5">
        <v>0</v>
      </c>
      <c r="BE203" s="5">
        <v>0</v>
      </c>
      <c r="BF203" s="5">
        <v>0</v>
      </c>
      <c r="BG203" s="5">
        <v>0</v>
      </c>
      <c r="BH203" s="5">
        <v>0</v>
      </c>
      <c r="BI203" s="5">
        <v>38</v>
      </c>
      <c r="BJ203" s="5">
        <v>0</v>
      </c>
      <c r="BK203" s="5">
        <v>0</v>
      </c>
      <c r="BL203" s="5">
        <v>0</v>
      </c>
      <c r="BM203" s="5">
        <v>0</v>
      </c>
      <c r="BN203" s="5">
        <v>21</v>
      </c>
      <c r="BO203" s="5">
        <v>0</v>
      </c>
      <c r="BP203" s="5">
        <v>0</v>
      </c>
      <c r="BQ203" s="5">
        <v>0</v>
      </c>
      <c r="BR203" s="5">
        <v>0</v>
      </c>
      <c r="BS203" s="5">
        <v>0</v>
      </c>
      <c r="BT203" s="5">
        <v>0</v>
      </c>
      <c r="BU203" s="5">
        <v>0</v>
      </c>
      <c r="BV203" s="5">
        <v>0</v>
      </c>
      <c r="BW203" s="5">
        <v>0</v>
      </c>
      <c r="BX203" s="5">
        <v>16</v>
      </c>
      <c r="BY203" s="5">
        <v>0</v>
      </c>
      <c r="BZ203" s="5">
        <v>780</v>
      </c>
      <c r="CA203" s="5">
        <v>126</v>
      </c>
      <c r="CB203" s="5">
        <v>0</v>
      </c>
      <c r="CC203" s="5">
        <v>0</v>
      </c>
      <c r="CD203" s="5">
        <v>3021</v>
      </c>
      <c r="CG203" s="6">
        <v>200</v>
      </c>
      <c r="CH203" s="5">
        <f>VLOOKUP(CG203,$A$4:$CD$237,Infographic!$G$2+2)</f>
        <v>97</v>
      </c>
      <c r="CI203" s="5">
        <f t="shared" si="15"/>
        <v>97.02</v>
      </c>
      <c r="CJ203" s="5">
        <f t="shared" si="16"/>
        <v>63</v>
      </c>
      <c r="CK203" s="5" t="str">
        <f t="shared" si="17"/>
        <v>Georgian</v>
      </c>
      <c r="CL203" s="5">
        <f t="shared" si="18"/>
        <v>0</v>
      </c>
      <c r="CM203" s="5">
        <f t="shared" si="19"/>
        <v>0</v>
      </c>
    </row>
    <row r="204" spans="1:91" x14ac:dyDescent="0.3">
      <c r="A204" s="6">
        <v>201</v>
      </c>
      <c r="B204" s="5" t="s">
        <v>516</v>
      </c>
      <c r="C204" s="5">
        <v>0</v>
      </c>
      <c r="D204" s="5">
        <v>0</v>
      </c>
      <c r="E204" s="5">
        <v>0</v>
      </c>
      <c r="F204" s="5">
        <v>5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64</v>
      </c>
      <c r="M204" s="5">
        <v>0</v>
      </c>
      <c r="N204" s="5">
        <v>0</v>
      </c>
      <c r="O204" s="5">
        <v>5</v>
      </c>
      <c r="P204" s="5">
        <v>80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5</v>
      </c>
      <c r="AB204" s="5">
        <v>29</v>
      </c>
      <c r="AC204" s="5">
        <v>0</v>
      </c>
      <c r="AD204" s="5">
        <v>0</v>
      </c>
      <c r="AE204" s="5">
        <v>0</v>
      </c>
      <c r="AF204" s="5">
        <v>0</v>
      </c>
      <c r="AG204" s="5">
        <v>0</v>
      </c>
      <c r="AH204" s="5">
        <v>0</v>
      </c>
      <c r="AI204" s="5">
        <v>21</v>
      </c>
      <c r="AJ204" s="5">
        <v>0</v>
      </c>
      <c r="AK204" s="5">
        <v>14</v>
      </c>
      <c r="AL204" s="5">
        <v>13</v>
      </c>
      <c r="AM204" s="5">
        <v>0</v>
      </c>
      <c r="AN204" s="5">
        <v>0</v>
      </c>
      <c r="AO204" s="5">
        <v>0</v>
      </c>
      <c r="AP204" s="5">
        <v>0</v>
      </c>
      <c r="AQ204" s="5">
        <v>0</v>
      </c>
      <c r="AR204" s="5">
        <v>6</v>
      </c>
      <c r="AS204" s="5">
        <v>12</v>
      </c>
      <c r="AT204" s="5">
        <v>0</v>
      </c>
      <c r="AU204" s="5">
        <v>56</v>
      </c>
      <c r="AV204" s="5">
        <v>0</v>
      </c>
      <c r="AW204" s="5">
        <v>0</v>
      </c>
      <c r="AX204" s="5">
        <v>0</v>
      </c>
      <c r="AY204" s="5">
        <v>0</v>
      </c>
      <c r="AZ204" s="5">
        <v>7</v>
      </c>
      <c r="BA204" s="5">
        <v>0</v>
      </c>
      <c r="BB204" s="5">
        <v>0</v>
      </c>
      <c r="BC204" s="5">
        <v>0</v>
      </c>
      <c r="BD204" s="5">
        <v>0</v>
      </c>
      <c r="BE204" s="5">
        <v>0</v>
      </c>
      <c r="BF204" s="5">
        <v>0</v>
      </c>
      <c r="BG204" s="5">
        <v>0</v>
      </c>
      <c r="BH204" s="5">
        <v>0</v>
      </c>
      <c r="BI204" s="5">
        <v>0</v>
      </c>
      <c r="BJ204" s="5">
        <v>0</v>
      </c>
      <c r="BK204" s="5">
        <v>0</v>
      </c>
      <c r="BL204" s="5">
        <v>0</v>
      </c>
      <c r="BM204" s="5">
        <v>0</v>
      </c>
      <c r="BN204" s="5">
        <v>0</v>
      </c>
      <c r="BO204" s="5">
        <v>0</v>
      </c>
      <c r="BP204" s="5">
        <v>0</v>
      </c>
      <c r="BQ204" s="5">
        <v>0</v>
      </c>
      <c r="BR204" s="5">
        <v>0</v>
      </c>
      <c r="BS204" s="5">
        <v>0</v>
      </c>
      <c r="BT204" s="5">
        <v>3</v>
      </c>
      <c r="BU204" s="5">
        <v>0</v>
      </c>
      <c r="BV204" s="5">
        <v>0</v>
      </c>
      <c r="BW204" s="5">
        <v>0</v>
      </c>
      <c r="BX204" s="5">
        <v>18</v>
      </c>
      <c r="BY204" s="5">
        <v>0</v>
      </c>
      <c r="BZ204" s="5">
        <v>12</v>
      </c>
      <c r="CA204" s="5">
        <v>24</v>
      </c>
      <c r="CB204" s="5">
        <v>0</v>
      </c>
      <c r="CC204" s="5">
        <v>0</v>
      </c>
      <c r="CD204" s="5">
        <v>387</v>
      </c>
      <c r="CG204" s="6">
        <v>201</v>
      </c>
      <c r="CH204" s="5">
        <f>VLOOKUP(CG204,$A$4:$CD$237,Infographic!$G$2+2)</f>
        <v>29</v>
      </c>
      <c r="CI204" s="5">
        <f t="shared" si="15"/>
        <v>29.020099999999999</v>
      </c>
      <c r="CJ204" s="5">
        <f t="shared" si="16"/>
        <v>86</v>
      </c>
      <c r="CK204" s="5" t="str">
        <f t="shared" si="17"/>
        <v>Garrwa</v>
      </c>
      <c r="CL204" s="5">
        <f t="shared" si="18"/>
        <v>0</v>
      </c>
      <c r="CM204" s="5">
        <f t="shared" si="19"/>
        <v>0</v>
      </c>
    </row>
    <row r="205" spans="1:91" x14ac:dyDescent="0.3">
      <c r="A205" s="6">
        <v>202</v>
      </c>
      <c r="B205" s="5" t="s">
        <v>517</v>
      </c>
      <c r="C205" s="5">
        <v>0</v>
      </c>
      <c r="D205" s="5">
        <v>0</v>
      </c>
      <c r="E205" s="5">
        <v>3</v>
      </c>
      <c r="F205" s="5">
        <v>0</v>
      </c>
      <c r="G205" s="5">
        <v>0</v>
      </c>
      <c r="H205" s="5">
        <v>0</v>
      </c>
      <c r="I205" s="5">
        <v>3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5">
        <v>0</v>
      </c>
      <c r="AF205" s="5">
        <v>0</v>
      </c>
      <c r="AG205" s="5">
        <v>0</v>
      </c>
      <c r="AH205" s="5">
        <v>0</v>
      </c>
      <c r="AI205" s="5">
        <v>0</v>
      </c>
      <c r="AJ205" s="5">
        <v>0</v>
      </c>
      <c r="AK205" s="5">
        <v>0</v>
      </c>
      <c r="AL205" s="5">
        <v>0</v>
      </c>
      <c r="AM205" s="5">
        <v>0</v>
      </c>
      <c r="AN205" s="5">
        <v>0</v>
      </c>
      <c r="AO205" s="5">
        <v>0</v>
      </c>
      <c r="AP205" s="5">
        <v>0</v>
      </c>
      <c r="AQ205" s="5">
        <v>0</v>
      </c>
      <c r="AR205" s="5">
        <v>0</v>
      </c>
      <c r="AS205" s="5">
        <v>0</v>
      </c>
      <c r="AT205" s="5">
        <v>0</v>
      </c>
      <c r="AU205" s="5">
        <v>0</v>
      </c>
      <c r="AV205" s="5">
        <v>0</v>
      </c>
      <c r="AW205" s="5">
        <v>0</v>
      </c>
      <c r="AX205" s="5">
        <v>0</v>
      </c>
      <c r="AY205" s="5">
        <v>0</v>
      </c>
      <c r="AZ205" s="5">
        <v>0</v>
      </c>
      <c r="BA205" s="5">
        <v>0</v>
      </c>
      <c r="BB205" s="5">
        <v>0</v>
      </c>
      <c r="BC205" s="5">
        <v>0</v>
      </c>
      <c r="BD205" s="5">
        <v>0</v>
      </c>
      <c r="BE205" s="5">
        <v>0</v>
      </c>
      <c r="BF205" s="5">
        <v>0</v>
      </c>
      <c r="BG205" s="5">
        <v>0</v>
      </c>
      <c r="BH205" s="5">
        <v>0</v>
      </c>
      <c r="BI205" s="5">
        <v>0</v>
      </c>
      <c r="BJ205" s="5">
        <v>0</v>
      </c>
      <c r="BK205" s="5">
        <v>0</v>
      </c>
      <c r="BL205" s="5">
        <v>0</v>
      </c>
      <c r="BM205" s="5">
        <v>0</v>
      </c>
      <c r="BN205" s="5">
        <v>0</v>
      </c>
      <c r="BO205" s="5">
        <v>0</v>
      </c>
      <c r="BP205" s="5">
        <v>0</v>
      </c>
      <c r="BQ205" s="5">
        <v>0</v>
      </c>
      <c r="BR205" s="5">
        <v>0</v>
      </c>
      <c r="BS205" s="5">
        <v>0</v>
      </c>
      <c r="BT205" s="5">
        <v>0</v>
      </c>
      <c r="BU205" s="5">
        <v>0</v>
      </c>
      <c r="BV205" s="5">
        <v>0</v>
      </c>
      <c r="BW205" s="5">
        <v>0</v>
      </c>
      <c r="BX205" s="5">
        <v>0</v>
      </c>
      <c r="BY205" s="5">
        <v>0</v>
      </c>
      <c r="BZ205" s="5">
        <v>3</v>
      </c>
      <c r="CA205" s="5">
        <v>0</v>
      </c>
      <c r="CB205" s="5">
        <v>0</v>
      </c>
      <c r="CC205" s="5">
        <v>0</v>
      </c>
      <c r="CD205" s="5">
        <v>15</v>
      </c>
      <c r="CG205" s="6">
        <v>202</v>
      </c>
      <c r="CH205" s="5">
        <f>VLOOKUP(CG205,$A$4:$CD$237,Infographic!$G$2+2)</f>
        <v>0</v>
      </c>
      <c r="CI205" s="5">
        <f t="shared" si="15"/>
        <v>2.0200000000000003E-2</v>
      </c>
      <c r="CJ205" s="5">
        <f t="shared" si="16"/>
        <v>155</v>
      </c>
      <c r="CK205" s="5" t="str">
        <f t="shared" si="17"/>
        <v>Gamilaraay</v>
      </c>
      <c r="CL205" s="5">
        <f t="shared" si="18"/>
        <v>0</v>
      </c>
      <c r="CM205" s="5">
        <f t="shared" si="19"/>
        <v>0</v>
      </c>
    </row>
    <row r="206" spans="1:91" x14ac:dyDescent="0.3">
      <c r="A206" s="6">
        <v>203</v>
      </c>
      <c r="B206" s="5" t="s">
        <v>675</v>
      </c>
      <c r="C206" s="5">
        <v>0</v>
      </c>
      <c r="D206" s="5">
        <v>0</v>
      </c>
      <c r="E206" s="5">
        <v>5</v>
      </c>
      <c r="F206" s="5">
        <v>0</v>
      </c>
      <c r="G206" s="5">
        <v>5</v>
      </c>
      <c r="H206" s="5">
        <v>0</v>
      </c>
      <c r="I206" s="5">
        <v>0</v>
      </c>
      <c r="J206" s="5">
        <v>3</v>
      </c>
      <c r="K206" s="5">
        <v>8</v>
      </c>
      <c r="L206" s="5">
        <v>31</v>
      </c>
      <c r="M206" s="5">
        <v>0</v>
      </c>
      <c r="N206" s="5">
        <v>0</v>
      </c>
      <c r="O206" s="5">
        <v>3</v>
      </c>
      <c r="P206" s="5">
        <v>11</v>
      </c>
      <c r="Q206" s="5">
        <v>0</v>
      </c>
      <c r="R206" s="5">
        <v>0</v>
      </c>
      <c r="S206" s="5">
        <v>0</v>
      </c>
      <c r="T206" s="5">
        <v>6</v>
      </c>
      <c r="U206" s="5">
        <v>0</v>
      </c>
      <c r="V206" s="5">
        <v>14</v>
      </c>
      <c r="W206" s="5">
        <v>0</v>
      </c>
      <c r="X206" s="5">
        <v>5</v>
      </c>
      <c r="Y206" s="5">
        <v>0</v>
      </c>
      <c r="Z206" s="5">
        <v>0</v>
      </c>
      <c r="AA206" s="5">
        <v>5</v>
      </c>
      <c r="AB206" s="5">
        <v>13</v>
      </c>
      <c r="AC206" s="5">
        <v>14</v>
      </c>
      <c r="AD206" s="5">
        <v>15</v>
      </c>
      <c r="AE206" s="5">
        <v>0</v>
      </c>
      <c r="AF206" s="5">
        <v>0</v>
      </c>
      <c r="AG206" s="5">
        <v>3</v>
      </c>
      <c r="AH206" s="5">
        <v>0</v>
      </c>
      <c r="AI206" s="5">
        <v>10</v>
      </c>
      <c r="AJ206" s="5">
        <v>0</v>
      </c>
      <c r="AK206" s="5">
        <v>7</v>
      </c>
      <c r="AL206" s="5">
        <v>5</v>
      </c>
      <c r="AM206" s="5">
        <v>0</v>
      </c>
      <c r="AN206" s="5">
        <v>0</v>
      </c>
      <c r="AO206" s="5">
        <v>0</v>
      </c>
      <c r="AP206" s="5">
        <v>3</v>
      </c>
      <c r="AQ206" s="5">
        <v>0</v>
      </c>
      <c r="AR206" s="5">
        <v>6</v>
      </c>
      <c r="AS206" s="5">
        <v>3</v>
      </c>
      <c r="AT206" s="5">
        <v>10</v>
      </c>
      <c r="AU206" s="5">
        <v>16</v>
      </c>
      <c r="AV206" s="5">
        <v>4</v>
      </c>
      <c r="AW206" s="5">
        <v>4</v>
      </c>
      <c r="AX206" s="5">
        <v>6</v>
      </c>
      <c r="AY206" s="5">
        <v>10</v>
      </c>
      <c r="AZ206" s="5">
        <v>4</v>
      </c>
      <c r="BA206" s="5">
        <v>0</v>
      </c>
      <c r="BB206" s="5">
        <v>5</v>
      </c>
      <c r="BC206" s="5">
        <v>5</v>
      </c>
      <c r="BD206" s="5">
        <v>0</v>
      </c>
      <c r="BE206" s="5">
        <v>0</v>
      </c>
      <c r="BF206" s="5">
        <v>0</v>
      </c>
      <c r="BG206" s="5">
        <v>0</v>
      </c>
      <c r="BH206" s="5">
        <v>0</v>
      </c>
      <c r="BI206" s="5">
        <v>10</v>
      </c>
      <c r="BJ206" s="5">
        <v>0</v>
      </c>
      <c r="BK206" s="5">
        <v>0</v>
      </c>
      <c r="BL206" s="5">
        <v>0</v>
      </c>
      <c r="BM206" s="5">
        <v>0</v>
      </c>
      <c r="BN206" s="5">
        <v>0</v>
      </c>
      <c r="BO206" s="5">
        <v>0</v>
      </c>
      <c r="BP206" s="5">
        <v>0</v>
      </c>
      <c r="BQ206" s="5">
        <v>33</v>
      </c>
      <c r="BR206" s="5">
        <v>0</v>
      </c>
      <c r="BS206" s="5">
        <v>0</v>
      </c>
      <c r="BT206" s="5">
        <v>0</v>
      </c>
      <c r="BU206" s="5">
        <v>0</v>
      </c>
      <c r="BV206" s="5">
        <v>0</v>
      </c>
      <c r="BW206" s="5">
        <v>9</v>
      </c>
      <c r="BX206" s="5">
        <v>4</v>
      </c>
      <c r="BY206" s="5">
        <v>0</v>
      </c>
      <c r="BZ206" s="5">
        <v>42</v>
      </c>
      <c r="CA206" s="5">
        <v>0</v>
      </c>
      <c r="CB206" s="5">
        <v>7</v>
      </c>
      <c r="CC206" s="5">
        <v>3</v>
      </c>
      <c r="CD206" s="5">
        <v>370</v>
      </c>
      <c r="CG206" s="6">
        <v>203</v>
      </c>
      <c r="CH206" s="5">
        <f>VLOOKUP(CG206,$A$4:$CD$237,Infographic!$G$2+2)</f>
        <v>13</v>
      </c>
      <c r="CI206" s="5">
        <f t="shared" si="15"/>
        <v>13.020300000000001</v>
      </c>
      <c r="CJ206" s="5">
        <f t="shared" si="16"/>
        <v>99</v>
      </c>
      <c r="CK206" s="5" t="str">
        <f t="shared" si="17"/>
        <v>Gaelic (Scot)</v>
      </c>
      <c r="CL206" s="5">
        <f t="shared" si="18"/>
        <v>0</v>
      </c>
      <c r="CM206" s="5">
        <f t="shared" si="19"/>
        <v>0</v>
      </c>
    </row>
    <row r="207" spans="1:91" x14ac:dyDescent="0.3">
      <c r="A207" s="6">
        <v>204</v>
      </c>
      <c r="B207" s="5" t="s">
        <v>518</v>
      </c>
      <c r="C207" s="5">
        <v>0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5</v>
      </c>
      <c r="M207" s="5">
        <v>0</v>
      </c>
      <c r="N207" s="5">
        <v>0</v>
      </c>
      <c r="O207" s="5">
        <v>0</v>
      </c>
      <c r="P207" s="5">
        <v>6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5">
        <v>0</v>
      </c>
      <c r="AF207" s="5">
        <v>0</v>
      </c>
      <c r="AG207" s="5">
        <v>0</v>
      </c>
      <c r="AH207" s="5">
        <v>0</v>
      </c>
      <c r="AI207" s="5">
        <v>0</v>
      </c>
      <c r="AJ207" s="5">
        <v>0</v>
      </c>
      <c r="AK207" s="5">
        <v>0</v>
      </c>
      <c r="AL207" s="5">
        <v>0</v>
      </c>
      <c r="AM207" s="5">
        <v>0</v>
      </c>
      <c r="AN207" s="5">
        <v>0</v>
      </c>
      <c r="AO207" s="5">
        <v>0</v>
      </c>
      <c r="AP207" s="5">
        <v>0</v>
      </c>
      <c r="AQ207" s="5">
        <v>0</v>
      </c>
      <c r="AR207" s="5">
        <v>0</v>
      </c>
      <c r="AS207" s="5">
        <v>0</v>
      </c>
      <c r="AT207" s="5">
        <v>0</v>
      </c>
      <c r="AU207" s="5">
        <v>6</v>
      </c>
      <c r="AV207" s="5">
        <v>0</v>
      </c>
      <c r="AW207" s="5">
        <v>0</v>
      </c>
      <c r="AX207" s="5">
        <v>0</v>
      </c>
      <c r="AY207" s="5">
        <v>0</v>
      </c>
      <c r="AZ207" s="5">
        <v>0</v>
      </c>
      <c r="BA207" s="5">
        <v>0</v>
      </c>
      <c r="BB207" s="5">
        <v>0</v>
      </c>
      <c r="BC207" s="5">
        <v>0</v>
      </c>
      <c r="BD207" s="5">
        <v>0</v>
      </c>
      <c r="BE207" s="5">
        <v>0</v>
      </c>
      <c r="BF207" s="5">
        <v>0</v>
      </c>
      <c r="BG207" s="5">
        <v>0</v>
      </c>
      <c r="BH207" s="5">
        <v>0</v>
      </c>
      <c r="BI207" s="5">
        <v>0</v>
      </c>
      <c r="BJ207" s="5">
        <v>0</v>
      </c>
      <c r="BK207" s="5">
        <v>0</v>
      </c>
      <c r="BL207" s="5">
        <v>0</v>
      </c>
      <c r="BM207" s="5">
        <v>0</v>
      </c>
      <c r="BN207" s="5">
        <v>0</v>
      </c>
      <c r="BO207" s="5">
        <v>0</v>
      </c>
      <c r="BP207" s="5">
        <v>0</v>
      </c>
      <c r="BQ207" s="5">
        <v>3</v>
      </c>
      <c r="BR207" s="5">
        <v>0</v>
      </c>
      <c r="BS207" s="5">
        <v>0</v>
      </c>
      <c r="BT207" s="5">
        <v>0</v>
      </c>
      <c r="BU207" s="5">
        <v>0</v>
      </c>
      <c r="BV207" s="5">
        <v>0</v>
      </c>
      <c r="BW207" s="5">
        <v>0</v>
      </c>
      <c r="BX207" s="5">
        <v>0</v>
      </c>
      <c r="BY207" s="5">
        <v>0</v>
      </c>
      <c r="BZ207" s="5">
        <v>0</v>
      </c>
      <c r="CA207" s="5">
        <v>0</v>
      </c>
      <c r="CB207" s="5">
        <v>0</v>
      </c>
      <c r="CC207" s="5">
        <v>0</v>
      </c>
      <c r="CD207" s="5">
        <v>25</v>
      </c>
      <c r="CG207" s="6">
        <v>204</v>
      </c>
      <c r="CH207" s="5">
        <f>VLOOKUP(CG207,$A$4:$CD$237,Infographic!$G$2+2)</f>
        <v>0</v>
      </c>
      <c r="CI207" s="5">
        <f t="shared" si="15"/>
        <v>2.0400000000000001E-2</v>
      </c>
      <c r="CJ207" s="5">
        <f t="shared" si="16"/>
        <v>154</v>
      </c>
      <c r="CK207" s="5" t="str">
        <f t="shared" si="17"/>
        <v>Ga</v>
      </c>
      <c r="CL207" s="5">
        <f t="shared" si="18"/>
        <v>0</v>
      </c>
      <c r="CM207" s="5">
        <f t="shared" si="19"/>
        <v>0</v>
      </c>
    </row>
    <row r="208" spans="1:91" x14ac:dyDescent="0.3">
      <c r="A208" s="6">
        <v>205</v>
      </c>
      <c r="B208" s="5" t="s">
        <v>519</v>
      </c>
      <c r="C208" s="5">
        <v>0</v>
      </c>
      <c r="D208" s="5">
        <v>0</v>
      </c>
      <c r="E208" s="5">
        <v>11</v>
      </c>
      <c r="F208" s="5">
        <v>37</v>
      </c>
      <c r="G208" s="5">
        <v>0</v>
      </c>
      <c r="H208" s="5">
        <v>3</v>
      </c>
      <c r="I208" s="5">
        <v>8</v>
      </c>
      <c r="J208" s="5">
        <v>0</v>
      </c>
      <c r="K208" s="5">
        <v>38</v>
      </c>
      <c r="L208" s="5">
        <v>424</v>
      </c>
      <c r="M208" s="5">
        <v>0</v>
      </c>
      <c r="N208" s="5">
        <v>6</v>
      </c>
      <c r="O208" s="5">
        <v>26</v>
      </c>
      <c r="P208" s="5">
        <v>204</v>
      </c>
      <c r="Q208" s="5">
        <v>0</v>
      </c>
      <c r="R208" s="5">
        <v>0</v>
      </c>
      <c r="S208" s="5">
        <v>0</v>
      </c>
      <c r="T208" s="5">
        <v>20</v>
      </c>
      <c r="U208" s="5">
        <v>7</v>
      </c>
      <c r="V208" s="5">
        <v>31</v>
      </c>
      <c r="W208" s="5">
        <v>0</v>
      </c>
      <c r="X208" s="5">
        <v>14</v>
      </c>
      <c r="Y208" s="5">
        <v>0</v>
      </c>
      <c r="Z208" s="5">
        <v>0</v>
      </c>
      <c r="AA208" s="5">
        <v>13</v>
      </c>
      <c r="AB208" s="5">
        <v>61</v>
      </c>
      <c r="AC208" s="5">
        <v>44</v>
      </c>
      <c r="AD208" s="5">
        <v>57</v>
      </c>
      <c r="AE208" s="5">
        <v>0</v>
      </c>
      <c r="AF208" s="5">
        <v>8</v>
      </c>
      <c r="AG208" s="5">
        <v>70</v>
      </c>
      <c r="AH208" s="5">
        <v>0</v>
      </c>
      <c r="AI208" s="5">
        <v>163</v>
      </c>
      <c r="AJ208" s="5">
        <v>0</v>
      </c>
      <c r="AK208" s="5">
        <v>17</v>
      </c>
      <c r="AL208" s="5">
        <v>71</v>
      </c>
      <c r="AM208" s="5">
        <v>7</v>
      </c>
      <c r="AN208" s="5">
        <v>0</v>
      </c>
      <c r="AO208" s="5">
        <v>0</v>
      </c>
      <c r="AP208" s="5">
        <v>16</v>
      </c>
      <c r="AQ208" s="5">
        <v>0</v>
      </c>
      <c r="AR208" s="5">
        <v>46</v>
      </c>
      <c r="AS208" s="5">
        <v>55</v>
      </c>
      <c r="AT208" s="5">
        <v>22</v>
      </c>
      <c r="AU208" s="5">
        <v>346</v>
      </c>
      <c r="AV208" s="5">
        <v>300</v>
      </c>
      <c r="AW208" s="5">
        <v>20</v>
      </c>
      <c r="AX208" s="5">
        <v>0</v>
      </c>
      <c r="AY208" s="5">
        <v>25</v>
      </c>
      <c r="AZ208" s="5">
        <v>4</v>
      </c>
      <c r="BA208" s="5">
        <v>7</v>
      </c>
      <c r="BB208" s="5">
        <v>17</v>
      </c>
      <c r="BC208" s="5">
        <v>10</v>
      </c>
      <c r="BD208" s="5">
        <v>0</v>
      </c>
      <c r="BE208" s="5">
        <v>0</v>
      </c>
      <c r="BF208" s="5">
        <v>0</v>
      </c>
      <c r="BG208" s="5">
        <v>3</v>
      </c>
      <c r="BH208" s="5">
        <v>0</v>
      </c>
      <c r="BI208" s="5">
        <v>6</v>
      </c>
      <c r="BJ208" s="5">
        <v>5</v>
      </c>
      <c r="BK208" s="5">
        <v>0</v>
      </c>
      <c r="BL208" s="5">
        <v>4</v>
      </c>
      <c r="BM208" s="5">
        <v>0</v>
      </c>
      <c r="BN208" s="5">
        <v>18</v>
      </c>
      <c r="BO208" s="5">
        <v>0</v>
      </c>
      <c r="BP208" s="5">
        <v>0</v>
      </c>
      <c r="BQ208" s="5">
        <v>271</v>
      </c>
      <c r="BR208" s="5">
        <v>0</v>
      </c>
      <c r="BS208" s="5">
        <v>0</v>
      </c>
      <c r="BT208" s="5">
        <v>0</v>
      </c>
      <c r="BU208" s="5">
        <v>10</v>
      </c>
      <c r="BV208" s="5">
        <v>0</v>
      </c>
      <c r="BW208" s="5">
        <v>33</v>
      </c>
      <c r="BX208" s="5">
        <v>79</v>
      </c>
      <c r="BY208" s="5">
        <v>0</v>
      </c>
      <c r="BZ208" s="5">
        <v>871</v>
      </c>
      <c r="CA208" s="5">
        <v>7</v>
      </c>
      <c r="CB208" s="5">
        <v>27</v>
      </c>
      <c r="CC208" s="5">
        <v>0</v>
      </c>
      <c r="CD208" s="5">
        <v>3532</v>
      </c>
      <c r="CG208" s="6">
        <v>205</v>
      </c>
      <c r="CH208" s="5">
        <f>VLOOKUP(CG208,$A$4:$CD$237,Infographic!$G$2+2)</f>
        <v>61</v>
      </c>
      <c r="CI208" s="5">
        <f t="shared" si="15"/>
        <v>61.020499999999998</v>
      </c>
      <c r="CJ208" s="5">
        <f t="shared" si="16"/>
        <v>71</v>
      </c>
      <c r="CK208" s="5" t="str">
        <f t="shared" si="17"/>
        <v>Fulfulde</v>
      </c>
      <c r="CL208" s="5">
        <f t="shared" si="18"/>
        <v>0</v>
      </c>
      <c r="CM208" s="5">
        <f t="shared" si="19"/>
        <v>0</v>
      </c>
    </row>
    <row r="209" spans="1:91" x14ac:dyDescent="0.3">
      <c r="A209" s="6">
        <v>206</v>
      </c>
      <c r="B209" s="5" t="s">
        <v>520</v>
      </c>
      <c r="C209" s="5">
        <v>0</v>
      </c>
      <c r="D209" s="5">
        <v>0</v>
      </c>
      <c r="E209" s="5">
        <v>4</v>
      </c>
      <c r="F209" s="5">
        <v>4</v>
      </c>
      <c r="G209" s="5">
        <v>0</v>
      </c>
      <c r="H209" s="5">
        <v>6</v>
      </c>
      <c r="I209" s="5">
        <v>0</v>
      </c>
      <c r="J209" s="5">
        <v>0</v>
      </c>
      <c r="K209" s="5">
        <v>0</v>
      </c>
      <c r="L209" s="5">
        <v>3</v>
      </c>
      <c r="M209" s="5">
        <v>0</v>
      </c>
      <c r="N209" s="5">
        <v>0</v>
      </c>
      <c r="O209" s="5">
        <v>3</v>
      </c>
      <c r="P209" s="5">
        <v>4</v>
      </c>
      <c r="Q209" s="5">
        <v>0</v>
      </c>
      <c r="R209" s="5">
        <v>0</v>
      </c>
      <c r="S209" s="5">
        <v>0</v>
      </c>
      <c r="T209" s="5">
        <v>3</v>
      </c>
      <c r="U209" s="5">
        <v>4</v>
      </c>
      <c r="V209" s="5">
        <v>3</v>
      </c>
      <c r="W209" s="5">
        <v>0</v>
      </c>
      <c r="X209" s="5">
        <v>3</v>
      </c>
      <c r="Y209" s="5">
        <v>0</v>
      </c>
      <c r="Z209" s="5">
        <v>0</v>
      </c>
      <c r="AA209" s="5">
        <v>0</v>
      </c>
      <c r="AB209" s="5">
        <v>6</v>
      </c>
      <c r="AC209" s="5">
        <v>15</v>
      </c>
      <c r="AD209" s="5">
        <v>0</v>
      </c>
      <c r="AE209" s="5">
        <v>0</v>
      </c>
      <c r="AF209" s="5">
        <v>0</v>
      </c>
      <c r="AG209" s="5">
        <v>0</v>
      </c>
      <c r="AH209" s="5">
        <v>0</v>
      </c>
      <c r="AI209" s="5">
        <v>3</v>
      </c>
      <c r="AJ209" s="5">
        <v>0</v>
      </c>
      <c r="AK209" s="5">
        <v>0</v>
      </c>
      <c r="AL209" s="5">
        <v>0</v>
      </c>
      <c r="AM209" s="5">
        <v>0</v>
      </c>
      <c r="AN209" s="5">
        <v>0</v>
      </c>
      <c r="AO209" s="5">
        <v>0</v>
      </c>
      <c r="AP209" s="5">
        <v>4</v>
      </c>
      <c r="AQ209" s="5">
        <v>0</v>
      </c>
      <c r="AR209" s="5">
        <v>4</v>
      </c>
      <c r="AS209" s="5">
        <v>0</v>
      </c>
      <c r="AT209" s="5">
        <v>7</v>
      </c>
      <c r="AU209" s="5">
        <v>3</v>
      </c>
      <c r="AV209" s="5">
        <v>0</v>
      </c>
      <c r="AW209" s="5">
        <v>0</v>
      </c>
      <c r="AX209" s="5">
        <v>0</v>
      </c>
      <c r="AY209" s="5">
        <v>5</v>
      </c>
      <c r="AZ209" s="5">
        <v>0</v>
      </c>
      <c r="BA209" s="5">
        <v>0</v>
      </c>
      <c r="BB209" s="5">
        <v>4</v>
      </c>
      <c r="BC209" s="5">
        <v>0</v>
      </c>
      <c r="BD209" s="5">
        <v>0</v>
      </c>
      <c r="BE209" s="5">
        <v>0</v>
      </c>
      <c r="BF209" s="5">
        <v>0</v>
      </c>
      <c r="BG209" s="5">
        <v>0</v>
      </c>
      <c r="BH209" s="5">
        <v>0</v>
      </c>
      <c r="BI209" s="5">
        <v>6</v>
      </c>
      <c r="BJ209" s="5">
        <v>0</v>
      </c>
      <c r="BK209" s="5">
        <v>0</v>
      </c>
      <c r="BL209" s="5">
        <v>0</v>
      </c>
      <c r="BM209" s="5">
        <v>0</v>
      </c>
      <c r="BN209" s="5">
        <v>0</v>
      </c>
      <c r="BO209" s="5">
        <v>0</v>
      </c>
      <c r="BP209" s="5">
        <v>0</v>
      </c>
      <c r="BQ209" s="5">
        <v>0</v>
      </c>
      <c r="BR209" s="5">
        <v>0</v>
      </c>
      <c r="BS209" s="5">
        <v>0</v>
      </c>
      <c r="BT209" s="5">
        <v>0</v>
      </c>
      <c r="BU209" s="5">
        <v>3</v>
      </c>
      <c r="BV209" s="5">
        <v>0</v>
      </c>
      <c r="BW209" s="5">
        <v>0</v>
      </c>
      <c r="BX209" s="5">
        <v>11</v>
      </c>
      <c r="BY209" s="5">
        <v>0</v>
      </c>
      <c r="BZ209" s="5">
        <v>29</v>
      </c>
      <c r="CA209" s="5">
        <v>0</v>
      </c>
      <c r="CB209" s="5">
        <v>0</v>
      </c>
      <c r="CC209" s="5">
        <v>0</v>
      </c>
      <c r="CD209" s="5">
        <v>142</v>
      </c>
      <c r="CG209" s="6">
        <v>206</v>
      </c>
      <c r="CH209" s="5">
        <f>VLOOKUP(CG209,$A$4:$CD$237,Infographic!$G$2+2)</f>
        <v>6</v>
      </c>
      <c r="CI209" s="5">
        <f t="shared" si="15"/>
        <v>6.0206</v>
      </c>
      <c r="CJ209" s="5">
        <f t="shared" si="16"/>
        <v>113</v>
      </c>
      <c r="CK209" s="5" t="str">
        <f t="shared" si="17"/>
        <v>Frisian</v>
      </c>
      <c r="CL209" s="5">
        <f t="shared" si="18"/>
        <v>0</v>
      </c>
      <c r="CM209" s="5">
        <f t="shared" si="19"/>
        <v>0</v>
      </c>
    </row>
    <row r="210" spans="1:91" x14ac:dyDescent="0.3">
      <c r="A210" s="6">
        <v>207</v>
      </c>
      <c r="B210" s="5" t="s">
        <v>521</v>
      </c>
      <c r="C210" s="5">
        <v>0</v>
      </c>
      <c r="D210" s="5">
        <v>0</v>
      </c>
      <c r="E210" s="5">
        <v>5</v>
      </c>
      <c r="F210" s="5">
        <v>15</v>
      </c>
      <c r="G210" s="5">
        <v>0</v>
      </c>
      <c r="H210" s="5">
        <v>0</v>
      </c>
      <c r="I210" s="5">
        <v>4</v>
      </c>
      <c r="J210" s="5">
        <v>0</v>
      </c>
      <c r="K210" s="5">
        <v>16</v>
      </c>
      <c r="L210" s="5">
        <v>8</v>
      </c>
      <c r="M210" s="5">
        <v>0</v>
      </c>
      <c r="N210" s="5">
        <v>0</v>
      </c>
      <c r="O210" s="5">
        <v>3</v>
      </c>
      <c r="P210" s="5">
        <v>56</v>
      </c>
      <c r="Q210" s="5">
        <v>0</v>
      </c>
      <c r="R210" s="5">
        <v>0</v>
      </c>
      <c r="S210" s="5">
        <v>0</v>
      </c>
      <c r="T210" s="5">
        <v>6</v>
      </c>
      <c r="U210" s="5">
        <v>0</v>
      </c>
      <c r="V210" s="5">
        <v>3</v>
      </c>
      <c r="W210" s="5">
        <v>0</v>
      </c>
      <c r="X210" s="5">
        <v>13</v>
      </c>
      <c r="Y210" s="5">
        <v>0</v>
      </c>
      <c r="Z210" s="5">
        <v>0</v>
      </c>
      <c r="AA210" s="5">
        <v>5</v>
      </c>
      <c r="AB210" s="5">
        <v>32</v>
      </c>
      <c r="AC210" s="5">
        <v>0</v>
      </c>
      <c r="AD210" s="5">
        <v>0</v>
      </c>
      <c r="AE210" s="5">
        <v>0</v>
      </c>
      <c r="AF210" s="5">
        <v>0</v>
      </c>
      <c r="AG210" s="5">
        <v>8</v>
      </c>
      <c r="AH210" s="5">
        <v>0</v>
      </c>
      <c r="AI210" s="5">
        <v>8</v>
      </c>
      <c r="AJ210" s="5">
        <v>0</v>
      </c>
      <c r="AK210" s="5">
        <v>6</v>
      </c>
      <c r="AL210" s="5">
        <v>17</v>
      </c>
      <c r="AM210" s="5">
        <v>3</v>
      </c>
      <c r="AN210" s="5">
        <v>0</v>
      </c>
      <c r="AO210" s="5">
        <v>0</v>
      </c>
      <c r="AP210" s="5">
        <v>0</v>
      </c>
      <c r="AQ210" s="5">
        <v>0</v>
      </c>
      <c r="AR210" s="5">
        <v>4</v>
      </c>
      <c r="AS210" s="5">
        <v>0</v>
      </c>
      <c r="AT210" s="5">
        <v>28</v>
      </c>
      <c r="AU210" s="5">
        <v>0</v>
      </c>
      <c r="AV210" s="5">
        <v>3</v>
      </c>
      <c r="AW210" s="5">
        <v>0</v>
      </c>
      <c r="AX210" s="5">
        <v>0</v>
      </c>
      <c r="AY210" s="5">
        <v>9</v>
      </c>
      <c r="AZ210" s="5">
        <v>5</v>
      </c>
      <c r="BA210" s="5">
        <v>0</v>
      </c>
      <c r="BB210" s="5">
        <v>24</v>
      </c>
      <c r="BC210" s="5">
        <v>0</v>
      </c>
      <c r="BD210" s="5">
        <v>0</v>
      </c>
      <c r="BE210" s="5">
        <v>0</v>
      </c>
      <c r="BF210" s="5">
        <v>0</v>
      </c>
      <c r="BG210" s="5">
        <v>0</v>
      </c>
      <c r="BH210" s="5">
        <v>0</v>
      </c>
      <c r="BI210" s="5">
        <v>5</v>
      </c>
      <c r="BJ210" s="5">
        <v>0</v>
      </c>
      <c r="BK210" s="5">
        <v>0</v>
      </c>
      <c r="BL210" s="5">
        <v>0</v>
      </c>
      <c r="BM210" s="5">
        <v>0</v>
      </c>
      <c r="BN210" s="5">
        <v>3</v>
      </c>
      <c r="BO210" s="5">
        <v>0</v>
      </c>
      <c r="BP210" s="5">
        <v>0</v>
      </c>
      <c r="BQ210" s="5">
        <v>0</v>
      </c>
      <c r="BR210" s="5">
        <v>0</v>
      </c>
      <c r="BS210" s="5">
        <v>0</v>
      </c>
      <c r="BT210" s="5">
        <v>0</v>
      </c>
      <c r="BU210" s="5">
        <v>0</v>
      </c>
      <c r="BV210" s="5">
        <v>0</v>
      </c>
      <c r="BW210" s="5">
        <v>13</v>
      </c>
      <c r="BX210" s="5">
        <v>9</v>
      </c>
      <c r="BY210" s="5">
        <v>3</v>
      </c>
      <c r="BZ210" s="5">
        <v>65</v>
      </c>
      <c r="CA210" s="5">
        <v>0</v>
      </c>
      <c r="CB210" s="5">
        <v>0</v>
      </c>
      <c r="CC210" s="5">
        <v>0</v>
      </c>
      <c r="CD210" s="5">
        <v>372</v>
      </c>
      <c r="CG210" s="6">
        <v>207</v>
      </c>
      <c r="CH210" s="5">
        <f>VLOOKUP(CG210,$A$4:$CD$237,Infographic!$G$2+2)</f>
        <v>32</v>
      </c>
      <c r="CI210" s="5">
        <f t="shared" si="15"/>
        <v>32.020699999999998</v>
      </c>
      <c r="CJ210" s="5">
        <f t="shared" si="16"/>
        <v>84</v>
      </c>
      <c r="CK210" s="5" t="str">
        <f t="shared" si="17"/>
        <v>Estonian</v>
      </c>
      <c r="CL210" s="5">
        <f t="shared" si="18"/>
        <v>0</v>
      </c>
      <c r="CM210" s="5">
        <f t="shared" si="19"/>
        <v>0</v>
      </c>
    </row>
    <row r="211" spans="1:91" x14ac:dyDescent="0.3">
      <c r="A211" s="6">
        <v>208</v>
      </c>
      <c r="B211" s="5" t="s">
        <v>522</v>
      </c>
      <c r="C211" s="5">
        <v>0</v>
      </c>
      <c r="D211" s="5">
        <v>6</v>
      </c>
      <c r="E211" s="5">
        <v>26</v>
      </c>
      <c r="F211" s="5">
        <v>171</v>
      </c>
      <c r="G211" s="5">
        <v>15</v>
      </c>
      <c r="H211" s="5">
        <v>20</v>
      </c>
      <c r="I211" s="5">
        <v>245</v>
      </c>
      <c r="J211" s="5">
        <v>0</v>
      </c>
      <c r="K211" s="5">
        <v>210</v>
      </c>
      <c r="L211" s="5">
        <v>2189</v>
      </c>
      <c r="M211" s="5">
        <v>3</v>
      </c>
      <c r="N211" s="5">
        <v>6</v>
      </c>
      <c r="O211" s="5">
        <v>105</v>
      </c>
      <c r="P211" s="5">
        <v>1717</v>
      </c>
      <c r="Q211" s="5">
        <v>6</v>
      </c>
      <c r="R211" s="5">
        <v>3</v>
      </c>
      <c r="S211" s="5">
        <v>3</v>
      </c>
      <c r="T211" s="5">
        <v>424</v>
      </c>
      <c r="U211" s="5">
        <v>6</v>
      </c>
      <c r="V211" s="5">
        <v>180</v>
      </c>
      <c r="W211" s="5">
        <v>0</v>
      </c>
      <c r="X211" s="5">
        <v>200</v>
      </c>
      <c r="Y211" s="5">
        <v>0</v>
      </c>
      <c r="Z211" s="5">
        <v>4</v>
      </c>
      <c r="AA211" s="5">
        <v>37</v>
      </c>
      <c r="AB211" s="5">
        <v>1518</v>
      </c>
      <c r="AC211" s="5">
        <v>340</v>
      </c>
      <c r="AD211" s="5">
        <v>483</v>
      </c>
      <c r="AE211" s="5">
        <v>10</v>
      </c>
      <c r="AF211" s="5">
        <v>0</v>
      </c>
      <c r="AG211" s="5">
        <v>132</v>
      </c>
      <c r="AH211" s="5">
        <v>15</v>
      </c>
      <c r="AI211" s="5">
        <v>14814</v>
      </c>
      <c r="AJ211" s="5">
        <v>0</v>
      </c>
      <c r="AK211" s="5">
        <v>767</v>
      </c>
      <c r="AL211" s="5">
        <v>176</v>
      </c>
      <c r="AM211" s="5">
        <v>16</v>
      </c>
      <c r="AN211" s="5">
        <v>0</v>
      </c>
      <c r="AO211" s="5">
        <v>42</v>
      </c>
      <c r="AP211" s="5">
        <v>293</v>
      </c>
      <c r="AQ211" s="5">
        <v>4</v>
      </c>
      <c r="AR211" s="5">
        <v>360</v>
      </c>
      <c r="AS211" s="5">
        <v>71</v>
      </c>
      <c r="AT211" s="5">
        <v>470</v>
      </c>
      <c r="AU211" s="5">
        <v>1305</v>
      </c>
      <c r="AV211" s="5">
        <v>431</v>
      </c>
      <c r="AW211" s="5">
        <v>195</v>
      </c>
      <c r="AX211" s="5">
        <v>3</v>
      </c>
      <c r="AY211" s="5">
        <v>301</v>
      </c>
      <c r="AZ211" s="5">
        <v>882</v>
      </c>
      <c r="BA211" s="5">
        <v>29</v>
      </c>
      <c r="BB211" s="5">
        <v>3065</v>
      </c>
      <c r="BC211" s="5">
        <v>76</v>
      </c>
      <c r="BD211" s="5">
        <v>5</v>
      </c>
      <c r="BE211" s="5">
        <v>4</v>
      </c>
      <c r="BF211" s="5">
        <v>11</v>
      </c>
      <c r="BG211" s="5">
        <v>118</v>
      </c>
      <c r="BH211" s="5">
        <v>0</v>
      </c>
      <c r="BI211" s="5">
        <v>264</v>
      </c>
      <c r="BJ211" s="5">
        <v>0</v>
      </c>
      <c r="BK211" s="5">
        <v>0</v>
      </c>
      <c r="BL211" s="5">
        <v>0</v>
      </c>
      <c r="BM211" s="5">
        <v>0</v>
      </c>
      <c r="BN211" s="5">
        <v>261</v>
      </c>
      <c r="BO211" s="5">
        <v>4</v>
      </c>
      <c r="BP211" s="5">
        <v>3</v>
      </c>
      <c r="BQ211" s="5">
        <v>0</v>
      </c>
      <c r="BR211" s="5">
        <v>0</v>
      </c>
      <c r="BS211" s="5">
        <v>3</v>
      </c>
      <c r="BT211" s="5">
        <v>16</v>
      </c>
      <c r="BU211" s="5">
        <v>7</v>
      </c>
      <c r="BV211" s="5">
        <v>0</v>
      </c>
      <c r="BW211" s="5">
        <v>152</v>
      </c>
      <c r="BX211" s="5">
        <v>1817</v>
      </c>
      <c r="BY211" s="5">
        <v>6</v>
      </c>
      <c r="BZ211" s="5">
        <v>444</v>
      </c>
      <c r="CA211" s="5">
        <v>273</v>
      </c>
      <c r="CB211" s="5">
        <v>40</v>
      </c>
      <c r="CC211" s="5">
        <v>0</v>
      </c>
      <c r="CD211" s="5">
        <v>34864</v>
      </c>
      <c r="CG211" s="6">
        <v>208</v>
      </c>
      <c r="CH211" s="5">
        <f>VLOOKUP(CG211,$A$4:$CD$237,Infographic!$G$2+2)</f>
        <v>1518</v>
      </c>
      <c r="CI211" s="5">
        <f t="shared" si="15"/>
        <v>1518.0208</v>
      </c>
      <c r="CJ211" s="5">
        <f t="shared" si="16"/>
        <v>19</v>
      </c>
      <c r="CK211" s="5" t="str">
        <f t="shared" si="17"/>
        <v>Djambarrpuyngu</v>
      </c>
      <c r="CL211" s="5">
        <f t="shared" si="18"/>
        <v>0</v>
      </c>
      <c r="CM211" s="5">
        <f t="shared" si="19"/>
        <v>0</v>
      </c>
    </row>
    <row r="212" spans="1:91" x14ac:dyDescent="0.3">
      <c r="A212" s="6">
        <v>209</v>
      </c>
      <c r="B212" s="5" t="s">
        <v>523</v>
      </c>
      <c r="C212" s="5">
        <v>0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9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  <c r="AC212" s="5">
        <v>0</v>
      </c>
      <c r="AD212" s="5">
        <v>0</v>
      </c>
      <c r="AE212" s="5">
        <v>0</v>
      </c>
      <c r="AF212" s="5">
        <v>0</v>
      </c>
      <c r="AG212" s="5">
        <v>0</v>
      </c>
      <c r="AH212" s="5">
        <v>0</v>
      </c>
      <c r="AI212" s="5">
        <v>36</v>
      </c>
      <c r="AJ212" s="5">
        <v>0</v>
      </c>
      <c r="AK212" s="5">
        <v>0</v>
      </c>
      <c r="AL212" s="5">
        <v>0</v>
      </c>
      <c r="AM212" s="5">
        <v>0</v>
      </c>
      <c r="AN212" s="5">
        <v>0</v>
      </c>
      <c r="AO212" s="5">
        <v>0</v>
      </c>
      <c r="AP212" s="5">
        <v>0</v>
      </c>
      <c r="AQ212" s="5">
        <v>0</v>
      </c>
      <c r="AR212" s="5">
        <v>0</v>
      </c>
      <c r="AS212" s="5">
        <v>0</v>
      </c>
      <c r="AT212" s="5">
        <v>0</v>
      </c>
      <c r="AU212" s="5">
        <v>0</v>
      </c>
      <c r="AV212" s="5">
        <v>0</v>
      </c>
      <c r="AW212" s="5">
        <v>0</v>
      </c>
      <c r="AX212" s="5">
        <v>0</v>
      </c>
      <c r="AY212" s="5">
        <v>0</v>
      </c>
      <c r="AZ212" s="5">
        <v>0</v>
      </c>
      <c r="BA212" s="5">
        <v>0</v>
      </c>
      <c r="BB212" s="5">
        <v>0</v>
      </c>
      <c r="BC212" s="5">
        <v>0</v>
      </c>
      <c r="BD212" s="5">
        <v>0</v>
      </c>
      <c r="BE212" s="5">
        <v>0</v>
      </c>
      <c r="BF212" s="5">
        <v>0</v>
      </c>
      <c r="BG212" s="5">
        <v>0</v>
      </c>
      <c r="BH212" s="5">
        <v>0</v>
      </c>
      <c r="BI212" s="5">
        <v>0</v>
      </c>
      <c r="BJ212" s="5">
        <v>0</v>
      </c>
      <c r="BK212" s="5">
        <v>0</v>
      </c>
      <c r="BL212" s="5">
        <v>0</v>
      </c>
      <c r="BM212" s="5">
        <v>0</v>
      </c>
      <c r="BN212" s="5">
        <v>0</v>
      </c>
      <c r="BO212" s="5">
        <v>0</v>
      </c>
      <c r="BP212" s="5">
        <v>0</v>
      </c>
      <c r="BQ212" s="5">
        <v>0</v>
      </c>
      <c r="BR212" s="5">
        <v>0</v>
      </c>
      <c r="BS212" s="5">
        <v>0</v>
      </c>
      <c r="BT212" s="5">
        <v>0</v>
      </c>
      <c r="BU212" s="5">
        <v>0</v>
      </c>
      <c r="BV212" s="5">
        <v>0</v>
      </c>
      <c r="BW212" s="5">
        <v>0</v>
      </c>
      <c r="BX212" s="5">
        <v>6</v>
      </c>
      <c r="BY212" s="5">
        <v>0</v>
      </c>
      <c r="BZ212" s="5">
        <v>0</v>
      </c>
      <c r="CA212" s="5">
        <v>0</v>
      </c>
      <c r="CB212" s="5">
        <v>0</v>
      </c>
      <c r="CC212" s="5">
        <v>0</v>
      </c>
      <c r="CD212" s="5">
        <v>48</v>
      </c>
      <c r="CG212" s="6">
        <v>209</v>
      </c>
      <c r="CH212" s="5">
        <f>VLOOKUP(CG212,$A$4:$CD$237,Infographic!$G$2+2)</f>
        <v>0</v>
      </c>
      <c r="CI212" s="5">
        <f t="shared" si="15"/>
        <v>2.0900000000000002E-2</v>
      </c>
      <c r="CJ212" s="5">
        <f t="shared" si="16"/>
        <v>153</v>
      </c>
      <c r="CK212" s="5" t="str">
        <f t="shared" si="17"/>
        <v>Djabwurrung</v>
      </c>
      <c r="CL212" s="5">
        <f t="shared" si="18"/>
        <v>0</v>
      </c>
      <c r="CM212" s="5">
        <f t="shared" si="19"/>
        <v>0</v>
      </c>
    </row>
    <row r="213" spans="1:91" x14ac:dyDescent="0.3">
      <c r="A213" s="6">
        <v>210</v>
      </c>
      <c r="B213" s="5" t="s">
        <v>524</v>
      </c>
      <c r="C213" s="5">
        <v>0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9</v>
      </c>
      <c r="M213" s="5">
        <v>0</v>
      </c>
      <c r="N213" s="5">
        <v>0</v>
      </c>
      <c r="O213" s="5">
        <v>4</v>
      </c>
      <c r="P213" s="5">
        <v>3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  <c r="AC213" s="5">
        <v>0</v>
      </c>
      <c r="AD213" s="5">
        <v>6</v>
      </c>
      <c r="AE213" s="5">
        <v>0</v>
      </c>
      <c r="AF213" s="5">
        <v>0</v>
      </c>
      <c r="AG213" s="5">
        <v>0</v>
      </c>
      <c r="AH213" s="5">
        <v>0</v>
      </c>
      <c r="AI213" s="5">
        <v>0</v>
      </c>
      <c r="AJ213" s="5">
        <v>0</v>
      </c>
      <c r="AK213" s="5">
        <v>0</v>
      </c>
      <c r="AL213" s="5">
        <v>0</v>
      </c>
      <c r="AM213" s="5">
        <v>0</v>
      </c>
      <c r="AN213" s="5">
        <v>0</v>
      </c>
      <c r="AO213" s="5">
        <v>0</v>
      </c>
      <c r="AP213" s="5">
        <v>0</v>
      </c>
      <c r="AQ213" s="5">
        <v>0</v>
      </c>
      <c r="AR213" s="5">
        <v>0</v>
      </c>
      <c r="AS213" s="5">
        <v>0</v>
      </c>
      <c r="AT213" s="5">
        <v>0</v>
      </c>
      <c r="AU213" s="5">
        <v>45</v>
      </c>
      <c r="AV213" s="5">
        <v>0</v>
      </c>
      <c r="AW213" s="5">
        <v>0</v>
      </c>
      <c r="AX213" s="5">
        <v>0</v>
      </c>
      <c r="AY213" s="5">
        <v>0</v>
      </c>
      <c r="AZ213" s="5">
        <v>0</v>
      </c>
      <c r="BA213" s="5">
        <v>0</v>
      </c>
      <c r="BB213" s="5">
        <v>6</v>
      </c>
      <c r="BC213" s="5">
        <v>0</v>
      </c>
      <c r="BD213" s="5">
        <v>0</v>
      </c>
      <c r="BE213" s="5">
        <v>0</v>
      </c>
      <c r="BF213" s="5">
        <v>0</v>
      </c>
      <c r="BG213" s="5">
        <v>0</v>
      </c>
      <c r="BH213" s="5">
        <v>0</v>
      </c>
      <c r="BI213" s="5">
        <v>0</v>
      </c>
      <c r="BJ213" s="5">
        <v>0</v>
      </c>
      <c r="BK213" s="5">
        <v>0</v>
      </c>
      <c r="BL213" s="5">
        <v>0</v>
      </c>
      <c r="BM213" s="5">
        <v>0</v>
      </c>
      <c r="BN213" s="5">
        <v>0</v>
      </c>
      <c r="BO213" s="5">
        <v>0</v>
      </c>
      <c r="BP213" s="5">
        <v>0</v>
      </c>
      <c r="BQ213" s="5">
        <v>0</v>
      </c>
      <c r="BR213" s="5">
        <v>0</v>
      </c>
      <c r="BS213" s="5">
        <v>0</v>
      </c>
      <c r="BT213" s="5">
        <v>0</v>
      </c>
      <c r="BU213" s="5">
        <v>0</v>
      </c>
      <c r="BV213" s="5">
        <v>0</v>
      </c>
      <c r="BW213" s="5">
        <v>0</v>
      </c>
      <c r="BX213" s="5">
        <v>0</v>
      </c>
      <c r="BY213" s="5">
        <v>0</v>
      </c>
      <c r="BZ213" s="5">
        <v>0</v>
      </c>
      <c r="CA213" s="5">
        <v>0</v>
      </c>
      <c r="CB213" s="5">
        <v>0</v>
      </c>
      <c r="CC213" s="5">
        <v>0</v>
      </c>
      <c r="CD213" s="5">
        <v>67</v>
      </c>
      <c r="CG213" s="6">
        <v>210</v>
      </c>
      <c r="CH213" s="5">
        <f>VLOOKUP(CG213,$A$4:$CD$237,Infographic!$G$2+2)</f>
        <v>0</v>
      </c>
      <c r="CI213" s="5">
        <f t="shared" si="15"/>
        <v>2.1000000000000001E-2</v>
      </c>
      <c r="CJ213" s="5">
        <f t="shared" si="16"/>
        <v>152</v>
      </c>
      <c r="CK213" s="5" t="str">
        <f t="shared" si="17"/>
        <v>Dhanggatti</v>
      </c>
      <c r="CL213" s="5">
        <f t="shared" si="18"/>
        <v>0</v>
      </c>
      <c r="CM213" s="5">
        <f t="shared" si="19"/>
        <v>0</v>
      </c>
    </row>
    <row r="214" spans="1:91" x14ac:dyDescent="0.3">
      <c r="A214" s="6">
        <v>211</v>
      </c>
      <c r="B214" s="5" t="s">
        <v>525</v>
      </c>
      <c r="C214" s="5">
        <v>3</v>
      </c>
      <c r="D214" s="5">
        <v>0</v>
      </c>
      <c r="E214" s="5">
        <v>16</v>
      </c>
      <c r="F214" s="5">
        <v>76</v>
      </c>
      <c r="G214" s="5">
        <v>4</v>
      </c>
      <c r="H214" s="5">
        <v>15</v>
      </c>
      <c r="I214" s="5">
        <v>41</v>
      </c>
      <c r="J214" s="5">
        <v>0</v>
      </c>
      <c r="K214" s="5">
        <v>56</v>
      </c>
      <c r="L214" s="5">
        <v>243</v>
      </c>
      <c r="M214" s="5">
        <v>0</v>
      </c>
      <c r="N214" s="5">
        <v>0</v>
      </c>
      <c r="O214" s="5">
        <v>18</v>
      </c>
      <c r="P214" s="5">
        <v>72</v>
      </c>
      <c r="Q214" s="5">
        <v>0</v>
      </c>
      <c r="R214" s="5">
        <v>6</v>
      </c>
      <c r="S214" s="5">
        <v>4</v>
      </c>
      <c r="T214" s="5">
        <v>36</v>
      </c>
      <c r="U214" s="5">
        <v>5</v>
      </c>
      <c r="V214" s="5">
        <v>30</v>
      </c>
      <c r="W214" s="5">
        <v>0</v>
      </c>
      <c r="X214" s="5">
        <v>92</v>
      </c>
      <c r="Y214" s="5">
        <v>0</v>
      </c>
      <c r="Z214" s="5">
        <v>5</v>
      </c>
      <c r="AA214" s="5">
        <v>4</v>
      </c>
      <c r="AB214" s="5">
        <v>72</v>
      </c>
      <c r="AC214" s="5">
        <v>224</v>
      </c>
      <c r="AD214" s="5">
        <v>3</v>
      </c>
      <c r="AE214" s="5">
        <v>0</v>
      </c>
      <c r="AF214" s="5">
        <v>0</v>
      </c>
      <c r="AG214" s="5">
        <v>32</v>
      </c>
      <c r="AH214" s="5">
        <v>0</v>
      </c>
      <c r="AI214" s="5">
        <v>158</v>
      </c>
      <c r="AJ214" s="5">
        <v>0</v>
      </c>
      <c r="AK214" s="5">
        <v>81</v>
      </c>
      <c r="AL214" s="5">
        <v>14</v>
      </c>
      <c r="AM214" s="5">
        <v>12</v>
      </c>
      <c r="AN214" s="5">
        <v>0</v>
      </c>
      <c r="AO214" s="5">
        <v>13</v>
      </c>
      <c r="AP214" s="5">
        <v>40</v>
      </c>
      <c r="AQ214" s="5">
        <v>0</v>
      </c>
      <c r="AR214" s="5">
        <v>42</v>
      </c>
      <c r="AS214" s="5">
        <v>12</v>
      </c>
      <c r="AT214" s="5">
        <v>66</v>
      </c>
      <c r="AU214" s="5">
        <v>64</v>
      </c>
      <c r="AV214" s="5">
        <v>0</v>
      </c>
      <c r="AW214" s="5">
        <v>14</v>
      </c>
      <c r="AX214" s="5">
        <v>0</v>
      </c>
      <c r="AY214" s="5">
        <v>48</v>
      </c>
      <c r="AZ214" s="5">
        <v>228</v>
      </c>
      <c r="BA214" s="5">
        <v>10</v>
      </c>
      <c r="BB214" s="5">
        <v>121</v>
      </c>
      <c r="BC214" s="5">
        <v>43</v>
      </c>
      <c r="BD214" s="5">
        <v>4</v>
      </c>
      <c r="BE214" s="5">
        <v>3</v>
      </c>
      <c r="BF214" s="5">
        <v>0</v>
      </c>
      <c r="BG214" s="5">
        <v>5</v>
      </c>
      <c r="BH214" s="5">
        <v>0</v>
      </c>
      <c r="BI214" s="5">
        <v>65</v>
      </c>
      <c r="BJ214" s="5">
        <v>4</v>
      </c>
      <c r="BK214" s="5">
        <v>0</v>
      </c>
      <c r="BL214" s="5">
        <v>7</v>
      </c>
      <c r="BM214" s="5">
        <v>0</v>
      </c>
      <c r="BN214" s="5">
        <v>50</v>
      </c>
      <c r="BO214" s="5">
        <v>0</v>
      </c>
      <c r="BP214" s="5">
        <v>4</v>
      </c>
      <c r="BQ214" s="5">
        <v>0</v>
      </c>
      <c r="BR214" s="5">
        <v>0</v>
      </c>
      <c r="BS214" s="5">
        <v>0</v>
      </c>
      <c r="BT214" s="5">
        <v>12</v>
      </c>
      <c r="BU214" s="5">
        <v>6</v>
      </c>
      <c r="BV214" s="5">
        <v>0</v>
      </c>
      <c r="BW214" s="5">
        <v>27</v>
      </c>
      <c r="BX214" s="5">
        <v>46</v>
      </c>
      <c r="BY214" s="5">
        <v>8</v>
      </c>
      <c r="BZ214" s="5">
        <v>61</v>
      </c>
      <c r="CA214" s="5">
        <v>32</v>
      </c>
      <c r="CB214" s="5">
        <v>44</v>
      </c>
      <c r="CC214" s="5">
        <v>0</v>
      </c>
      <c r="CD214" s="5">
        <v>2409</v>
      </c>
      <c r="CG214" s="6">
        <v>211</v>
      </c>
      <c r="CH214" s="5">
        <f>VLOOKUP(CG214,$A$4:$CD$237,Infographic!$G$2+2)</f>
        <v>72</v>
      </c>
      <c r="CI214" s="5">
        <f t="shared" si="15"/>
        <v>72.021100000000004</v>
      </c>
      <c r="CJ214" s="5">
        <f t="shared" si="16"/>
        <v>68</v>
      </c>
      <c r="CK214" s="5" t="str">
        <f t="shared" si="17"/>
        <v>Dan (Gio-Dan)</v>
      </c>
      <c r="CL214" s="5">
        <f t="shared" si="18"/>
        <v>0</v>
      </c>
      <c r="CM214" s="5">
        <f t="shared" si="19"/>
        <v>0</v>
      </c>
    </row>
    <row r="215" spans="1:91" x14ac:dyDescent="0.3">
      <c r="A215" s="6">
        <v>212</v>
      </c>
      <c r="B215" s="5" t="s">
        <v>526</v>
      </c>
      <c r="C215" s="5">
        <v>0</v>
      </c>
      <c r="D215" s="5">
        <v>42</v>
      </c>
      <c r="E215" s="5">
        <v>233</v>
      </c>
      <c r="F215" s="5">
        <v>198</v>
      </c>
      <c r="G215" s="5">
        <v>11</v>
      </c>
      <c r="H215" s="5">
        <v>59</v>
      </c>
      <c r="I215" s="5">
        <v>40</v>
      </c>
      <c r="J215" s="5">
        <v>17</v>
      </c>
      <c r="K215" s="5">
        <v>338</v>
      </c>
      <c r="L215" s="5">
        <v>1725</v>
      </c>
      <c r="M215" s="5">
        <v>0</v>
      </c>
      <c r="N215" s="5">
        <v>13</v>
      </c>
      <c r="O215" s="5">
        <v>771</v>
      </c>
      <c r="P215" s="5">
        <v>3119</v>
      </c>
      <c r="Q215" s="5">
        <v>5</v>
      </c>
      <c r="R215" s="5">
        <v>0</v>
      </c>
      <c r="S215" s="5">
        <v>0</v>
      </c>
      <c r="T215" s="5">
        <v>666</v>
      </c>
      <c r="U215" s="5">
        <v>19</v>
      </c>
      <c r="V215" s="5">
        <v>76</v>
      </c>
      <c r="W215" s="5">
        <v>4</v>
      </c>
      <c r="X215" s="5">
        <v>177</v>
      </c>
      <c r="Y215" s="5">
        <v>0</v>
      </c>
      <c r="Z215" s="5">
        <v>0</v>
      </c>
      <c r="AA215" s="5">
        <v>135</v>
      </c>
      <c r="AB215" s="5">
        <v>1715</v>
      </c>
      <c r="AC215" s="5">
        <v>668</v>
      </c>
      <c r="AD215" s="5">
        <v>208</v>
      </c>
      <c r="AE215" s="5">
        <v>3</v>
      </c>
      <c r="AF215" s="5">
        <v>6</v>
      </c>
      <c r="AG215" s="5">
        <v>269</v>
      </c>
      <c r="AH215" s="5">
        <v>11</v>
      </c>
      <c r="AI215" s="5">
        <v>5415</v>
      </c>
      <c r="AJ215" s="5">
        <v>3</v>
      </c>
      <c r="AK215" s="5">
        <v>244</v>
      </c>
      <c r="AL215" s="5">
        <v>365</v>
      </c>
      <c r="AM215" s="5">
        <v>77</v>
      </c>
      <c r="AN215" s="5">
        <v>0</v>
      </c>
      <c r="AO215" s="5">
        <v>9</v>
      </c>
      <c r="AP215" s="5">
        <v>622</v>
      </c>
      <c r="AQ215" s="5">
        <v>15</v>
      </c>
      <c r="AR215" s="5">
        <v>546</v>
      </c>
      <c r="AS215" s="5">
        <v>163</v>
      </c>
      <c r="AT215" s="5">
        <v>460</v>
      </c>
      <c r="AU215" s="5">
        <v>2499</v>
      </c>
      <c r="AV215" s="5">
        <v>17</v>
      </c>
      <c r="AW215" s="5">
        <v>126</v>
      </c>
      <c r="AX215" s="5">
        <v>14</v>
      </c>
      <c r="AY215" s="5">
        <v>977</v>
      </c>
      <c r="AZ215" s="5">
        <v>303</v>
      </c>
      <c r="BA215" s="5">
        <v>67</v>
      </c>
      <c r="BB215" s="5">
        <v>3813</v>
      </c>
      <c r="BC215" s="5">
        <v>4</v>
      </c>
      <c r="BD215" s="5">
        <v>0</v>
      </c>
      <c r="BE215" s="5">
        <v>0</v>
      </c>
      <c r="BF215" s="5">
        <v>0</v>
      </c>
      <c r="BG215" s="5">
        <v>44</v>
      </c>
      <c r="BH215" s="5">
        <v>5</v>
      </c>
      <c r="BI215" s="5">
        <v>113</v>
      </c>
      <c r="BJ215" s="5">
        <v>0</v>
      </c>
      <c r="BK215" s="5">
        <v>0</v>
      </c>
      <c r="BL215" s="5">
        <v>0</v>
      </c>
      <c r="BM215" s="5">
        <v>7</v>
      </c>
      <c r="BN215" s="5">
        <v>105</v>
      </c>
      <c r="BO215" s="5">
        <v>6</v>
      </c>
      <c r="BP215" s="5">
        <v>0</v>
      </c>
      <c r="BQ215" s="5">
        <v>32</v>
      </c>
      <c r="BR215" s="5">
        <v>0</v>
      </c>
      <c r="BS215" s="5">
        <v>20</v>
      </c>
      <c r="BT215" s="5">
        <v>16</v>
      </c>
      <c r="BU215" s="5">
        <v>30</v>
      </c>
      <c r="BV215" s="5">
        <v>3</v>
      </c>
      <c r="BW215" s="5">
        <v>646</v>
      </c>
      <c r="BX215" s="5">
        <v>2223</v>
      </c>
      <c r="BY215" s="5">
        <v>36</v>
      </c>
      <c r="BZ215" s="5">
        <v>8412</v>
      </c>
      <c r="CA215" s="5">
        <v>45</v>
      </c>
      <c r="CB215" s="5">
        <v>52</v>
      </c>
      <c r="CC215" s="5">
        <v>6</v>
      </c>
      <c r="CD215" s="5">
        <v>38084</v>
      </c>
      <c r="CG215" s="6">
        <v>212</v>
      </c>
      <c r="CH215" s="5">
        <f>VLOOKUP(CG215,$A$4:$CD$237,Infographic!$G$2+2)</f>
        <v>1715</v>
      </c>
      <c r="CI215" s="5">
        <f t="shared" si="15"/>
        <v>1715.0211999999999</v>
      </c>
      <c r="CJ215" s="5">
        <f t="shared" si="16"/>
        <v>17</v>
      </c>
      <c r="CK215" s="5" t="str">
        <f t="shared" si="17"/>
        <v>Dalabon</v>
      </c>
      <c r="CL215" s="5">
        <f t="shared" si="18"/>
        <v>0</v>
      </c>
      <c r="CM215" s="5">
        <f t="shared" si="19"/>
        <v>0</v>
      </c>
    </row>
    <row r="216" spans="1:91" x14ac:dyDescent="0.3">
      <c r="A216" s="6">
        <v>213</v>
      </c>
      <c r="B216" s="5" t="s">
        <v>527</v>
      </c>
      <c r="C216" s="5">
        <v>0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10</v>
      </c>
      <c r="L216" s="5">
        <v>6</v>
      </c>
      <c r="M216" s="5">
        <v>0</v>
      </c>
      <c r="N216" s="5">
        <v>0</v>
      </c>
      <c r="O216" s="5">
        <v>4</v>
      </c>
      <c r="P216" s="5">
        <v>120</v>
      </c>
      <c r="Q216" s="5">
        <v>0</v>
      </c>
      <c r="R216" s="5">
        <v>0</v>
      </c>
      <c r="S216" s="5">
        <v>0</v>
      </c>
      <c r="T216" s="5">
        <v>4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66</v>
      </c>
      <c r="AC216" s="5">
        <v>0</v>
      </c>
      <c r="AD216" s="5">
        <v>0</v>
      </c>
      <c r="AE216" s="5">
        <v>0</v>
      </c>
      <c r="AF216" s="5">
        <v>0</v>
      </c>
      <c r="AG216" s="5">
        <v>0</v>
      </c>
      <c r="AH216" s="5">
        <v>0</v>
      </c>
      <c r="AI216" s="5">
        <v>32</v>
      </c>
      <c r="AJ216" s="5">
        <v>0</v>
      </c>
      <c r="AK216" s="5">
        <v>3</v>
      </c>
      <c r="AL216" s="5">
        <v>27</v>
      </c>
      <c r="AM216" s="5">
        <v>0</v>
      </c>
      <c r="AN216" s="5">
        <v>0</v>
      </c>
      <c r="AO216" s="5">
        <v>0</v>
      </c>
      <c r="AP216" s="5">
        <v>10</v>
      </c>
      <c r="AQ216" s="5">
        <v>0</v>
      </c>
      <c r="AR216" s="5">
        <v>4</v>
      </c>
      <c r="AS216" s="5">
        <v>4</v>
      </c>
      <c r="AT216" s="5">
        <v>13</v>
      </c>
      <c r="AU216" s="5">
        <v>0</v>
      </c>
      <c r="AV216" s="5">
        <v>8</v>
      </c>
      <c r="AW216" s="5">
        <v>0</v>
      </c>
      <c r="AX216" s="5">
        <v>0</v>
      </c>
      <c r="AY216" s="5">
        <v>21</v>
      </c>
      <c r="AZ216" s="5">
        <v>0</v>
      </c>
      <c r="BA216" s="5">
        <v>0</v>
      </c>
      <c r="BB216" s="5">
        <v>16</v>
      </c>
      <c r="BC216" s="5">
        <v>0</v>
      </c>
      <c r="BD216" s="5">
        <v>0</v>
      </c>
      <c r="BE216" s="5">
        <v>0</v>
      </c>
      <c r="BF216" s="5">
        <v>0</v>
      </c>
      <c r="BG216" s="5">
        <v>3</v>
      </c>
      <c r="BH216" s="5">
        <v>0</v>
      </c>
      <c r="BI216" s="5">
        <v>0</v>
      </c>
      <c r="BJ216" s="5">
        <v>0</v>
      </c>
      <c r="BK216" s="5">
        <v>0</v>
      </c>
      <c r="BL216" s="5">
        <v>0</v>
      </c>
      <c r="BM216" s="5">
        <v>0</v>
      </c>
      <c r="BN216" s="5">
        <v>4</v>
      </c>
      <c r="BO216" s="5">
        <v>0</v>
      </c>
      <c r="BP216" s="5">
        <v>0</v>
      </c>
      <c r="BQ216" s="5">
        <v>0</v>
      </c>
      <c r="BR216" s="5">
        <v>0</v>
      </c>
      <c r="BS216" s="5">
        <v>0</v>
      </c>
      <c r="BT216" s="5">
        <v>3</v>
      </c>
      <c r="BU216" s="5">
        <v>0</v>
      </c>
      <c r="BV216" s="5">
        <v>0</v>
      </c>
      <c r="BW216" s="5">
        <v>31</v>
      </c>
      <c r="BX216" s="5">
        <v>16</v>
      </c>
      <c r="BY216" s="5">
        <v>0</v>
      </c>
      <c r="BZ216" s="5">
        <v>41</v>
      </c>
      <c r="CA216" s="5">
        <v>0</v>
      </c>
      <c r="CB216" s="5">
        <v>0</v>
      </c>
      <c r="CC216" s="5">
        <v>0</v>
      </c>
      <c r="CD216" s="5">
        <v>445</v>
      </c>
      <c r="CG216" s="6">
        <v>213</v>
      </c>
      <c r="CH216" s="5">
        <f>VLOOKUP(CG216,$A$4:$CD$237,Infographic!$G$2+2)</f>
        <v>66</v>
      </c>
      <c r="CI216" s="5">
        <f t="shared" si="15"/>
        <v>66.021299999999997</v>
      </c>
      <c r="CJ216" s="5">
        <f t="shared" si="16"/>
        <v>70</v>
      </c>
      <c r="CK216" s="5" t="str">
        <f t="shared" si="17"/>
        <v>Celtic, nec</v>
      </c>
      <c r="CL216" s="5">
        <f t="shared" si="18"/>
        <v>0</v>
      </c>
      <c r="CM216" s="5">
        <f t="shared" si="19"/>
        <v>0</v>
      </c>
    </row>
    <row r="217" spans="1:91" x14ac:dyDescent="0.3">
      <c r="A217" s="6">
        <v>214</v>
      </c>
      <c r="B217" s="5" t="s">
        <v>528</v>
      </c>
      <c r="C217" s="5">
        <v>0</v>
      </c>
      <c r="D217" s="5">
        <v>0</v>
      </c>
      <c r="E217" s="5">
        <v>0</v>
      </c>
      <c r="F217" s="5">
        <v>0</v>
      </c>
      <c r="G217" s="5">
        <v>0</v>
      </c>
      <c r="H217" s="5">
        <v>3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4</v>
      </c>
      <c r="P217" s="5">
        <v>9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6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>
        <v>17</v>
      </c>
      <c r="AC217" s="5">
        <v>7</v>
      </c>
      <c r="AD217" s="5">
        <v>0</v>
      </c>
      <c r="AE217" s="5">
        <v>0</v>
      </c>
      <c r="AF217" s="5">
        <v>0</v>
      </c>
      <c r="AG217" s="5">
        <v>0</v>
      </c>
      <c r="AH217" s="5">
        <v>0</v>
      </c>
      <c r="AI217" s="5">
        <v>18</v>
      </c>
      <c r="AJ217" s="5">
        <v>0</v>
      </c>
      <c r="AK217" s="5">
        <v>9</v>
      </c>
      <c r="AL217" s="5">
        <v>0</v>
      </c>
      <c r="AM217" s="5">
        <v>0</v>
      </c>
      <c r="AN217" s="5">
        <v>0</v>
      </c>
      <c r="AO217" s="5">
        <v>0</v>
      </c>
      <c r="AP217" s="5">
        <v>0</v>
      </c>
      <c r="AQ217" s="5">
        <v>0</v>
      </c>
      <c r="AR217" s="5">
        <v>0</v>
      </c>
      <c r="AS217" s="5">
        <v>0</v>
      </c>
      <c r="AT217" s="5">
        <v>11</v>
      </c>
      <c r="AU217" s="5">
        <v>0</v>
      </c>
      <c r="AV217" s="5">
        <v>0</v>
      </c>
      <c r="AW217" s="5">
        <v>0</v>
      </c>
      <c r="AX217" s="5">
        <v>0</v>
      </c>
      <c r="AY217" s="5">
        <v>6</v>
      </c>
      <c r="AZ217" s="5">
        <v>6</v>
      </c>
      <c r="BA217" s="5">
        <v>0</v>
      </c>
      <c r="BB217" s="5">
        <v>3</v>
      </c>
      <c r="BC217" s="5">
        <v>0</v>
      </c>
      <c r="BD217" s="5">
        <v>0</v>
      </c>
      <c r="BE217" s="5">
        <v>0</v>
      </c>
      <c r="BF217" s="5">
        <v>0</v>
      </c>
      <c r="BG217" s="5">
        <v>0</v>
      </c>
      <c r="BH217" s="5">
        <v>0</v>
      </c>
      <c r="BI217" s="5">
        <v>0</v>
      </c>
      <c r="BJ217" s="5">
        <v>0</v>
      </c>
      <c r="BK217" s="5">
        <v>0</v>
      </c>
      <c r="BL217" s="5">
        <v>0</v>
      </c>
      <c r="BM217" s="5">
        <v>0</v>
      </c>
      <c r="BN217" s="5">
        <v>4</v>
      </c>
      <c r="BO217" s="5">
        <v>0</v>
      </c>
      <c r="BP217" s="5">
        <v>0</v>
      </c>
      <c r="BQ217" s="5">
        <v>0</v>
      </c>
      <c r="BR217" s="5">
        <v>0</v>
      </c>
      <c r="BS217" s="5">
        <v>0</v>
      </c>
      <c r="BT217" s="5">
        <v>0</v>
      </c>
      <c r="BU217" s="5">
        <v>0</v>
      </c>
      <c r="BV217" s="5">
        <v>0</v>
      </c>
      <c r="BW217" s="5">
        <v>0</v>
      </c>
      <c r="BX217" s="5">
        <v>0</v>
      </c>
      <c r="BY217" s="5">
        <v>0</v>
      </c>
      <c r="BZ217" s="5">
        <v>5</v>
      </c>
      <c r="CA217" s="5">
        <v>0</v>
      </c>
      <c r="CB217" s="5">
        <v>0</v>
      </c>
      <c r="CC217" s="5">
        <v>0</v>
      </c>
      <c r="CD217" s="5">
        <v>120</v>
      </c>
      <c r="CG217" s="6">
        <v>214</v>
      </c>
      <c r="CH217" s="5">
        <f>VLOOKUP(CG217,$A$4:$CD$237,Infographic!$G$2+2)</f>
        <v>17</v>
      </c>
      <c r="CI217" s="5">
        <f t="shared" si="15"/>
        <v>17.0214</v>
      </c>
      <c r="CJ217" s="5">
        <f t="shared" si="16"/>
        <v>95</v>
      </c>
      <c r="CK217" s="5" t="str">
        <f t="shared" si="17"/>
        <v>Catalan</v>
      </c>
      <c r="CL217" s="5">
        <f t="shared" si="18"/>
        <v>0</v>
      </c>
      <c r="CM217" s="5">
        <f t="shared" si="19"/>
        <v>0</v>
      </c>
    </row>
    <row r="218" spans="1:91" x14ac:dyDescent="0.3">
      <c r="A218" s="6">
        <v>215</v>
      </c>
      <c r="B218" s="5" t="s">
        <v>529</v>
      </c>
      <c r="C218" s="5">
        <v>4</v>
      </c>
      <c r="D218" s="5">
        <v>17</v>
      </c>
      <c r="E218" s="5">
        <v>186</v>
      </c>
      <c r="F218" s="5">
        <v>933</v>
      </c>
      <c r="G218" s="5">
        <v>59</v>
      </c>
      <c r="H218" s="5">
        <v>97</v>
      </c>
      <c r="I218" s="5">
        <v>258</v>
      </c>
      <c r="J218" s="5">
        <v>9</v>
      </c>
      <c r="K218" s="5">
        <v>2080</v>
      </c>
      <c r="L218" s="5">
        <v>36020</v>
      </c>
      <c r="M218" s="5">
        <v>3</v>
      </c>
      <c r="N218" s="5">
        <v>32</v>
      </c>
      <c r="O218" s="5">
        <v>242</v>
      </c>
      <c r="P218" s="5">
        <v>2956</v>
      </c>
      <c r="Q218" s="5">
        <v>8</v>
      </c>
      <c r="R218" s="5">
        <v>26</v>
      </c>
      <c r="S218" s="5">
        <v>7</v>
      </c>
      <c r="T218" s="5">
        <v>3067</v>
      </c>
      <c r="U218" s="5">
        <v>114</v>
      </c>
      <c r="V218" s="5">
        <v>327</v>
      </c>
      <c r="W218" s="5">
        <v>0</v>
      </c>
      <c r="X218" s="5">
        <v>1143</v>
      </c>
      <c r="Y218" s="5">
        <v>22</v>
      </c>
      <c r="Z218" s="5">
        <v>19</v>
      </c>
      <c r="AA218" s="5">
        <v>176</v>
      </c>
      <c r="AB218" s="5">
        <v>18784</v>
      </c>
      <c r="AC218" s="5">
        <v>897</v>
      </c>
      <c r="AD218" s="5">
        <v>102</v>
      </c>
      <c r="AE218" s="5">
        <v>16</v>
      </c>
      <c r="AF218" s="5">
        <v>11</v>
      </c>
      <c r="AG218" s="5">
        <v>1873</v>
      </c>
      <c r="AH218" s="5">
        <v>18</v>
      </c>
      <c r="AI218" s="5">
        <v>2081</v>
      </c>
      <c r="AJ218" s="5">
        <v>0</v>
      </c>
      <c r="AK218" s="5">
        <v>1727</v>
      </c>
      <c r="AL218" s="5">
        <v>1294</v>
      </c>
      <c r="AM218" s="5">
        <v>127</v>
      </c>
      <c r="AN218" s="5">
        <v>4</v>
      </c>
      <c r="AO218" s="5">
        <v>37</v>
      </c>
      <c r="AP218" s="5">
        <v>828</v>
      </c>
      <c r="AQ218" s="5">
        <v>9</v>
      </c>
      <c r="AR218" s="5">
        <v>9928</v>
      </c>
      <c r="AS218" s="5">
        <v>555</v>
      </c>
      <c r="AT218" s="5">
        <v>3172</v>
      </c>
      <c r="AU218" s="5">
        <v>4557</v>
      </c>
      <c r="AV218" s="5">
        <v>408</v>
      </c>
      <c r="AW218" s="5">
        <v>75</v>
      </c>
      <c r="AX218" s="5">
        <v>22</v>
      </c>
      <c r="AY218" s="5">
        <v>3497</v>
      </c>
      <c r="AZ218" s="5">
        <v>2902</v>
      </c>
      <c r="BA218" s="5">
        <v>70</v>
      </c>
      <c r="BB218" s="5">
        <v>1604</v>
      </c>
      <c r="BC218" s="5">
        <v>130</v>
      </c>
      <c r="BD218" s="5">
        <v>10</v>
      </c>
      <c r="BE218" s="5">
        <v>5</v>
      </c>
      <c r="BF218" s="5">
        <v>16</v>
      </c>
      <c r="BG218" s="5">
        <v>88</v>
      </c>
      <c r="BH218" s="5">
        <v>8</v>
      </c>
      <c r="BI218" s="5">
        <v>518</v>
      </c>
      <c r="BJ218" s="5">
        <v>4</v>
      </c>
      <c r="BK218" s="5">
        <v>0</v>
      </c>
      <c r="BL218" s="5">
        <v>39</v>
      </c>
      <c r="BM218" s="5">
        <v>8</v>
      </c>
      <c r="BN218" s="5">
        <v>666</v>
      </c>
      <c r="BO218" s="5">
        <v>18</v>
      </c>
      <c r="BP218" s="5">
        <v>23</v>
      </c>
      <c r="BQ218" s="5">
        <v>408</v>
      </c>
      <c r="BR218" s="5">
        <v>0</v>
      </c>
      <c r="BS218" s="5">
        <v>26</v>
      </c>
      <c r="BT218" s="5">
        <v>127</v>
      </c>
      <c r="BU218" s="5">
        <v>90</v>
      </c>
      <c r="BV218" s="5">
        <v>4</v>
      </c>
      <c r="BW218" s="5">
        <v>2322</v>
      </c>
      <c r="BX218" s="5">
        <v>5274</v>
      </c>
      <c r="BY218" s="5">
        <v>206</v>
      </c>
      <c r="BZ218" s="5">
        <v>3153</v>
      </c>
      <c r="CA218" s="5">
        <v>2998</v>
      </c>
      <c r="CB218" s="5">
        <v>194</v>
      </c>
      <c r="CC218" s="5">
        <v>0</v>
      </c>
      <c r="CD218" s="5">
        <v>118801</v>
      </c>
      <c r="CG218" s="6">
        <v>215</v>
      </c>
      <c r="CH218" s="5">
        <f>VLOOKUP(CG218,$A$4:$CD$237,Infographic!$G$2+2)</f>
        <v>18784</v>
      </c>
      <c r="CI218" s="5">
        <f t="shared" si="15"/>
        <v>18784.021499999999</v>
      </c>
      <c r="CJ218" s="5">
        <f t="shared" si="16"/>
        <v>2</v>
      </c>
      <c r="CK218" s="5" t="str">
        <f t="shared" si="17"/>
        <v>Burarra</v>
      </c>
      <c r="CL218" s="5">
        <f t="shared" si="18"/>
        <v>0</v>
      </c>
      <c r="CM218" s="5">
        <f t="shared" si="19"/>
        <v>0</v>
      </c>
    </row>
    <row r="219" spans="1:91" x14ac:dyDescent="0.3">
      <c r="A219" s="6">
        <v>216</v>
      </c>
      <c r="B219" s="5" t="s">
        <v>530</v>
      </c>
      <c r="C219" s="5">
        <v>0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  <c r="AC219" s="5">
        <v>6</v>
      </c>
      <c r="AD219" s="5">
        <v>0</v>
      </c>
      <c r="AE219" s="5">
        <v>0</v>
      </c>
      <c r="AF219" s="5">
        <v>0</v>
      </c>
      <c r="AG219" s="5">
        <v>0</v>
      </c>
      <c r="AH219" s="5">
        <v>0</v>
      </c>
      <c r="AI219" s="5">
        <v>0</v>
      </c>
      <c r="AJ219" s="5">
        <v>0</v>
      </c>
      <c r="AK219" s="5">
        <v>0</v>
      </c>
      <c r="AL219" s="5">
        <v>0</v>
      </c>
      <c r="AM219" s="5">
        <v>0</v>
      </c>
      <c r="AN219" s="5">
        <v>0</v>
      </c>
      <c r="AO219" s="5">
        <v>0</v>
      </c>
      <c r="AP219" s="5">
        <v>0</v>
      </c>
      <c r="AQ219" s="5">
        <v>0</v>
      </c>
      <c r="AR219" s="5">
        <v>0</v>
      </c>
      <c r="AS219" s="5">
        <v>0</v>
      </c>
      <c r="AT219" s="5">
        <v>0</v>
      </c>
      <c r="AU219" s="5">
        <v>0</v>
      </c>
      <c r="AV219" s="5">
        <v>0</v>
      </c>
      <c r="AW219" s="5">
        <v>0</v>
      </c>
      <c r="AX219" s="5">
        <v>0</v>
      </c>
      <c r="AY219" s="5">
        <v>0</v>
      </c>
      <c r="AZ219" s="5">
        <v>0</v>
      </c>
      <c r="BA219" s="5">
        <v>0</v>
      </c>
      <c r="BB219" s="5">
        <v>0</v>
      </c>
      <c r="BC219" s="5">
        <v>0</v>
      </c>
      <c r="BD219" s="5">
        <v>0</v>
      </c>
      <c r="BE219" s="5">
        <v>0</v>
      </c>
      <c r="BF219" s="5">
        <v>0</v>
      </c>
      <c r="BG219" s="5">
        <v>0</v>
      </c>
      <c r="BH219" s="5">
        <v>0</v>
      </c>
      <c r="BI219" s="5">
        <v>0</v>
      </c>
      <c r="BJ219" s="5">
        <v>0</v>
      </c>
      <c r="BK219" s="5">
        <v>0</v>
      </c>
      <c r="BL219" s="5">
        <v>0</v>
      </c>
      <c r="BM219" s="5">
        <v>0</v>
      </c>
      <c r="BN219" s="5">
        <v>0</v>
      </c>
      <c r="BO219" s="5">
        <v>0</v>
      </c>
      <c r="BP219" s="5">
        <v>0</v>
      </c>
      <c r="BQ219" s="5">
        <v>0</v>
      </c>
      <c r="BR219" s="5">
        <v>0</v>
      </c>
      <c r="BS219" s="5">
        <v>0</v>
      </c>
      <c r="BT219" s="5">
        <v>0</v>
      </c>
      <c r="BU219" s="5">
        <v>0</v>
      </c>
      <c r="BV219" s="5">
        <v>0</v>
      </c>
      <c r="BW219" s="5">
        <v>0</v>
      </c>
      <c r="BX219" s="5">
        <v>0</v>
      </c>
      <c r="BY219" s="5">
        <v>0</v>
      </c>
      <c r="BZ219" s="5">
        <v>0</v>
      </c>
      <c r="CA219" s="5">
        <v>0</v>
      </c>
      <c r="CB219" s="5">
        <v>0</v>
      </c>
      <c r="CC219" s="5">
        <v>0</v>
      </c>
      <c r="CD219" s="5">
        <v>8</v>
      </c>
      <c r="CG219" s="6">
        <v>216</v>
      </c>
      <c r="CH219" s="5">
        <f>VLOOKUP(CG219,$A$4:$CD$237,Infographic!$G$2+2)</f>
        <v>0</v>
      </c>
      <c r="CI219" s="5">
        <f t="shared" si="15"/>
        <v>2.1600000000000001E-2</v>
      </c>
      <c r="CJ219" s="5">
        <f t="shared" si="16"/>
        <v>151</v>
      </c>
      <c r="CK219" s="5" t="str">
        <f t="shared" si="17"/>
        <v>Bunuba</v>
      </c>
      <c r="CL219" s="5">
        <f t="shared" si="18"/>
        <v>0</v>
      </c>
      <c r="CM219" s="5">
        <f t="shared" si="19"/>
        <v>0</v>
      </c>
    </row>
    <row r="220" spans="1:91" x14ac:dyDescent="0.3">
      <c r="A220" s="6">
        <v>217</v>
      </c>
      <c r="B220" s="5" t="s">
        <v>531</v>
      </c>
      <c r="C220" s="5">
        <v>0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0</v>
      </c>
      <c r="AE220" s="5">
        <v>0</v>
      </c>
      <c r="AF220" s="5">
        <v>0</v>
      </c>
      <c r="AG220" s="5">
        <v>0</v>
      </c>
      <c r="AH220" s="5">
        <v>0</v>
      </c>
      <c r="AI220" s="5">
        <v>0</v>
      </c>
      <c r="AJ220" s="5">
        <v>0</v>
      </c>
      <c r="AK220" s="5">
        <v>0</v>
      </c>
      <c r="AL220" s="5">
        <v>0</v>
      </c>
      <c r="AM220" s="5">
        <v>0</v>
      </c>
      <c r="AN220" s="5">
        <v>0</v>
      </c>
      <c r="AO220" s="5">
        <v>0</v>
      </c>
      <c r="AP220" s="5">
        <v>0</v>
      </c>
      <c r="AQ220" s="5">
        <v>0</v>
      </c>
      <c r="AR220" s="5">
        <v>0</v>
      </c>
      <c r="AS220" s="5">
        <v>0</v>
      </c>
      <c r="AT220" s="5">
        <v>0</v>
      </c>
      <c r="AU220" s="5">
        <v>0</v>
      </c>
      <c r="AV220" s="5">
        <v>0</v>
      </c>
      <c r="AW220" s="5">
        <v>0</v>
      </c>
      <c r="AX220" s="5">
        <v>0</v>
      </c>
      <c r="AY220" s="5">
        <v>0</v>
      </c>
      <c r="AZ220" s="5">
        <v>0</v>
      </c>
      <c r="BA220" s="5">
        <v>0</v>
      </c>
      <c r="BB220" s="5">
        <v>0</v>
      </c>
      <c r="BC220" s="5">
        <v>0</v>
      </c>
      <c r="BD220" s="5">
        <v>0</v>
      </c>
      <c r="BE220" s="5">
        <v>0</v>
      </c>
      <c r="BF220" s="5">
        <v>0</v>
      </c>
      <c r="BG220" s="5">
        <v>0</v>
      </c>
      <c r="BH220" s="5">
        <v>0</v>
      </c>
      <c r="BI220" s="5">
        <v>0</v>
      </c>
      <c r="BJ220" s="5">
        <v>0</v>
      </c>
      <c r="BK220" s="5">
        <v>0</v>
      </c>
      <c r="BL220" s="5">
        <v>0</v>
      </c>
      <c r="BM220" s="5">
        <v>0</v>
      </c>
      <c r="BN220" s="5">
        <v>0</v>
      </c>
      <c r="BO220" s="5">
        <v>0</v>
      </c>
      <c r="BP220" s="5">
        <v>0</v>
      </c>
      <c r="BQ220" s="5">
        <v>0</v>
      </c>
      <c r="BR220" s="5">
        <v>0</v>
      </c>
      <c r="BS220" s="5">
        <v>0</v>
      </c>
      <c r="BT220" s="5">
        <v>0</v>
      </c>
      <c r="BU220" s="5">
        <v>0</v>
      </c>
      <c r="BV220" s="5">
        <v>0</v>
      </c>
      <c r="BW220" s="5">
        <v>3</v>
      </c>
      <c r="BX220" s="5">
        <v>0</v>
      </c>
      <c r="BY220" s="5">
        <v>0</v>
      </c>
      <c r="BZ220" s="5">
        <v>0</v>
      </c>
      <c r="CA220" s="5">
        <v>0</v>
      </c>
      <c r="CB220" s="5">
        <v>0</v>
      </c>
      <c r="CC220" s="5">
        <v>0</v>
      </c>
      <c r="CD220" s="5">
        <v>12</v>
      </c>
      <c r="CG220" s="6">
        <v>217</v>
      </c>
      <c r="CH220" s="5">
        <f>VLOOKUP(CG220,$A$4:$CD$237,Infographic!$G$2+2)</f>
        <v>0</v>
      </c>
      <c r="CI220" s="5">
        <f t="shared" si="15"/>
        <v>2.1700000000000001E-2</v>
      </c>
      <c r="CJ220" s="5">
        <f t="shared" si="16"/>
        <v>150</v>
      </c>
      <c r="CK220" s="5" t="str">
        <f t="shared" si="17"/>
        <v>Bislama</v>
      </c>
      <c r="CL220" s="5">
        <f t="shared" si="18"/>
        <v>0</v>
      </c>
      <c r="CM220" s="5">
        <f t="shared" si="19"/>
        <v>0</v>
      </c>
    </row>
    <row r="221" spans="1:91" x14ac:dyDescent="0.3">
      <c r="A221" s="6">
        <v>218</v>
      </c>
      <c r="B221" s="5" t="s">
        <v>532</v>
      </c>
      <c r="C221" s="5">
        <v>0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  <c r="AC221" s="5">
        <v>0</v>
      </c>
      <c r="AD221" s="5">
        <v>0</v>
      </c>
      <c r="AE221" s="5">
        <v>0</v>
      </c>
      <c r="AF221" s="5">
        <v>0</v>
      </c>
      <c r="AG221" s="5">
        <v>0</v>
      </c>
      <c r="AH221" s="5">
        <v>0</v>
      </c>
      <c r="AI221" s="5">
        <v>0</v>
      </c>
      <c r="AJ221" s="5">
        <v>0</v>
      </c>
      <c r="AK221" s="5">
        <v>0</v>
      </c>
      <c r="AL221" s="5">
        <v>0</v>
      </c>
      <c r="AM221" s="5">
        <v>0</v>
      </c>
      <c r="AN221" s="5">
        <v>0</v>
      </c>
      <c r="AO221" s="5">
        <v>0</v>
      </c>
      <c r="AP221" s="5">
        <v>0</v>
      </c>
      <c r="AQ221" s="5">
        <v>0</v>
      </c>
      <c r="AR221" s="5">
        <v>0</v>
      </c>
      <c r="AS221" s="5">
        <v>0</v>
      </c>
      <c r="AT221" s="5">
        <v>0</v>
      </c>
      <c r="AU221" s="5">
        <v>0</v>
      </c>
      <c r="AV221" s="5">
        <v>0</v>
      </c>
      <c r="AW221" s="5">
        <v>0</v>
      </c>
      <c r="AX221" s="5">
        <v>0</v>
      </c>
      <c r="AY221" s="5">
        <v>0</v>
      </c>
      <c r="AZ221" s="5">
        <v>0</v>
      </c>
      <c r="BA221" s="5">
        <v>0</v>
      </c>
      <c r="BB221" s="5">
        <v>0</v>
      </c>
      <c r="BC221" s="5">
        <v>0</v>
      </c>
      <c r="BD221" s="5">
        <v>0</v>
      </c>
      <c r="BE221" s="5">
        <v>0</v>
      </c>
      <c r="BF221" s="5">
        <v>0</v>
      </c>
      <c r="BG221" s="5">
        <v>0</v>
      </c>
      <c r="BH221" s="5">
        <v>0</v>
      </c>
      <c r="BI221" s="5">
        <v>0</v>
      </c>
      <c r="BJ221" s="5">
        <v>0</v>
      </c>
      <c r="BK221" s="5">
        <v>0</v>
      </c>
      <c r="BL221" s="5">
        <v>0</v>
      </c>
      <c r="BM221" s="5">
        <v>0</v>
      </c>
      <c r="BN221" s="5">
        <v>0</v>
      </c>
      <c r="BO221" s="5">
        <v>0</v>
      </c>
      <c r="BP221" s="5">
        <v>0</v>
      </c>
      <c r="BQ221" s="5">
        <v>0</v>
      </c>
      <c r="BR221" s="5">
        <v>0</v>
      </c>
      <c r="BS221" s="5">
        <v>0</v>
      </c>
      <c r="BT221" s="5">
        <v>0</v>
      </c>
      <c r="BU221" s="5">
        <v>0</v>
      </c>
      <c r="BV221" s="5">
        <v>0</v>
      </c>
      <c r="BW221" s="5">
        <v>0</v>
      </c>
      <c r="BX221" s="5">
        <v>0</v>
      </c>
      <c r="BY221" s="5">
        <v>0</v>
      </c>
      <c r="BZ221" s="5">
        <v>0</v>
      </c>
      <c r="CA221" s="5">
        <v>0</v>
      </c>
      <c r="CB221" s="5">
        <v>0</v>
      </c>
      <c r="CC221" s="5">
        <v>0</v>
      </c>
      <c r="CD221" s="5">
        <v>7</v>
      </c>
      <c r="CG221" s="6">
        <v>218</v>
      </c>
      <c r="CH221" s="5">
        <f>VLOOKUP(CG221,$A$4:$CD$237,Infographic!$G$2+2)</f>
        <v>0</v>
      </c>
      <c r="CI221" s="5">
        <f t="shared" si="15"/>
        <v>2.18E-2</v>
      </c>
      <c r="CJ221" s="5">
        <f t="shared" si="16"/>
        <v>149</v>
      </c>
      <c r="CK221" s="5" t="str">
        <f t="shared" si="17"/>
        <v>Bikol</v>
      </c>
      <c r="CL221" s="5">
        <f t="shared" si="18"/>
        <v>0</v>
      </c>
      <c r="CM221" s="5">
        <f t="shared" si="19"/>
        <v>0</v>
      </c>
    </row>
    <row r="222" spans="1:91" x14ac:dyDescent="0.3">
      <c r="A222" s="6">
        <v>219</v>
      </c>
      <c r="B222" s="5" t="s">
        <v>533</v>
      </c>
      <c r="C222" s="5">
        <v>0</v>
      </c>
      <c r="D222" s="5">
        <v>0</v>
      </c>
      <c r="E222" s="5">
        <v>0</v>
      </c>
      <c r="F222" s="5">
        <v>0</v>
      </c>
      <c r="G222" s="5">
        <v>6</v>
      </c>
      <c r="H222" s="5">
        <v>0</v>
      </c>
      <c r="I222" s="5">
        <v>18</v>
      </c>
      <c r="J222" s="5">
        <v>0</v>
      </c>
      <c r="K222" s="5">
        <v>8</v>
      </c>
      <c r="L222" s="5">
        <v>0</v>
      </c>
      <c r="M222" s="5">
        <v>0</v>
      </c>
      <c r="N222" s="5">
        <v>7</v>
      </c>
      <c r="O222" s="5">
        <v>7</v>
      </c>
      <c r="P222" s="5">
        <v>13</v>
      </c>
      <c r="Q222" s="5">
        <v>0</v>
      </c>
      <c r="R222" s="5">
        <v>0</v>
      </c>
      <c r="S222" s="5">
        <v>0</v>
      </c>
      <c r="T222" s="5">
        <v>7</v>
      </c>
      <c r="U222" s="5">
        <v>0</v>
      </c>
      <c r="V222" s="5">
        <v>11</v>
      </c>
      <c r="W222" s="5">
        <v>0</v>
      </c>
      <c r="X222" s="5">
        <v>16</v>
      </c>
      <c r="Y222" s="5">
        <v>0</v>
      </c>
      <c r="Z222" s="5">
        <v>5</v>
      </c>
      <c r="AA222" s="5">
        <v>0</v>
      </c>
      <c r="AB222" s="5">
        <v>0</v>
      </c>
      <c r="AC222" s="5">
        <v>14</v>
      </c>
      <c r="AD222" s="5">
        <v>0</v>
      </c>
      <c r="AE222" s="5">
        <v>0</v>
      </c>
      <c r="AF222" s="5">
        <v>0</v>
      </c>
      <c r="AG222" s="5">
        <v>8</v>
      </c>
      <c r="AH222" s="5">
        <v>3</v>
      </c>
      <c r="AI222" s="5">
        <v>8</v>
      </c>
      <c r="AJ222" s="5">
        <v>0</v>
      </c>
      <c r="AK222" s="5">
        <v>4</v>
      </c>
      <c r="AL222" s="5">
        <v>14</v>
      </c>
      <c r="AM222" s="5">
        <v>0</v>
      </c>
      <c r="AN222" s="5">
        <v>0</v>
      </c>
      <c r="AO222" s="5">
        <v>8</v>
      </c>
      <c r="AP222" s="5">
        <v>0</v>
      </c>
      <c r="AQ222" s="5">
        <v>0</v>
      </c>
      <c r="AR222" s="5">
        <v>0</v>
      </c>
      <c r="AS222" s="5">
        <v>4</v>
      </c>
      <c r="AT222" s="5">
        <v>13</v>
      </c>
      <c r="AU222" s="5">
        <v>7</v>
      </c>
      <c r="AV222" s="5">
        <v>0</v>
      </c>
      <c r="AW222" s="5">
        <v>3</v>
      </c>
      <c r="AX222" s="5">
        <v>5</v>
      </c>
      <c r="AY222" s="5">
        <v>6</v>
      </c>
      <c r="AZ222" s="5">
        <v>7</v>
      </c>
      <c r="BA222" s="5">
        <v>6</v>
      </c>
      <c r="BB222" s="5">
        <v>9</v>
      </c>
      <c r="BC222" s="5">
        <v>21</v>
      </c>
      <c r="BD222" s="5">
        <v>4</v>
      </c>
      <c r="BE222" s="5">
        <v>0</v>
      </c>
      <c r="BF222" s="5">
        <v>0</v>
      </c>
      <c r="BG222" s="5">
        <v>5</v>
      </c>
      <c r="BH222" s="5">
        <v>0</v>
      </c>
      <c r="BI222" s="5">
        <v>27</v>
      </c>
      <c r="BJ222" s="5">
        <v>0</v>
      </c>
      <c r="BK222" s="5">
        <v>0</v>
      </c>
      <c r="BL222" s="5">
        <v>0</v>
      </c>
      <c r="BM222" s="5">
        <v>0</v>
      </c>
      <c r="BN222" s="5">
        <v>14</v>
      </c>
      <c r="BO222" s="5">
        <v>0</v>
      </c>
      <c r="BP222" s="5">
        <v>0</v>
      </c>
      <c r="BQ222" s="5">
        <v>0</v>
      </c>
      <c r="BR222" s="5">
        <v>0</v>
      </c>
      <c r="BS222" s="5">
        <v>0</v>
      </c>
      <c r="BT222" s="5">
        <v>0</v>
      </c>
      <c r="BU222" s="5">
        <v>6</v>
      </c>
      <c r="BV222" s="5">
        <v>0</v>
      </c>
      <c r="BW222" s="5">
        <v>5</v>
      </c>
      <c r="BX222" s="5">
        <v>8</v>
      </c>
      <c r="BY222" s="5">
        <v>0</v>
      </c>
      <c r="BZ222" s="5">
        <v>0</v>
      </c>
      <c r="CA222" s="5">
        <v>13</v>
      </c>
      <c r="CB222" s="5">
        <v>10</v>
      </c>
      <c r="CC222" s="5">
        <v>0</v>
      </c>
      <c r="CD222" s="5">
        <v>330</v>
      </c>
      <c r="CG222" s="6">
        <v>219</v>
      </c>
      <c r="CH222" s="5">
        <f>VLOOKUP(CG222,$A$4:$CD$237,Infographic!$G$2+2)</f>
        <v>0</v>
      </c>
      <c r="CI222" s="5">
        <f t="shared" si="15"/>
        <v>2.1899999999999999E-2</v>
      </c>
      <c r="CJ222" s="5">
        <f t="shared" si="16"/>
        <v>148</v>
      </c>
      <c r="CK222" s="5" t="str">
        <f t="shared" si="17"/>
        <v>Bidjara</v>
      </c>
      <c r="CL222" s="5">
        <f t="shared" si="18"/>
        <v>0</v>
      </c>
      <c r="CM222" s="5">
        <f t="shared" si="19"/>
        <v>0</v>
      </c>
    </row>
    <row r="223" spans="1:91" x14ac:dyDescent="0.3">
      <c r="A223" s="6">
        <v>220</v>
      </c>
      <c r="B223" s="5" t="s">
        <v>534</v>
      </c>
      <c r="C223" s="5">
        <v>0</v>
      </c>
      <c r="D223" s="5">
        <v>0</v>
      </c>
      <c r="E223" s="5">
        <v>8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5">
        <v>0</v>
      </c>
      <c r="AO223" s="5">
        <v>0</v>
      </c>
      <c r="AP223" s="5">
        <v>0</v>
      </c>
      <c r="AQ223" s="5">
        <v>0</v>
      </c>
      <c r="AR223" s="5">
        <v>0</v>
      </c>
      <c r="AS223" s="5">
        <v>0</v>
      </c>
      <c r="AT223" s="5">
        <v>0</v>
      </c>
      <c r="AU223" s="5">
        <v>0</v>
      </c>
      <c r="AV223" s="5">
        <v>0</v>
      </c>
      <c r="AW223" s="5">
        <v>0</v>
      </c>
      <c r="AX223" s="5">
        <v>0</v>
      </c>
      <c r="AY223" s="5">
        <v>0</v>
      </c>
      <c r="AZ223" s="5">
        <v>0</v>
      </c>
      <c r="BA223" s="5">
        <v>0</v>
      </c>
      <c r="BB223" s="5">
        <v>0</v>
      </c>
      <c r="BC223" s="5">
        <v>0</v>
      </c>
      <c r="BD223" s="5">
        <v>0</v>
      </c>
      <c r="BE223" s="5">
        <v>0</v>
      </c>
      <c r="BF223" s="5">
        <v>0</v>
      </c>
      <c r="BG223" s="5">
        <v>0</v>
      </c>
      <c r="BH223" s="5">
        <v>0</v>
      </c>
      <c r="BI223" s="5">
        <v>0</v>
      </c>
      <c r="BJ223" s="5">
        <v>0</v>
      </c>
      <c r="BK223" s="5">
        <v>0</v>
      </c>
      <c r="BL223" s="5">
        <v>0</v>
      </c>
      <c r="BM223" s="5">
        <v>0</v>
      </c>
      <c r="BN223" s="5">
        <v>0</v>
      </c>
      <c r="BO223" s="5">
        <v>0</v>
      </c>
      <c r="BP223" s="5">
        <v>0</v>
      </c>
      <c r="BQ223" s="5">
        <v>0</v>
      </c>
      <c r="BR223" s="5">
        <v>0</v>
      </c>
      <c r="BS223" s="5">
        <v>0</v>
      </c>
      <c r="BT223" s="5">
        <v>0</v>
      </c>
      <c r="BU223" s="5">
        <v>0</v>
      </c>
      <c r="BV223" s="5">
        <v>0</v>
      </c>
      <c r="BW223" s="5">
        <v>0</v>
      </c>
      <c r="BX223" s="5">
        <v>0</v>
      </c>
      <c r="BY223" s="5">
        <v>0</v>
      </c>
      <c r="BZ223" s="5">
        <v>0</v>
      </c>
      <c r="CA223" s="5">
        <v>0</v>
      </c>
      <c r="CB223" s="5">
        <v>0</v>
      </c>
      <c r="CC223" s="5">
        <v>0</v>
      </c>
      <c r="CD223" s="5">
        <v>15</v>
      </c>
      <c r="CG223" s="6">
        <v>220</v>
      </c>
      <c r="CH223" s="5">
        <f>VLOOKUP(CG223,$A$4:$CD$237,Infographic!$G$2+2)</f>
        <v>0</v>
      </c>
      <c r="CI223" s="5">
        <f t="shared" si="15"/>
        <v>2.2000000000000002E-2</v>
      </c>
      <c r="CJ223" s="5">
        <f t="shared" si="16"/>
        <v>147</v>
      </c>
      <c r="CK223" s="5" t="str">
        <f t="shared" si="17"/>
        <v>Bemba</v>
      </c>
      <c r="CL223" s="5">
        <f t="shared" si="18"/>
        <v>0</v>
      </c>
      <c r="CM223" s="5">
        <f t="shared" si="19"/>
        <v>0</v>
      </c>
    </row>
    <row r="224" spans="1:91" x14ac:dyDescent="0.3">
      <c r="A224" s="6">
        <v>221</v>
      </c>
      <c r="B224" s="5" t="s">
        <v>535</v>
      </c>
      <c r="C224" s="5">
        <v>0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8</v>
      </c>
      <c r="M224" s="5">
        <v>0</v>
      </c>
      <c r="N224" s="5">
        <v>0</v>
      </c>
      <c r="O224" s="5">
        <v>3</v>
      </c>
      <c r="P224" s="5">
        <v>0</v>
      </c>
      <c r="Q224" s="5">
        <v>4</v>
      </c>
      <c r="R224" s="5">
        <v>0</v>
      </c>
      <c r="S224" s="5">
        <v>0</v>
      </c>
      <c r="T224" s="5">
        <v>4</v>
      </c>
      <c r="U224" s="5">
        <v>0</v>
      </c>
      <c r="V224" s="5">
        <v>0</v>
      </c>
      <c r="W224" s="5">
        <v>0</v>
      </c>
      <c r="X224" s="5">
        <v>3</v>
      </c>
      <c r="Y224" s="5">
        <v>0</v>
      </c>
      <c r="Z224" s="5">
        <v>0</v>
      </c>
      <c r="AA224" s="5">
        <v>0</v>
      </c>
      <c r="AB224" s="5">
        <v>0</v>
      </c>
      <c r="AC224" s="5">
        <v>3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0</v>
      </c>
      <c r="AM224" s="5">
        <v>0</v>
      </c>
      <c r="AN224" s="5">
        <v>0</v>
      </c>
      <c r="AO224" s="5">
        <v>0</v>
      </c>
      <c r="AP224" s="5">
        <v>0</v>
      </c>
      <c r="AQ224" s="5">
        <v>0</v>
      </c>
      <c r="AR224" s="5">
        <v>0</v>
      </c>
      <c r="AS224" s="5">
        <v>0</v>
      </c>
      <c r="AT224" s="5">
        <v>0</v>
      </c>
      <c r="AU224" s="5">
        <v>9</v>
      </c>
      <c r="AV224" s="5">
        <v>0</v>
      </c>
      <c r="AW224" s="5">
        <v>4</v>
      </c>
      <c r="AX224" s="5">
        <v>0</v>
      </c>
      <c r="AY224" s="5">
        <v>0</v>
      </c>
      <c r="AZ224" s="5">
        <v>0</v>
      </c>
      <c r="BA224" s="5">
        <v>0</v>
      </c>
      <c r="BB224" s="5">
        <v>0</v>
      </c>
      <c r="BC224" s="5">
        <v>0</v>
      </c>
      <c r="BD224" s="5">
        <v>0</v>
      </c>
      <c r="BE224" s="5">
        <v>0</v>
      </c>
      <c r="BF224" s="5">
        <v>0</v>
      </c>
      <c r="BG224" s="5">
        <v>0</v>
      </c>
      <c r="BH224" s="5">
        <v>0</v>
      </c>
      <c r="BI224" s="5">
        <v>0</v>
      </c>
      <c r="BJ224" s="5">
        <v>0</v>
      </c>
      <c r="BK224" s="5">
        <v>0</v>
      </c>
      <c r="BL224" s="5">
        <v>0</v>
      </c>
      <c r="BM224" s="5">
        <v>0</v>
      </c>
      <c r="BN224" s="5">
        <v>0</v>
      </c>
      <c r="BO224" s="5">
        <v>0</v>
      </c>
      <c r="BP224" s="5">
        <v>0</v>
      </c>
      <c r="BQ224" s="5">
        <v>9</v>
      </c>
      <c r="BR224" s="5">
        <v>0</v>
      </c>
      <c r="BS224" s="5">
        <v>4</v>
      </c>
      <c r="BT224" s="5">
        <v>0</v>
      </c>
      <c r="BU224" s="5">
        <v>0</v>
      </c>
      <c r="BV224" s="5">
        <v>0</v>
      </c>
      <c r="BW224" s="5">
        <v>0</v>
      </c>
      <c r="BX224" s="5">
        <v>0</v>
      </c>
      <c r="BY224" s="5">
        <v>11</v>
      </c>
      <c r="BZ224" s="5">
        <v>0</v>
      </c>
      <c r="CA224" s="5">
        <v>0</v>
      </c>
      <c r="CB224" s="5">
        <v>0</v>
      </c>
      <c r="CC224" s="5">
        <v>0</v>
      </c>
      <c r="CD224" s="5">
        <v>89</v>
      </c>
      <c r="CG224" s="6">
        <v>221</v>
      </c>
      <c r="CH224" s="5">
        <f>VLOOKUP(CG224,$A$4:$CD$237,Infographic!$G$2+2)</f>
        <v>0</v>
      </c>
      <c r="CI224" s="5">
        <f t="shared" si="15"/>
        <v>2.2100000000000002E-2</v>
      </c>
      <c r="CJ224" s="5">
        <f t="shared" si="16"/>
        <v>146</v>
      </c>
      <c r="CK224" s="5" t="str">
        <f t="shared" si="17"/>
        <v>Belorussian</v>
      </c>
      <c r="CL224" s="5">
        <f t="shared" si="18"/>
        <v>0</v>
      </c>
      <c r="CM224" s="5">
        <f t="shared" si="19"/>
        <v>0</v>
      </c>
    </row>
    <row r="225" spans="1:91" x14ac:dyDescent="0.3">
      <c r="A225" s="6">
        <v>222</v>
      </c>
      <c r="B225" s="5" t="s">
        <v>536</v>
      </c>
      <c r="C225" s="5">
        <v>0</v>
      </c>
      <c r="D225" s="5">
        <v>0</v>
      </c>
      <c r="E225" s="5">
        <v>3</v>
      </c>
      <c r="F225" s="5">
        <v>46</v>
      </c>
      <c r="G225" s="5">
        <v>0</v>
      </c>
      <c r="H225" s="5">
        <v>0</v>
      </c>
      <c r="I225" s="5">
        <v>21</v>
      </c>
      <c r="J225" s="5">
        <v>0</v>
      </c>
      <c r="K225" s="5">
        <v>168</v>
      </c>
      <c r="L225" s="5">
        <v>17</v>
      </c>
      <c r="M225" s="5">
        <v>0</v>
      </c>
      <c r="N225" s="5">
        <v>0</v>
      </c>
      <c r="O225" s="5">
        <v>3</v>
      </c>
      <c r="P225" s="5">
        <v>7</v>
      </c>
      <c r="Q225" s="5">
        <v>0</v>
      </c>
      <c r="R225" s="5">
        <v>0</v>
      </c>
      <c r="S225" s="5">
        <v>0</v>
      </c>
      <c r="T225" s="5">
        <v>20</v>
      </c>
      <c r="U225" s="5">
        <v>0</v>
      </c>
      <c r="V225" s="5">
        <v>0</v>
      </c>
      <c r="W225" s="5">
        <v>0</v>
      </c>
      <c r="X225" s="5">
        <v>74</v>
      </c>
      <c r="Y225" s="5">
        <v>0</v>
      </c>
      <c r="Z225" s="5">
        <v>0</v>
      </c>
      <c r="AA225" s="5">
        <v>0</v>
      </c>
      <c r="AB225" s="5">
        <v>13</v>
      </c>
      <c r="AC225" s="5">
        <v>6</v>
      </c>
      <c r="AD225" s="5">
        <v>0</v>
      </c>
      <c r="AE225" s="5">
        <v>0</v>
      </c>
      <c r="AF225" s="5">
        <v>0</v>
      </c>
      <c r="AG225" s="5">
        <v>5</v>
      </c>
      <c r="AH225" s="5">
        <v>0</v>
      </c>
      <c r="AI225" s="5">
        <v>0</v>
      </c>
      <c r="AJ225" s="5">
        <v>0</v>
      </c>
      <c r="AK225" s="5">
        <v>56</v>
      </c>
      <c r="AL225" s="5">
        <v>31</v>
      </c>
      <c r="AM225" s="5">
        <v>0</v>
      </c>
      <c r="AN225" s="5">
        <v>0</v>
      </c>
      <c r="AO225" s="5">
        <v>5</v>
      </c>
      <c r="AP225" s="5">
        <v>161</v>
      </c>
      <c r="AQ225" s="5">
        <v>0</v>
      </c>
      <c r="AR225" s="5">
        <v>4</v>
      </c>
      <c r="AS225" s="5">
        <v>24</v>
      </c>
      <c r="AT225" s="5">
        <v>62</v>
      </c>
      <c r="AU225" s="5">
        <v>6</v>
      </c>
      <c r="AV225" s="5">
        <v>0</v>
      </c>
      <c r="AW225" s="5">
        <v>0</v>
      </c>
      <c r="AX225" s="5">
        <v>0</v>
      </c>
      <c r="AY225" s="5">
        <v>114</v>
      </c>
      <c r="AZ225" s="5">
        <v>18</v>
      </c>
      <c r="BA225" s="5">
        <v>0</v>
      </c>
      <c r="BB225" s="5">
        <v>25</v>
      </c>
      <c r="BC225" s="5">
        <v>0</v>
      </c>
      <c r="BD225" s="5">
        <v>0</v>
      </c>
      <c r="BE225" s="5">
        <v>0</v>
      </c>
      <c r="BF225" s="5">
        <v>0</v>
      </c>
      <c r="BG225" s="5">
        <v>0</v>
      </c>
      <c r="BH225" s="5">
        <v>0</v>
      </c>
      <c r="BI225" s="5">
        <v>3</v>
      </c>
      <c r="BJ225" s="5">
        <v>0</v>
      </c>
      <c r="BK225" s="5">
        <v>0</v>
      </c>
      <c r="BL225" s="5">
        <v>0</v>
      </c>
      <c r="BM225" s="5">
        <v>0</v>
      </c>
      <c r="BN225" s="5">
        <v>57</v>
      </c>
      <c r="BO225" s="5">
        <v>0</v>
      </c>
      <c r="BP225" s="5">
        <v>0</v>
      </c>
      <c r="BQ225" s="5">
        <v>0</v>
      </c>
      <c r="BR225" s="5">
        <v>0</v>
      </c>
      <c r="BS225" s="5">
        <v>0</v>
      </c>
      <c r="BT225" s="5">
        <v>4</v>
      </c>
      <c r="BU225" s="5">
        <v>0</v>
      </c>
      <c r="BV225" s="5">
        <v>0</v>
      </c>
      <c r="BW225" s="5">
        <v>119</v>
      </c>
      <c r="BX225" s="5">
        <v>34</v>
      </c>
      <c r="BY225" s="5">
        <v>0</v>
      </c>
      <c r="BZ225" s="5">
        <v>30</v>
      </c>
      <c r="CA225" s="5">
        <v>23</v>
      </c>
      <c r="CB225" s="5">
        <v>0</v>
      </c>
      <c r="CC225" s="5">
        <v>0</v>
      </c>
      <c r="CD225" s="5">
        <v>1149</v>
      </c>
      <c r="CG225" s="6">
        <v>222</v>
      </c>
      <c r="CH225" s="5">
        <f>VLOOKUP(CG225,$A$4:$CD$237,Infographic!$G$2+2)</f>
        <v>13</v>
      </c>
      <c r="CI225" s="5">
        <f t="shared" si="15"/>
        <v>13.0222</v>
      </c>
      <c r="CJ225" s="5">
        <f t="shared" si="16"/>
        <v>98</v>
      </c>
      <c r="CK225" s="5" t="str">
        <f t="shared" si="17"/>
        <v>Batjala</v>
      </c>
      <c r="CL225" s="5">
        <f t="shared" si="18"/>
        <v>0</v>
      </c>
      <c r="CM225" s="5">
        <f t="shared" si="19"/>
        <v>0</v>
      </c>
    </row>
    <row r="226" spans="1:91" x14ac:dyDescent="0.3">
      <c r="A226" s="6">
        <v>223</v>
      </c>
      <c r="B226" s="5" t="s">
        <v>537</v>
      </c>
      <c r="C226" s="5">
        <v>0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4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3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  <c r="AB226" s="5">
        <v>0</v>
      </c>
      <c r="AC226" s="5">
        <v>0</v>
      </c>
      <c r="AD226" s="5">
        <v>3</v>
      </c>
      <c r="AE226" s="5">
        <v>0</v>
      </c>
      <c r="AF226" s="5">
        <v>0</v>
      </c>
      <c r="AG226" s="5">
        <v>0</v>
      </c>
      <c r="AH226" s="5">
        <v>0</v>
      </c>
      <c r="AI226" s="5">
        <v>0</v>
      </c>
      <c r="AJ226" s="5">
        <v>0</v>
      </c>
      <c r="AK226" s="5">
        <v>0</v>
      </c>
      <c r="AL226" s="5">
        <v>0</v>
      </c>
      <c r="AM226" s="5">
        <v>0</v>
      </c>
      <c r="AN226" s="5">
        <v>0</v>
      </c>
      <c r="AO226" s="5">
        <v>0</v>
      </c>
      <c r="AP226" s="5">
        <v>0</v>
      </c>
      <c r="AQ226" s="5">
        <v>0</v>
      </c>
      <c r="AR226" s="5">
        <v>0</v>
      </c>
      <c r="AS226" s="5">
        <v>0</v>
      </c>
      <c r="AT226" s="5">
        <v>5</v>
      </c>
      <c r="AU226" s="5">
        <v>0</v>
      </c>
      <c r="AV226" s="5">
        <v>0</v>
      </c>
      <c r="AW226" s="5">
        <v>0</v>
      </c>
      <c r="AX226" s="5">
        <v>0</v>
      </c>
      <c r="AY226" s="5">
        <v>0</v>
      </c>
      <c r="AZ226" s="5">
        <v>0</v>
      </c>
      <c r="BA226" s="5">
        <v>0</v>
      </c>
      <c r="BB226" s="5">
        <v>0</v>
      </c>
      <c r="BC226" s="5">
        <v>0</v>
      </c>
      <c r="BD226" s="5">
        <v>0</v>
      </c>
      <c r="BE226" s="5">
        <v>0</v>
      </c>
      <c r="BF226" s="5">
        <v>0</v>
      </c>
      <c r="BG226" s="5">
        <v>0</v>
      </c>
      <c r="BH226" s="5">
        <v>0</v>
      </c>
      <c r="BI226" s="5">
        <v>0</v>
      </c>
      <c r="BJ226" s="5">
        <v>0</v>
      </c>
      <c r="BK226" s="5">
        <v>0</v>
      </c>
      <c r="BL226" s="5">
        <v>0</v>
      </c>
      <c r="BM226" s="5">
        <v>0</v>
      </c>
      <c r="BN226" s="5">
        <v>4</v>
      </c>
      <c r="BO226" s="5">
        <v>0</v>
      </c>
      <c r="BP226" s="5">
        <v>0</v>
      </c>
      <c r="BQ226" s="5">
        <v>0</v>
      </c>
      <c r="BR226" s="5">
        <v>0</v>
      </c>
      <c r="BS226" s="5">
        <v>0</v>
      </c>
      <c r="BT226" s="5">
        <v>0</v>
      </c>
      <c r="BU226" s="5">
        <v>0</v>
      </c>
      <c r="BV226" s="5">
        <v>0</v>
      </c>
      <c r="BW226" s="5">
        <v>0</v>
      </c>
      <c r="BX226" s="5">
        <v>6</v>
      </c>
      <c r="BY226" s="5">
        <v>0</v>
      </c>
      <c r="BZ226" s="5">
        <v>0</v>
      </c>
      <c r="CA226" s="5">
        <v>6</v>
      </c>
      <c r="CB226" s="5">
        <v>0</v>
      </c>
      <c r="CC226" s="5">
        <v>0</v>
      </c>
      <c r="CD226" s="5">
        <v>32</v>
      </c>
      <c r="CG226" s="6">
        <v>223</v>
      </c>
      <c r="CH226" s="5">
        <f>VLOOKUP(CG226,$A$4:$CD$237,Infographic!$G$2+2)</f>
        <v>0</v>
      </c>
      <c r="CI226" s="5">
        <f t="shared" si="15"/>
        <v>2.23E-2</v>
      </c>
      <c r="CJ226" s="5">
        <f t="shared" si="16"/>
        <v>145</v>
      </c>
      <c r="CK226" s="5" t="str">
        <f t="shared" si="17"/>
        <v>Bassa</v>
      </c>
      <c r="CL226" s="5">
        <f t="shared" si="18"/>
        <v>0</v>
      </c>
      <c r="CM226" s="5">
        <f t="shared" si="19"/>
        <v>0</v>
      </c>
    </row>
    <row r="227" spans="1:91" x14ac:dyDescent="0.3">
      <c r="A227" s="6">
        <v>224</v>
      </c>
      <c r="B227" s="5" t="s">
        <v>538</v>
      </c>
      <c r="C227" s="5">
        <v>0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  <c r="AL227" s="5">
        <v>0</v>
      </c>
      <c r="AM227" s="5">
        <v>0</v>
      </c>
      <c r="AN227" s="5">
        <v>0</v>
      </c>
      <c r="AO227" s="5">
        <v>0</v>
      </c>
      <c r="AP227" s="5">
        <v>0</v>
      </c>
      <c r="AQ227" s="5">
        <v>0</v>
      </c>
      <c r="AR227" s="5">
        <v>0</v>
      </c>
      <c r="AS227" s="5">
        <v>0</v>
      </c>
      <c r="AT227" s="5">
        <v>0</v>
      </c>
      <c r="AU227" s="5">
        <v>0</v>
      </c>
      <c r="AV227" s="5">
        <v>0</v>
      </c>
      <c r="AW227" s="5">
        <v>0</v>
      </c>
      <c r="AX227" s="5">
        <v>0</v>
      </c>
      <c r="AY227" s="5">
        <v>0</v>
      </c>
      <c r="AZ227" s="5">
        <v>0</v>
      </c>
      <c r="BA227" s="5">
        <v>0</v>
      </c>
      <c r="BB227" s="5">
        <v>0</v>
      </c>
      <c r="BC227" s="5">
        <v>0</v>
      </c>
      <c r="BD227" s="5">
        <v>0</v>
      </c>
      <c r="BE227" s="5">
        <v>0</v>
      </c>
      <c r="BF227" s="5">
        <v>0</v>
      </c>
      <c r="BG227" s="5">
        <v>0</v>
      </c>
      <c r="BH227" s="5">
        <v>0</v>
      </c>
      <c r="BI227" s="5">
        <v>0</v>
      </c>
      <c r="BJ227" s="5">
        <v>0</v>
      </c>
      <c r="BK227" s="5">
        <v>0</v>
      </c>
      <c r="BL227" s="5">
        <v>0</v>
      </c>
      <c r="BM227" s="5">
        <v>0</v>
      </c>
      <c r="BN227" s="5">
        <v>0</v>
      </c>
      <c r="BO227" s="5">
        <v>0</v>
      </c>
      <c r="BP227" s="5">
        <v>0</v>
      </c>
      <c r="BQ227" s="5">
        <v>0</v>
      </c>
      <c r="BR227" s="5">
        <v>0</v>
      </c>
      <c r="BS227" s="5">
        <v>0</v>
      </c>
      <c r="BT227" s="5">
        <v>0</v>
      </c>
      <c r="BU227" s="5">
        <v>0</v>
      </c>
      <c r="BV227" s="5">
        <v>0</v>
      </c>
      <c r="BW227" s="5">
        <v>0</v>
      </c>
      <c r="BX227" s="5">
        <v>0</v>
      </c>
      <c r="BY227" s="5">
        <v>0</v>
      </c>
      <c r="BZ227" s="5">
        <v>0</v>
      </c>
      <c r="CA227" s="5">
        <v>0</v>
      </c>
      <c r="CB227" s="5">
        <v>0</v>
      </c>
      <c r="CC227" s="5">
        <v>0</v>
      </c>
      <c r="CD227" s="5">
        <v>4</v>
      </c>
      <c r="CG227" s="6">
        <v>224</v>
      </c>
      <c r="CH227" s="5">
        <f>VLOOKUP(CG227,$A$4:$CD$237,Infographic!$G$2+2)</f>
        <v>0</v>
      </c>
      <c r="CI227" s="5">
        <f t="shared" si="15"/>
        <v>2.24E-2</v>
      </c>
      <c r="CJ227" s="5">
        <f t="shared" si="16"/>
        <v>144</v>
      </c>
      <c r="CK227" s="5" t="str">
        <f t="shared" si="17"/>
        <v>Basque</v>
      </c>
      <c r="CL227" s="5">
        <f t="shared" si="18"/>
        <v>0</v>
      </c>
      <c r="CM227" s="5">
        <f t="shared" si="19"/>
        <v>0</v>
      </c>
    </row>
    <row r="228" spans="1:91" x14ac:dyDescent="0.3">
      <c r="A228" s="6">
        <v>225</v>
      </c>
      <c r="B228" s="5" t="s">
        <v>539</v>
      </c>
      <c r="C228" s="5">
        <v>0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0</v>
      </c>
      <c r="AE228" s="5">
        <v>0</v>
      </c>
      <c r="AF228" s="5">
        <v>0</v>
      </c>
      <c r="AG228" s="5">
        <v>0</v>
      </c>
      <c r="AH228" s="5">
        <v>0</v>
      </c>
      <c r="AI228" s="5">
        <v>0</v>
      </c>
      <c r="AJ228" s="5">
        <v>0</v>
      </c>
      <c r="AK228" s="5">
        <v>0</v>
      </c>
      <c r="AL228" s="5">
        <v>0</v>
      </c>
      <c r="AM228" s="5">
        <v>0</v>
      </c>
      <c r="AN228" s="5">
        <v>0</v>
      </c>
      <c r="AO228" s="5">
        <v>0</v>
      </c>
      <c r="AP228" s="5">
        <v>0</v>
      </c>
      <c r="AQ228" s="5">
        <v>0</v>
      </c>
      <c r="AR228" s="5">
        <v>0</v>
      </c>
      <c r="AS228" s="5">
        <v>0</v>
      </c>
      <c r="AT228" s="5">
        <v>0</v>
      </c>
      <c r="AU228" s="5">
        <v>0</v>
      </c>
      <c r="AV228" s="5">
        <v>0</v>
      </c>
      <c r="AW228" s="5">
        <v>0</v>
      </c>
      <c r="AX228" s="5">
        <v>0</v>
      </c>
      <c r="AY228" s="5">
        <v>0</v>
      </c>
      <c r="AZ228" s="5">
        <v>0</v>
      </c>
      <c r="BA228" s="5">
        <v>0</v>
      </c>
      <c r="BB228" s="5">
        <v>0</v>
      </c>
      <c r="BC228" s="5">
        <v>0</v>
      </c>
      <c r="BD228" s="5">
        <v>0</v>
      </c>
      <c r="BE228" s="5">
        <v>0</v>
      </c>
      <c r="BF228" s="5">
        <v>0</v>
      </c>
      <c r="BG228" s="5">
        <v>0</v>
      </c>
      <c r="BH228" s="5">
        <v>0</v>
      </c>
      <c r="BI228" s="5">
        <v>0</v>
      </c>
      <c r="BJ228" s="5">
        <v>0</v>
      </c>
      <c r="BK228" s="5">
        <v>0</v>
      </c>
      <c r="BL228" s="5">
        <v>0</v>
      </c>
      <c r="BM228" s="5">
        <v>0</v>
      </c>
      <c r="BN228" s="5">
        <v>0</v>
      </c>
      <c r="BO228" s="5">
        <v>0</v>
      </c>
      <c r="BP228" s="5">
        <v>0</v>
      </c>
      <c r="BQ228" s="5">
        <v>0</v>
      </c>
      <c r="BR228" s="5">
        <v>0</v>
      </c>
      <c r="BS228" s="5">
        <v>0</v>
      </c>
      <c r="BT228" s="5">
        <v>0</v>
      </c>
      <c r="BU228" s="5">
        <v>0</v>
      </c>
      <c r="BV228" s="5">
        <v>0</v>
      </c>
      <c r="BW228" s="5">
        <v>0</v>
      </c>
      <c r="BX228" s="5">
        <v>0</v>
      </c>
      <c r="BY228" s="5">
        <v>0</v>
      </c>
      <c r="BZ228" s="5">
        <v>0</v>
      </c>
      <c r="CA228" s="5">
        <v>0</v>
      </c>
      <c r="CB228" s="5">
        <v>0</v>
      </c>
      <c r="CC228" s="5">
        <v>0</v>
      </c>
      <c r="CD228" s="5">
        <v>8</v>
      </c>
      <c r="CG228" s="6">
        <v>225</v>
      </c>
      <c r="CH228" s="5">
        <f>VLOOKUP(CG228,$A$4:$CD$237,Infographic!$G$2+2)</f>
        <v>0</v>
      </c>
      <c r="CI228" s="5">
        <f t="shared" si="15"/>
        <v>2.2500000000000003E-2</v>
      </c>
      <c r="CJ228" s="5">
        <f t="shared" si="16"/>
        <v>143</v>
      </c>
      <c r="CK228" s="5" t="str">
        <f t="shared" si="17"/>
        <v>Bari</v>
      </c>
      <c r="CL228" s="5">
        <f t="shared" si="18"/>
        <v>0</v>
      </c>
      <c r="CM228" s="5">
        <f t="shared" si="19"/>
        <v>0</v>
      </c>
    </row>
    <row r="229" spans="1:91" x14ac:dyDescent="0.3">
      <c r="A229" s="6">
        <v>226</v>
      </c>
      <c r="B229" s="5" t="s">
        <v>540</v>
      </c>
      <c r="C229" s="5">
        <v>0</v>
      </c>
      <c r="D229" s="5">
        <v>0</v>
      </c>
      <c r="E229" s="5">
        <v>5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4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5">
        <v>0</v>
      </c>
      <c r="AO229" s="5">
        <v>0</v>
      </c>
      <c r="AP229" s="5">
        <v>0</v>
      </c>
      <c r="AQ229" s="5">
        <v>0</v>
      </c>
      <c r="AR229" s="5">
        <v>0</v>
      </c>
      <c r="AS229" s="5">
        <v>0</v>
      </c>
      <c r="AT229" s="5">
        <v>0</v>
      </c>
      <c r="AU229" s="5">
        <v>0</v>
      </c>
      <c r="AV229" s="5">
        <v>0</v>
      </c>
      <c r="AW229" s="5">
        <v>0</v>
      </c>
      <c r="AX229" s="5">
        <v>0</v>
      </c>
      <c r="AY229" s="5">
        <v>0</v>
      </c>
      <c r="AZ229" s="5">
        <v>0</v>
      </c>
      <c r="BA229" s="5">
        <v>0</v>
      </c>
      <c r="BB229" s="5">
        <v>4</v>
      </c>
      <c r="BC229" s="5">
        <v>0</v>
      </c>
      <c r="BD229" s="5">
        <v>0</v>
      </c>
      <c r="BE229" s="5">
        <v>0</v>
      </c>
      <c r="BF229" s="5">
        <v>0</v>
      </c>
      <c r="BG229" s="5">
        <v>0</v>
      </c>
      <c r="BH229" s="5">
        <v>0</v>
      </c>
      <c r="BI229" s="5">
        <v>0</v>
      </c>
      <c r="BJ229" s="5">
        <v>0</v>
      </c>
      <c r="BK229" s="5">
        <v>0</v>
      </c>
      <c r="BL229" s="5">
        <v>0</v>
      </c>
      <c r="BM229" s="5">
        <v>0</v>
      </c>
      <c r="BN229" s="5">
        <v>0</v>
      </c>
      <c r="BO229" s="5">
        <v>0</v>
      </c>
      <c r="BP229" s="5">
        <v>0</v>
      </c>
      <c r="BQ229" s="5">
        <v>0</v>
      </c>
      <c r="BR229" s="5">
        <v>0</v>
      </c>
      <c r="BS229" s="5">
        <v>0</v>
      </c>
      <c r="BT229" s="5">
        <v>0</v>
      </c>
      <c r="BU229" s="5">
        <v>0</v>
      </c>
      <c r="BV229" s="5">
        <v>0</v>
      </c>
      <c r="BW229" s="5">
        <v>0</v>
      </c>
      <c r="BX229" s="5">
        <v>0</v>
      </c>
      <c r="BY229" s="5">
        <v>0</v>
      </c>
      <c r="BZ229" s="5">
        <v>0</v>
      </c>
      <c r="CA229" s="5">
        <v>0</v>
      </c>
      <c r="CB229" s="5">
        <v>0</v>
      </c>
      <c r="CC229" s="5">
        <v>0</v>
      </c>
      <c r="CD229" s="5">
        <v>11</v>
      </c>
      <c r="CG229" s="6">
        <v>226</v>
      </c>
      <c r="CH229" s="5">
        <f>VLOOKUP(CG229,$A$4:$CD$237,Infographic!$G$2+2)</f>
        <v>0</v>
      </c>
      <c r="CI229" s="5">
        <f t="shared" si="15"/>
        <v>2.2600000000000002E-2</v>
      </c>
      <c r="CJ229" s="5">
        <f t="shared" si="16"/>
        <v>142</v>
      </c>
      <c r="CK229" s="5" t="str">
        <f t="shared" si="17"/>
        <v>Bardi</v>
      </c>
      <c r="CL229" s="5">
        <f t="shared" si="18"/>
        <v>0</v>
      </c>
      <c r="CM229" s="5">
        <f t="shared" si="19"/>
        <v>0</v>
      </c>
    </row>
    <row r="230" spans="1:91" x14ac:dyDescent="0.3">
      <c r="A230" s="6">
        <v>227</v>
      </c>
      <c r="B230" s="5" t="s">
        <v>541</v>
      </c>
      <c r="C230" s="5">
        <v>0</v>
      </c>
      <c r="D230" s="5">
        <v>0</v>
      </c>
      <c r="E230" s="5">
        <v>0</v>
      </c>
      <c r="F230" s="5">
        <v>3</v>
      </c>
      <c r="G230" s="5">
        <v>0</v>
      </c>
      <c r="H230" s="5">
        <v>0</v>
      </c>
      <c r="I230" s="5">
        <v>70</v>
      </c>
      <c r="J230" s="5">
        <v>0</v>
      </c>
      <c r="K230" s="5">
        <v>16</v>
      </c>
      <c r="L230" s="5">
        <v>0</v>
      </c>
      <c r="M230" s="5">
        <v>0</v>
      </c>
      <c r="N230" s="5">
        <v>0</v>
      </c>
      <c r="O230" s="5">
        <v>0</v>
      </c>
      <c r="P230" s="5">
        <v>5</v>
      </c>
      <c r="Q230" s="5">
        <v>0</v>
      </c>
      <c r="R230" s="5">
        <v>3</v>
      </c>
      <c r="S230" s="5">
        <v>0</v>
      </c>
      <c r="T230" s="5">
        <v>7</v>
      </c>
      <c r="U230" s="5">
        <v>0</v>
      </c>
      <c r="V230" s="5">
        <v>7</v>
      </c>
      <c r="W230" s="5">
        <v>0</v>
      </c>
      <c r="X230" s="5">
        <v>876</v>
      </c>
      <c r="Y230" s="5">
        <v>0</v>
      </c>
      <c r="Z230" s="5">
        <v>0</v>
      </c>
      <c r="AA230" s="5">
        <v>0</v>
      </c>
      <c r="AB230" s="5">
        <v>0</v>
      </c>
      <c r="AC230" s="5">
        <v>4</v>
      </c>
      <c r="AD230" s="5">
        <v>0</v>
      </c>
      <c r="AE230" s="5">
        <v>0</v>
      </c>
      <c r="AF230" s="5">
        <v>0</v>
      </c>
      <c r="AG230" s="5">
        <v>0</v>
      </c>
      <c r="AH230" s="5">
        <v>0</v>
      </c>
      <c r="AI230" s="5">
        <v>3</v>
      </c>
      <c r="AJ230" s="5">
        <v>0</v>
      </c>
      <c r="AK230" s="5">
        <v>19</v>
      </c>
      <c r="AL230" s="5">
        <v>0</v>
      </c>
      <c r="AM230" s="5">
        <v>0</v>
      </c>
      <c r="AN230" s="5">
        <v>0</v>
      </c>
      <c r="AO230" s="5">
        <v>0</v>
      </c>
      <c r="AP230" s="5">
        <v>0</v>
      </c>
      <c r="AQ230" s="5">
        <v>0</v>
      </c>
      <c r="AR230" s="5">
        <v>4</v>
      </c>
      <c r="AS230" s="5">
        <v>0</v>
      </c>
      <c r="AT230" s="5">
        <v>11</v>
      </c>
      <c r="AU230" s="5">
        <v>0</v>
      </c>
      <c r="AV230" s="5">
        <v>0</v>
      </c>
      <c r="AW230" s="5">
        <v>0</v>
      </c>
      <c r="AX230" s="5">
        <v>0</v>
      </c>
      <c r="AY230" s="5">
        <v>13</v>
      </c>
      <c r="AZ230" s="5">
        <v>0</v>
      </c>
      <c r="BA230" s="5">
        <v>0</v>
      </c>
      <c r="BB230" s="5">
        <v>5</v>
      </c>
      <c r="BC230" s="5">
        <v>0</v>
      </c>
      <c r="BD230" s="5">
        <v>0</v>
      </c>
      <c r="BE230" s="5">
        <v>0</v>
      </c>
      <c r="BF230" s="5">
        <v>0</v>
      </c>
      <c r="BG230" s="5">
        <v>0</v>
      </c>
      <c r="BH230" s="5">
        <v>0</v>
      </c>
      <c r="BI230" s="5">
        <v>185</v>
      </c>
      <c r="BJ230" s="5">
        <v>0</v>
      </c>
      <c r="BK230" s="5">
        <v>0</v>
      </c>
      <c r="BL230" s="5">
        <v>0</v>
      </c>
      <c r="BM230" s="5">
        <v>0</v>
      </c>
      <c r="BN230" s="5">
        <v>46</v>
      </c>
      <c r="BO230" s="5">
        <v>0</v>
      </c>
      <c r="BP230" s="5">
        <v>0</v>
      </c>
      <c r="BQ230" s="5">
        <v>0</v>
      </c>
      <c r="BR230" s="5">
        <v>0</v>
      </c>
      <c r="BS230" s="5">
        <v>0</v>
      </c>
      <c r="BT230" s="5">
        <v>0</v>
      </c>
      <c r="BU230" s="5">
        <v>0</v>
      </c>
      <c r="BV230" s="5">
        <v>0</v>
      </c>
      <c r="BW230" s="5">
        <v>0</v>
      </c>
      <c r="BX230" s="5">
        <v>0</v>
      </c>
      <c r="BY230" s="5">
        <v>0</v>
      </c>
      <c r="BZ230" s="5">
        <v>0</v>
      </c>
      <c r="CA230" s="5">
        <v>16</v>
      </c>
      <c r="CB230" s="5">
        <v>4</v>
      </c>
      <c r="CC230" s="5">
        <v>0</v>
      </c>
      <c r="CD230" s="5">
        <v>1310</v>
      </c>
      <c r="CG230" s="6">
        <v>227</v>
      </c>
      <c r="CH230" s="5">
        <f>VLOOKUP(CG230,$A$4:$CD$237,Infographic!$G$2+2)</f>
        <v>0</v>
      </c>
      <c r="CI230" s="5">
        <f t="shared" si="15"/>
        <v>2.2700000000000001E-2</v>
      </c>
      <c r="CJ230" s="5">
        <f t="shared" si="16"/>
        <v>141</v>
      </c>
      <c r="CK230" s="5" t="str">
        <f t="shared" si="17"/>
        <v>Banyjima</v>
      </c>
      <c r="CL230" s="5">
        <f t="shared" si="18"/>
        <v>0</v>
      </c>
      <c r="CM230" s="5">
        <f t="shared" si="19"/>
        <v>0</v>
      </c>
    </row>
    <row r="231" spans="1:91" x14ac:dyDescent="0.3">
      <c r="A231" s="6">
        <v>228</v>
      </c>
      <c r="B231" s="5" t="s">
        <v>542</v>
      </c>
      <c r="C231" s="5">
        <v>0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3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4</v>
      </c>
      <c r="AD231" s="5">
        <v>0</v>
      </c>
      <c r="AE231" s="5">
        <v>0</v>
      </c>
      <c r="AF231" s="5">
        <v>0</v>
      </c>
      <c r="AG231" s="5">
        <v>0</v>
      </c>
      <c r="AH231" s="5">
        <v>0</v>
      </c>
      <c r="AI231" s="5">
        <v>0</v>
      </c>
      <c r="AJ231" s="5">
        <v>0</v>
      </c>
      <c r="AK231" s="5">
        <v>0</v>
      </c>
      <c r="AL231" s="5">
        <v>0</v>
      </c>
      <c r="AM231" s="5">
        <v>0</v>
      </c>
      <c r="AN231" s="5">
        <v>0</v>
      </c>
      <c r="AO231" s="5">
        <v>0</v>
      </c>
      <c r="AP231" s="5">
        <v>0</v>
      </c>
      <c r="AQ231" s="5">
        <v>0</v>
      </c>
      <c r="AR231" s="5">
        <v>0</v>
      </c>
      <c r="AS231" s="5">
        <v>0</v>
      </c>
      <c r="AT231" s="5">
        <v>6</v>
      </c>
      <c r="AU231" s="5">
        <v>0</v>
      </c>
      <c r="AV231" s="5">
        <v>0</v>
      </c>
      <c r="AW231" s="5">
        <v>0</v>
      </c>
      <c r="AX231" s="5">
        <v>0</v>
      </c>
      <c r="AY231" s="5">
        <v>0</v>
      </c>
      <c r="AZ231" s="5">
        <v>0</v>
      </c>
      <c r="BA231" s="5">
        <v>0</v>
      </c>
      <c r="BB231" s="5">
        <v>0</v>
      </c>
      <c r="BC231" s="5">
        <v>0</v>
      </c>
      <c r="BD231" s="5">
        <v>0</v>
      </c>
      <c r="BE231" s="5">
        <v>0</v>
      </c>
      <c r="BF231" s="5">
        <v>0</v>
      </c>
      <c r="BG231" s="5">
        <v>0</v>
      </c>
      <c r="BH231" s="5">
        <v>0</v>
      </c>
      <c r="BI231" s="5">
        <v>0</v>
      </c>
      <c r="BJ231" s="5">
        <v>0</v>
      </c>
      <c r="BK231" s="5">
        <v>0</v>
      </c>
      <c r="BL231" s="5">
        <v>0</v>
      </c>
      <c r="BM231" s="5">
        <v>0</v>
      </c>
      <c r="BN231" s="5">
        <v>0</v>
      </c>
      <c r="BO231" s="5">
        <v>0</v>
      </c>
      <c r="BP231" s="5">
        <v>0</v>
      </c>
      <c r="BQ231" s="5">
        <v>0</v>
      </c>
      <c r="BR231" s="5">
        <v>0</v>
      </c>
      <c r="BS231" s="5">
        <v>0</v>
      </c>
      <c r="BT231" s="5">
        <v>0</v>
      </c>
      <c r="BU231" s="5">
        <v>0</v>
      </c>
      <c r="BV231" s="5">
        <v>0</v>
      </c>
      <c r="BW231" s="5">
        <v>0</v>
      </c>
      <c r="BX231" s="5">
        <v>0</v>
      </c>
      <c r="BY231" s="5">
        <v>0</v>
      </c>
      <c r="BZ231" s="5">
        <v>0</v>
      </c>
      <c r="CA231" s="5">
        <v>0</v>
      </c>
      <c r="CB231" s="5">
        <v>0</v>
      </c>
      <c r="CC231" s="5">
        <v>0</v>
      </c>
      <c r="CD231" s="5">
        <v>16</v>
      </c>
      <c r="CG231" s="6">
        <v>228</v>
      </c>
      <c r="CH231" s="5">
        <f>VLOOKUP(CG231,$A$4:$CD$237,Infographic!$G$2+2)</f>
        <v>0</v>
      </c>
      <c r="CI231" s="5">
        <f t="shared" si="15"/>
        <v>2.2800000000000001E-2</v>
      </c>
      <c r="CJ231" s="5">
        <f t="shared" si="16"/>
        <v>140</v>
      </c>
      <c r="CK231" s="5" t="str">
        <f t="shared" si="17"/>
        <v>Bandjalang</v>
      </c>
      <c r="CL231" s="5">
        <f t="shared" si="18"/>
        <v>0</v>
      </c>
      <c r="CM231" s="5">
        <f t="shared" si="19"/>
        <v>0</v>
      </c>
    </row>
    <row r="232" spans="1:91" x14ac:dyDescent="0.3">
      <c r="A232" s="6">
        <v>229</v>
      </c>
      <c r="B232" s="5" t="s">
        <v>543</v>
      </c>
      <c r="C232" s="5">
        <v>0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7</v>
      </c>
      <c r="L232" s="5">
        <v>8</v>
      </c>
      <c r="M232" s="5">
        <v>0</v>
      </c>
      <c r="N232" s="5">
        <v>9</v>
      </c>
      <c r="O232" s="5">
        <v>0</v>
      </c>
      <c r="P232" s="5">
        <v>9</v>
      </c>
      <c r="Q232" s="5">
        <v>0</v>
      </c>
      <c r="R232" s="5">
        <v>0</v>
      </c>
      <c r="S232" s="5">
        <v>0</v>
      </c>
      <c r="T232" s="5">
        <v>4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12</v>
      </c>
      <c r="AB232" s="5">
        <v>0</v>
      </c>
      <c r="AC232" s="5">
        <v>0</v>
      </c>
      <c r="AD232" s="5">
        <v>35</v>
      </c>
      <c r="AE232" s="5">
        <v>0</v>
      </c>
      <c r="AF232" s="5">
        <v>0</v>
      </c>
      <c r="AG232" s="5">
        <v>0</v>
      </c>
      <c r="AH232" s="5">
        <v>0</v>
      </c>
      <c r="AI232" s="5">
        <v>0</v>
      </c>
      <c r="AJ232" s="5">
        <v>0</v>
      </c>
      <c r="AK232" s="5">
        <v>0</v>
      </c>
      <c r="AL232" s="5">
        <v>0</v>
      </c>
      <c r="AM232" s="5">
        <v>0</v>
      </c>
      <c r="AN232" s="5">
        <v>0</v>
      </c>
      <c r="AO232" s="5">
        <v>3</v>
      </c>
      <c r="AP232" s="5">
        <v>0</v>
      </c>
      <c r="AQ232" s="5">
        <v>0</v>
      </c>
      <c r="AR232" s="5">
        <v>3</v>
      </c>
      <c r="AS232" s="5">
        <v>0</v>
      </c>
      <c r="AT232" s="5">
        <v>0</v>
      </c>
      <c r="AU232" s="5">
        <v>0</v>
      </c>
      <c r="AV232" s="5">
        <v>0</v>
      </c>
      <c r="AW232" s="5">
        <v>0</v>
      </c>
      <c r="AX232" s="5">
        <v>4</v>
      </c>
      <c r="AY232" s="5">
        <v>3</v>
      </c>
      <c r="AZ232" s="5">
        <v>0</v>
      </c>
      <c r="BA232" s="5">
        <v>0</v>
      </c>
      <c r="BB232" s="5">
        <v>0</v>
      </c>
      <c r="BC232" s="5">
        <v>0</v>
      </c>
      <c r="BD232" s="5">
        <v>0</v>
      </c>
      <c r="BE232" s="5">
        <v>0</v>
      </c>
      <c r="BF232" s="5">
        <v>0</v>
      </c>
      <c r="BG232" s="5">
        <v>0</v>
      </c>
      <c r="BH232" s="5">
        <v>0</v>
      </c>
      <c r="BI232" s="5">
        <v>0</v>
      </c>
      <c r="BJ232" s="5">
        <v>0</v>
      </c>
      <c r="BK232" s="5">
        <v>0</v>
      </c>
      <c r="BL232" s="5">
        <v>0</v>
      </c>
      <c r="BM232" s="5">
        <v>0</v>
      </c>
      <c r="BN232" s="5">
        <v>0</v>
      </c>
      <c r="BO232" s="5">
        <v>0</v>
      </c>
      <c r="BP232" s="5">
        <v>0</v>
      </c>
      <c r="BQ232" s="5">
        <v>0</v>
      </c>
      <c r="BR232" s="5">
        <v>0</v>
      </c>
      <c r="BS232" s="5">
        <v>0</v>
      </c>
      <c r="BT232" s="5">
        <v>0</v>
      </c>
      <c r="BU232" s="5">
        <v>0</v>
      </c>
      <c r="BV232" s="5">
        <v>0</v>
      </c>
      <c r="BW232" s="5">
        <v>5</v>
      </c>
      <c r="BX232" s="5">
        <v>9</v>
      </c>
      <c r="BY232" s="5">
        <v>0</v>
      </c>
      <c r="BZ232" s="5">
        <v>3</v>
      </c>
      <c r="CA232" s="5">
        <v>0</v>
      </c>
      <c r="CB232" s="5">
        <v>0</v>
      </c>
      <c r="CC232" s="5">
        <v>0</v>
      </c>
      <c r="CD232" s="5">
        <v>117</v>
      </c>
      <c r="CG232" s="6">
        <v>229</v>
      </c>
      <c r="CH232" s="5">
        <f>VLOOKUP(CG232,$A$4:$CD$237,Infographic!$G$2+2)</f>
        <v>0</v>
      </c>
      <c r="CI232" s="5">
        <f t="shared" si="15"/>
        <v>2.29E-2</v>
      </c>
      <c r="CJ232" s="5">
        <f t="shared" si="16"/>
        <v>139</v>
      </c>
      <c r="CK232" s="5" t="str">
        <f t="shared" si="17"/>
        <v>Balochi</v>
      </c>
      <c r="CL232" s="5">
        <f t="shared" si="18"/>
        <v>0</v>
      </c>
      <c r="CM232" s="5">
        <f t="shared" si="19"/>
        <v>0</v>
      </c>
    </row>
    <row r="233" spans="1:91" x14ac:dyDescent="0.3">
      <c r="A233" s="6">
        <v>230</v>
      </c>
      <c r="B233" s="5" t="s">
        <v>544</v>
      </c>
      <c r="C233" s="5">
        <v>0</v>
      </c>
      <c r="D233" s="5">
        <v>3</v>
      </c>
      <c r="E233" s="5">
        <v>34</v>
      </c>
      <c r="F233" s="5">
        <v>4</v>
      </c>
      <c r="G233" s="5">
        <v>0</v>
      </c>
      <c r="H233" s="5">
        <v>8</v>
      </c>
      <c r="I233" s="5">
        <v>3</v>
      </c>
      <c r="J233" s="5">
        <v>0</v>
      </c>
      <c r="K233" s="5">
        <v>6</v>
      </c>
      <c r="L233" s="5">
        <v>25</v>
      </c>
      <c r="M233" s="5">
        <v>0</v>
      </c>
      <c r="N233" s="5">
        <v>6</v>
      </c>
      <c r="O233" s="5">
        <v>37</v>
      </c>
      <c r="P233" s="5">
        <v>155</v>
      </c>
      <c r="Q233" s="5">
        <v>0</v>
      </c>
      <c r="R233" s="5">
        <v>0</v>
      </c>
      <c r="S233" s="5">
        <v>0</v>
      </c>
      <c r="T233" s="5">
        <v>15</v>
      </c>
      <c r="U233" s="5">
        <v>0</v>
      </c>
      <c r="V233" s="5">
        <v>18</v>
      </c>
      <c r="W233" s="5">
        <v>3</v>
      </c>
      <c r="X233" s="5">
        <v>3</v>
      </c>
      <c r="Y233" s="5">
        <v>0</v>
      </c>
      <c r="Z233" s="5">
        <v>0</v>
      </c>
      <c r="AA233" s="5">
        <v>5</v>
      </c>
      <c r="AB233" s="5">
        <v>41</v>
      </c>
      <c r="AC233" s="5">
        <v>22</v>
      </c>
      <c r="AD233" s="5">
        <v>35</v>
      </c>
      <c r="AE233" s="5">
        <v>0</v>
      </c>
      <c r="AF233" s="5">
        <v>0</v>
      </c>
      <c r="AG233" s="5">
        <v>3</v>
      </c>
      <c r="AH233" s="5">
        <v>8</v>
      </c>
      <c r="AI233" s="5">
        <v>61</v>
      </c>
      <c r="AJ233" s="5">
        <v>0</v>
      </c>
      <c r="AK233" s="5">
        <v>13</v>
      </c>
      <c r="AL233" s="5">
        <v>4</v>
      </c>
      <c r="AM233" s="5">
        <v>26</v>
      </c>
      <c r="AN233" s="5">
        <v>0</v>
      </c>
      <c r="AO233" s="5">
        <v>0</v>
      </c>
      <c r="AP233" s="5">
        <v>4</v>
      </c>
      <c r="AQ233" s="5">
        <v>0</v>
      </c>
      <c r="AR233" s="5">
        <v>5</v>
      </c>
      <c r="AS233" s="5">
        <v>3</v>
      </c>
      <c r="AT233" s="5">
        <v>13</v>
      </c>
      <c r="AU233" s="5">
        <v>104</v>
      </c>
      <c r="AV233" s="5">
        <v>8</v>
      </c>
      <c r="AW233" s="5">
        <v>15</v>
      </c>
      <c r="AX233" s="5">
        <v>7</v>
      </c>
      <c r="AY233" s="5">
        <v>15</v>
      </c>
      <c r="AZ233" s="5">
        <v>10</v>
      </c>
      <c r="BA233" s="5">
        <v>8</v>
      </c>
      <c r="BB233" s="5">
        <v>13</v>
      </c>
      <c r="BC233" s="5">
        <v>8</v>
      </c>
      <c r="BD233" s="5">
        <v>0</v>
      </c>
      <c r="BE233" s="5">
        <v>0</v>
      </c>
      <c r="BF233" s="5">
        <v>0</v>
      </c>
      <c r="BG233" s="5">
        <v>0</v>
      </c>
      <c r="BH233" s="5">
        <v>0</v>
      </c>
      <c r="BI233" s="5">
        <v>5</v>
      </c>
      <c r="BJ233" s="5">
        <v>0</v>
      </c>
      <c r="BK233" s="5">
        <v>0</v>
      </c>
      <c r="BL233" s="5">
        <v>0</v>
      </c>
      <c r="BM233" s="5">
        <v>5</v>
      </c>
      <c r="BN233" s="5">
        <v>4</v>
      </c>
      <c r="BO233" s="5">
        <v>0</v>
      </c>
      <c r="BP233" s="5">
        <v>4</v>
      </c>
      <c r="BQ233" s="5">
        <v>5</v>
      </c>
      <c r="BR233" s="5">
        <v>0</v>
      </c>
      <c r="BS233" s="5">
        <v>0</v>
      </c>
      <c r="BT233" s="5">
        <v>5</v>
      </c>
      <c r="BU233" s="5">
        <v>4</v>
      </c>
      <c r="BV233" s="5">
        <v>0</v>
      </c>
      <c r="BW233" s="5">
        <v>13</v>
      </c>
      <c r="BX233" s="5">
        <v>80</v>
      </c>
      <c r="BY233" s="5">
        <v>6</v>
      </c>
      <c r="BZ233" s="5">
        <v>170</v>
      </c>
      <c r="CA233" s="5">
        <v>0</v>
      </c>
      <c r="CB233" s="5">
        <v>5</v>
      </c>
      <c r="CC233" s="5">
        <v>0</v>
      </c>
      <c r="CD233" s="5">
        <v>1075</v>
      </c>
      <c r="CG233" s="6">
        <v>230</v>
      </c>
      <c r="CH233" s="5">
        <f>VLOOKUP(CG233,$A$4:$CD$237,Infographic!$G$2+2)</f>
        <v>41</v>
      </c>
      <c r="CI233" s="5">
        <f t="shared" si="15"/>
        <v>41.023000000000003</v>
      </c>
      <c r="CJ233" s="5">
        <f t="shared" si="16"/>
        <v>78</v>
      </c>
      <c r="CK233" s="5" t="str">
        <f t="shared" si="17"/>
        <v>Balinese</v>
      </c>
      <c r="CL233" s="5">
        <f t="shared" si="18"/>
        <v>0</v>
      </c>
      <c r="CM233" s="5">
        <f t="shared" si="19"/>
        <v>0</v>
      </c>
    </row>
    <row r="234" spans="1:91" x14ac:dyDescent="0.3">
      <c r="A234" s="6">
        <v>231</v>
      </c>
      <c r="B234" s="5" t="s">
        <v>545</v>
      </c>
      <c r="C234" s="5">
        <v>0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3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  <c r="AB234" s="5">
        <v>0</v>
      </c>
      <c r="AC234" s="5">
        <v>0</v>
      </c>
      <c r="AD234" s="5">
        <v>0</v>
      </c>
      <c r="AE234" s="5">
        <v>0</v>
      </c>
      <c r="AF234" s="5">
        <v>0</v>
      </c>
      <c r="AG234" s="5">
        <v>0</v>
      </c>
      <c r="AH234" s="5">
        <v>0</v>
      </c>
      <c r="AI234" s="5">
        <v>0</v>
      </c>
      <c r="AJ234" s="5">
        <v>0</v>
      </c>
      <c r="AK234" s="5">
        <v>0</v>
      </c>
      <c r="AL234" s="5">
        <v>0</v>
      </c>
      <c r="AM234" s="5">
        <v>0</v>
      </c>
      <c r="AN234" s="5">
        <v>0</v>
      </c>
      <c r="AO234" s="5">
        <v>0</v>
      </c>
      <c r="AP234" s="5">
        <v>0</v>
      </c>
      <c r="AQ234" s="5">
        <v>0</v>
      </c>
      <c r="AR234" s="5">
        <v>0</v>
      </c>
      <c r="AS234" s="5">
        <v>0</v>
      </c>
      <c r="AT234" s="5">
        <v>0</v>
      </c>
      <c r="AU234" s="5">
        <v>0</v>
      </c>
      <c r="AV234" s="5">
        <v>0</v>
      </c>
      <c r="AW234" s="5">
        <v>0</v>
      </c>
      <c r="AX234" s="5">
        <v>0</v>
      </c>
      <c r="AY234" s="5">
        <v>0</v>
      </c>
      <c r="AZ234" s="5">
        <v>0</v>
      </c>
      <c r="BA234" s="5">
        <v>0</v>
      </c>
      <c r="BB234" s="5">
        <v>0</v>
      </c>
      <c r="BC234" s="5">
        <v>0</v>
      </c>
      <c r="BD234" s="5">
        <v>0</v>
      </c>
      <c r="BE234" s="5">
        <v>0</v>
      </c>
      <c r="BF234" s="5">
        <v>0</v>
      </c>
      <c r="BG234" s="5">
        <v>0</v>
      </c>
      <c r="BH234" s="5">
        <v>0</v>
      </c>
      <c r="BI234" s="5">
        <v>0</v>
      </c>
      <c r="BJ234" s="5">
        <v>0</v>
      </c>
      <c r="BK234" s="5">
        <v>0</v>
      </c>
      <c r="BL234" s="5">
        <v>0</v>
      </c>
      <c r="BM234" s="5">
        <v>0</v>
      </c>
      <c r="BN234" s="5">
        <v>0</v>
      </c>
      <c r="BO234" s="5">
        <v>0</v>
      </c>
      <c r="BP234" s="5">
        <v>0</v>
      </c>
      <c r="BQ234" s="5">
        <v>0</v>
      </c>
      <c r="BR234" s="5">
        <v>0</v>
      </c>
      <c r="BS234" s="5">
        <v>0</v>
      </c>
      <c r="BT234" s="5">
        <v>0</v>
      </c>
      <c r="BU234" s="5">
        <v>0</v>
      </c>
      <c r="BV234" s="5">
        <v>0</v>
      </c>
      <c r="BW234" s="5">
        <v>0</v>
      </c>
      <c r="BX234" s="5">
        <v>0</v>
      </c>
      <c r="BY234" s="5">
        <v>0</v>
      </c>
      <c r="BZ234" s="5">
        <v>0</v>
      </c>
      <c r="CA234" s="5">
        <v>0</v>
      </c>
      <c r="CB234" s="5">
        <v>0</v>
      </c>
      <c r="CC234" s="5">
        <v>0</v>
      </c>
      <c r="CD234" s="5">
        <v>7</v>
      </c>
      <c r="CG234" s="6">
        <v>231</v>
      </c>
      <c r="CH234" s="5">
        <f>VLOOKUP(CG234,$A$4:$CD$237,Infographic!$G$2+2)</f>
        <v>0</v>
      </c>
      <c r="CI234" s="5">
        <f t="shared" si="15"/>
        <v>2.3100000000000002E-2</v>
      </c>
      <c r="CJ234" s="5">
        <f t="shared" si="16"/>
        <v>138</v>
      </c>
      <c r="CK234" s="5" t="str">
        <f t="shared" si="17"/>
        <v>Aromunian (Macedo-Romanian)</v>
      </c>
      <c r="CL234" s="5">
        <f t="shared" si="18"/>
        <v>0</v>
      </c>
      <c r="CM234" s="5">
        <f t="shared" si="19"/>
        <v>0</v>
      </c>
    </row>
    <row r="235" spans="1:91" x14ac:dyDescent="0.3">
      <c r="A235" s="6">
        <v>232</v>
      </c>
      <c r="B235" s="5" t="s">
        <v>676</v>
      </c>
      <c r="C235" s="5">
        <v>0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3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3</v>
      </c>
      <c r="AE235" s="5">
        <v>0</v>
      </c>
      <c r="AF235" s="5">
        <v>0</v>
      </c>
      <c r="AG235" s="5">
        <v>0</v>
      </c>
      <c r="AH235" s="5">
        <v>0</v>
      </c>
      <c r="AI235" s="5">
        <v>0</v>
      </c>
      <c r="AJ235" s="5">
        <v>0</v>
      </c>
      <c r="AK235" s="5">
        <v>0</v>
      </c>
      <c r="AL235" s="5">
        <v>0</v>
      </c>
      <c r="AM235" s="5">
        <v>0</v>
      </c>
      <c r="AN235" s="5">
        <v>0</v>
      </c>
      <c r="AO235" s="5">
        <v>0</v>
      </c>
      <c r="AP235" s="5">
        <v>0</v>
      </c>
      <c r="AQ235" s="5">
        <v>0</v>
      </c>
      <c r="AR235" s="5">
        <v>0</v>
      </c>
      <c r="AS235" s="5">
        <v>0</v>
      </c>
      <c r="AT235" s="5">
        <v>0</v>
      </c>
      <c r="AU235" s="5">
        <v>3</v>
      </c>
      <c r="AV235" s="5">
        <v>0</v>
      </c>
      <c r="AW235" s="5">
        <v>0</v>
      </c>
      <c r="AX235" s="5">
        <v>0</v>
      </c>
      <c r="AY235" s="5">
        <v>0</v>
      </c>
      <c r="AZ235" s="5">
        <v>0</v>
      </c>
      <c r="BA235" s="5">
        <v>0</v>
      </c>
      <c r="BB235" s="5">
        <v>0</v>
      </c>
      <c r="BC235" s="5">
        <v>0</v>
      </c>
      <c r="BD235" s="5">
        <v>0</v>
      </c>
      <c r="BE235" s="5">
        <v>0</v>
      </c>
      <c r="BF235" s="5">
        <v>0</v>
      </c>
      <c r="BG235" s="5">
        <v>0</v>
      </c>
      <c r="BH235" s="5">
        <v>0</v>
      </c>
      <c r="BI235" s="5">
        <v>0</v>
      </c>
      <c r="BJ235" s="5">
        <v>0</v>
      </c>
      <c r="BK235" s="5">
        <v>0</v>
      </c>
      <c r="BL235" s="5">
        <v>0</v>
      </c>
      <c r="BM235" s="5">
        <v>0</v>
      </c>
      <c r="BN235" s="5">
        <v>0</v>
      </c>
      <c r="BO235" s="5">
        <v>0</v>
      </c>
      <c r="BP235" s="5">
        <v>0</v>
      </c>
      <c r="BQ235" s="5">
        <v>0</v>
      </c>
      <c r="BR235" s="5">
        <v>0</v>
      </c>
      <c r="BS235" s="5">
        <v>0</v>
      </c>
      <c r="BT235" s="5">
        <v>0</v>
      </c>
      <c r="BU235" s="5">
        <v>0</v>
      </c>
      <c r="BV235" s="5">
        <v>0</v>
      </c>
      <c r="BW235" s="5">
        <v>0</v>
      </c>
      <c r="BX235" s="5">
        <v>0</v>
      </c>
      <c r="BY235" s="5">
        <v>0</v>
      </c>
      <c r="BZ235" s="5">
        <v>0</v>
      </c>
      <c r="CA235" s="5">
        <v>4</v>
      </c>
      <c r="CB235" s="5">
        <v>0</v>
      </c>
      <c r="CC235" s="5">
        <v>0</v>
      </c>
      <c r="CD235" s="5">
        <v>13</v>
      </c>
      <c r="CG235" s="6">
        <v>232</v>
      </c>
      <c r="CH235" s="5">
        <f>VLOOKUP(CG235,$A$4:$CD$237,Infographic!$G$2+2)</f>
        <v>0</v>
      </c>
      <c r="CI235" s="5">
        <f t="shared" si="15"/>
        <v>2.3200000000000002E-2</v>
      </c>
      <c r="CJ235" s="5">
        <f t="shared" si="16"/>
        <v>137</v>
      </c>
      <c r="CK235" s="5" t="str">
        <f t="shared" si="17"/>
        <v>American Languages</v>
      </c>
      <c r="CL235" s="5">
        <f t="shared" si="18"/>
        <v>0</v>
      </c>
      <c r="CM235" s="5">
        <f t="shared" si="19"/>
        <v>0</v>
      </c>
    </row>
    <row r="236" spans="1:91" x14ac:dyDescent="0.3">
      <c r="A236" s="6">
        <v>233</v>
      </c>
      <c r="B236" s="5" t="s">
        <v>546</v>
      </c>
      <c r="C236" s="5">
        <v>0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49</v>
      </c>
      <c r="M236" s="5">
        <v>0</v>
      </c>
      <c r="N236" s="5">
        <v>0</v>
      </c>
      <c r="O236" s="5">
        <v>4</v>
      </c>
      <c r="P236" s="5">
        <v>21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  <c r="AC236" s="5">
        <v>0</v>
      </c>
      <c r="AD236" s="5">
        <v>0</v>
      </c>
      <c r="AE236" s="5">
        <v>0</v>
      </c>
      <c r="AF236" s="5">
        <v>0</v>
      </c>
      <c r="AG236" s="5">
        <v>3</v>
      </c>
      <c r="AH236" s="5">
        <v>0</v>
      </c>
      <c r="AI236" s="5">
        <v>0</v>
      </c>
      <c r="AJ236" s="5">
        <v>0</v>
      </c>
      <c r="AK236" s="5">
        <v>0</v>
      </c>
      <c r="AL236" s="5">
        <v>77</v>
      </c>
      <c r="AM236" s="5">
        <v>18</v>
      </c>
      <c r="AN236" s="5">
        <v>0</v>
      </c>
      <c r="AO236" s="5">
        <v>0</v>
      </c>
      <c r="AP236" s="5">
        <v>0</v>
      </c>
      <c r="AQ236" s="5">
        <v>0</v>
      </c>
      <c r="AR236" s="5">
        <v>7</v>
      </c>
      <c r="AS236" s="5">
        <v>512</v>
      </c>
      <c r="AT236" s="5">
        <v>5</v>
      </c>
      <c r="AU236" s="5">
        <v>20</v>
      </c>
      <c r="AV236" s="5">
        <v>12</v>
      </c>
      <c r="AW236" s="5">
        <v>0</v>
      </c>
      <c r="AX236" s="5">
        <v>0</v>
      </c>
      <c r="AY236" s="5">
        <v>0</v>
      </c>
      <c r="AZ236" s="5">
        <v>0</v>
      </c>
      <c r="BA236" s="5">
        <v>0</v>
      </c>
      <c r="BB236" s="5">
        <v>0</v>
      </c>
      <c r="BC236" s="5">
        <v>0</v>
      </c>
      <c r="BD236" s="5">
        <v>0</v>
      </c>
      <c r="BE236" s="5">
        <v>0</v>
      </c>
      <c r="BF236" s="5">
        <v>0</v>
      </c>
      <c r="BG236" s="5">
        <v>0</v>
      </c>
      <c r="BH236" s="5">
        <v>0</v>
      </c>
      <c r="BI236" s="5">
        <v>0</v>
      </c>
      <c r="BJ236" s="5">
        <v>0</v>
      </c>
      <c r="BK236" s="5">
        <v>0</v>
      </c>
      <c r="BL236" s="5">
        <v>0</v>
      </c>
      <c r="BM236" s="5">
        <v>0</v>
      </c>
      <c r="BN236" s="5">
        <v>0</v>
      </c>
      <c r="BO236" s="5">
        <v>0</v>
      </c>
      <c r="BP236" s="5">
        <v>0</v>
      </c>
      <c r="BQ236" s="5">
        <v>0</v>
      </c>
      <c r="BR236" s="5">
        <v>0</v>
      </c>
      <c r="BS236" s="5">
        <v>0</v>
      </c>
      <c r="BT236" s="5">
        <v>0</v>
      </c>
      <c r="BU236" s="5">
        <v>0</v>
      </c>
      <c r="BV236" s="5">
        <v>0</v>
      </c>
      <c r="BW236" s="5">
        <v>0</v>
      </c>
      <c r="BX236" s="5">
        <v>0</v>
      </c>
      <c r="BY236" s="5">
        <v>0</v>
      </c>
      <c r="BZ236" s="5">
        <v>24</v>
      </c>
      <c r="CA236" s="5">
        <v>0</v>
      </c>
      <c r="CB236" s="5">
        <v>137</v>
      </c>
      <c r="CC236" s="5">
        <v>0</v>
      </c>
      <c r="CD236" s="5">
        <v>896</v>
      </c>
      <c r="CG236" s="6">
        <v>233</v>
      </c>
      <c r="CH236" s="5">
        <f>VLOOKUP(CG236,$A$4:$CD$237,Infographic!$G$2+2)</f>
        <v>0</v>
      </c>
      <c r="CI236" s="5">
        <f t="shared" si="15"/>
        <v>2.3300000000000001E-2</v>
      </c>
      <c r="CJ236" s="5">
        <f t="shared" si="16"/>
        <v>136</v>
      </c>
      <c r="CK236" s="5" t="str">
        <f t="shared" si="17"/>
        <v>Adnymathanha</v>
      </c>
      <c r="CL236" s="5">
        <f t="shared" si="18"/>
        <v>0</v>
      </c>
      <c r="CM236" s="5">
        <f t="shared" si="19"/>
        <v>0</v>
      </c>
    </row>
    <row r="237" spans="1:91" x14ac:dyDescent="0.3">
      <c r="A237" s="6">
        <v>234</v>
      </c>
      <c r="B237" s="5" t="s">
        <v>547</v>
      </c>
      <c r="C237" s="5">
        <v>0</v>
      </c>
      <c r="D237" s="5">
        <v>0</v>
      </c>
      <c r="E237" s="5">
        <v>7</v>
      </c>
      <c r="F237" s="5">
        <v>0</v>
      </c>
      <c r="G237" s="5">
        <v>0</v>
      </c>
      <c r="H237" s="5">
        <v>0</v>
      </c>
      <c r="I237" s="5">
        <v>5</v>
      </c>
      <c r="J237" s="5">
        <v>0</v>
      </c>
      <c r="K237" s="5">
        <v>3</v>
      </c>
      <c r="L237" s="5">
        <v>0</v>
      </c>
      <c r="M237" s="5">
        <v>0</v>
      </c>
      <c r="N237" s="5">
        <v>0</v>
      </c>
      <c r="O237" s="5">
        <v>4</v>
      </c>
      <c r="P237" s="5">
        <v>13</v>
      </c>
      <c r="Q237" s="5">
        <v>0</v>
      </c>
      <c r="R237" s="5">
        <v>0</v>
      </c>
      <c r="S237" s="5">
        <v>0</v>
      </c>
      <c r="T237" s="5">
        <v>4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">
        <v>5</v>
      </c>
      <c r="AD237" s="5">
        <v>0</v>
      </c>
      <c r="AE237" s="5">
        <v>0</v>
      </c>
      <c r="AF237" s="5">
        <v>0</v>
      </c>
      <c r="AG237" s="5">
        <v>0</v>
      </c>
      <c r="AH237" s="5">
        <v>0</v>
      </c>
      <c r="AI237" s="5">
        <v>0</v>
      </c>
      <c r="AJ237" s="5">
        <v>0</v>
      </c>
      <c r="AK237" s="5">
        <v>0</v>
      </c>
      <c r="AL237" s="5">
        <v>6</v>
      </c>
      <c r="AM237" s="5">
        <v>0</v>
      </c>
      <c r="AN237" s="5">
        <v>0</v>
      </c>
      <c r="AO237" s="5">
        <v>0</v>
      </c>
      <c r="AP237" s="5">
        <v>6</v>
      </c>
      <c r="AQ237" s="5">
        <v>0</v>
      </c>
      <c r="AR237" s="5">
        <v>4</v>
      </c>
      <c r="AS237" s="5">
        <v>0</v>
      </c>
      <c r="AT237" s="5">
        <v>8</v>
      </c>
      <c r="AU237" s="5">
        <v>14</v>
      </c>
      <c r="AV237" s="5">
        <v>0</v>
      </c>
      <c r="AW237" s="5">
        <v>0</v>
      </c>
      <c r="AX237" s="5">
        <v>0</v>
      </c>
      <c r="AY237" s="5">
        <v>3</v>
      </c>
      <c r="AZ237" s="5">
        <v>5</v>
      </c>
      <c r="BA237" s="5">
        <v>0</v>
      </c>
      <c r="BB237" s="5">
        <v>9</v>
      </c>
      <c r="BC237" s="5">
        <v>0</v>
      </c>
      <c r="BD237" s="5">
        <v>0</v>
      </c>
      <c r="BE237" s="5">
        <v>0</v>
      </c>
      <c r="BF237" s="5">
        <v>0</v>
      </c>
      <c r="BG237" s="5">
        <v>0</v>
      </c>
      <c r="BH237" s="5">
        <v>0</v>
      </c>
      <c r="BI237" s="5">
        <v>0</v>
      </c>
      <c r="BJ237" s="5">
        <v>0</v>
      </c>
      <c r="BK237" s="5">
        <v>0</v>
      </c>
      <c r="BL237" s="5">
        <v>0</v>
      </c>
      <c r="BM237" s="5">
        <v>0</v>
      </c>
      <c r="BN237" s="5">
        <v>0</v>
      </c>
      <c r="BO237" s="5">
        <v>0</v>
      </c>
      <c r="BP237" s="5">
        <v>0</v>
      </c>
      <c r="BQ237" s="5">
        <v>4</v>
      </c>
      <c r="BR237" s="5">
        <v>0</v>
      </c>
      <c r="BS237" s="5">
        <v>0</v>
      </c>
      <c r="BT237" s="5">
        <v>0</v>
      </c>
      <c r="BU237" s="5">
        <v>0</v>
      </c>
      <c r="BV237" s="5">
        <v>0</v>
      </c>
      <c r="BW237" s="5">
        <v>0</v>
      </c>
      <c r="BX237" s="5">
        <v>8</v>
      </c>
      <c r="BY237" s="5">
        <v>0</v>
      </c>
      <c r="BZ237" s="5">
        <v>10</v>
      </c>
      <c r="CA237" s="5">
        <v>0</v>
      </c>
      <c r="CB237" s="5">
        <v>0</v>
      </c>
      <c r="CC237" s="5">
        <v>0</v>
      </c>
      <c r="CD237" s="5">
        <v>120</v>
      </c>
      <c r="CG237" s="6">
        <v>234</v>
      </c>
      <c r="CH237" s="5">
        <f>VLOOKUP(CG237,$A$4:$CD$237,Infographic!$G$2+2)</f>
        <v>0</v>
      </c>
      <c r="CI237" s="5">
        <f t="shared" si="15"/>
        <v>2.3400000000000001E-2</v>
      </c>
      <c r="CJ237" s="5">
        <f t="shared" si="16"/>
        <v>135</v>
      </c>
      <c r="CK237" s="5" t="str">
        <f t="shared" si="17"/>
        <v>Acehnese</v>
      </c>
      <c r="CL237" s="5">
        <f t="shared" si="18"/>
        <v>0</v>
      </c>
      <c r="CM237" s="5">
        <f t="shared" si="19"/>
        <v>0</v>
      </c>
    </row>
    <row r="238" spans="1:91" x14ac:dyDescent="0.3">
      <c r="A238" s="6">
        <v>235</v>
      </c>
      <c r="B238" s="5" t="s">
        <v>91</v>
      </c>
      <c r="C238" s="5">
        <v>13235</v>
      </c>
      <c r="D238" s="5">
        <v>11880</v>
      </c>
      <c r="E238" s="5">
        <v>113763</v>
      </c>
      <c r="F238" s="5">
        <v>126236</v>
      </c>
      <c r="G238" s="5">
        <v>40789</v>
      </c>
      <c r="H238" s="5">
        <v>57626</v>
      </c>
      <c r="I238" s="5">
        <v>101306</v>
      </c>
      <c r="J238" s="5">
        <v>14528</v>
      </c>
      <c r="K238" s="5">
        <v>167900</v>
      </c>
      <c r="L238" s="5">
        <v>194618</v>
      </c>
      <c r="M238" s="5">
        <v>6178</v>
      </c>
      <c r="N238" s="5">
        <v>38735</v>
      </c>
      <c r="O238" s="5">
        <v>118194</v>
      </c>
      <c r="P238" s="5">
        <v>365239</v>
      </c>
      <c r="Q238" s="5">
        <v>13483</v>
      </c>
      <c r="R238" s="5">
        <v>22423</v>
      </c>
      <c r="S238" s="5">
        <v>16115</v>
      </c>
      <c r="T238" s="5">
        <v>148570</v>
      </c>
      <c r="U238" s="5">
        <v>48715</v>
      </c>
      <c r="V238" s="5">
        <v>139281</v>
      </c>
      <c r="W238" s="5">
        <v>10683</v>
      </c>
      <c r="X238" s="5">
        <v>148908</v>
      </c>
      <c r="Y238" s="5">
        <v>20152</v>
      </c>
      <c r="Z238" s="5">
        <v>24985</v>
      </c>
      <c r="AA238" s="5">
        <v>121470</v>
      </c>
      <c r="AB238" s="5">
        <v>158208</v>
      </c>
      <c r="AC238" s="5">
        <v>271057</v>
      </c>
      <c r="AD238" s="5">
        <v>68409</v>
      </c>
      <c r="AE238" s="5">
        <v>16604</v>
      </c>
      <c r="AF238" s="5">
        <v>5698</v>
      </c>
      <c r="AG238" s="5">
        <v>91322</v>
      </c>
      <c r="AH238" s="5">
        <v>20429</v>
      </c>
      <c r="AI238" s="5">
        <v>243901</v>
      </c>
      <c r="AJ238" s="5">
        <v>17368</v>
      </c>
      <c r="AK238" s="5">
        <v>158129</v>
      </c>
      <c r="AL238" s="5">
        <v>159103</v>
      </c>
      <c r="AM238" s="5">
        <v>77318</v>
      </c>
      <c r="AN238" s="5">
        <v>7759</v>
      </c>
      <c r="AO238" s="5">
        <v>51458</v>
      </c>
      <c r="AP238" s="5">
        <v>124700</v>
      </c>
      <c r="AQ238" s="5">
        <v>10178</v>
      </c>
      <c r="AR238" s="5">
        <v>85209</v>
      </c>
      <c r="AS238" s="5">
        <v>115043</v>
      </c>
      <c r="AT238" s="5">
        <v>149615</v>
      </c>
      <c r="AU238" s="5">
        <v>178960</v>
      </c>
      <c r="AV238" s="5">
        <v>56972</v>
      </c>
      <c r="AW238" s="5">
        <v>49460</v>
      </c>
      <c r="AX238" s="5">
        <v>30522</v>
      </c>
      <c r="AY238" s="5">
        <v>190397</v>
      </c>
      <c r="AZ238" s="5">
        <v>121851</v>
      </c>
      <c r="BA238" s="5">
        <v>37632</v>
      </c>
      <c r="BB238" s="5">
        <v>171357</v>
      </c>
      <c r="BC238" s="5">
        <v>168948</v>
      </c>
      <c r="BD238" s="5">
        <v>20253</v>
      </c>
      <c r="BE238" s="5">
        <v>17374</v>
      </c>
      <c r="BF238" s="5">
        <v>15197</v>
      </c>
      <c r="BG238" s="5">
        <v>62895</v>
      </c>
      <c r="BH238" s="5">
        <v>11948</v>
      </c>
      <c r="BI238" s="5">
        <v>101942</v>
      </c>
      <c r="BJ238" s="5">
        <v>7671</v>
      </c>
      <c r="BK238" s="5">
        <v>3276</v>
      </c>
      <c r="BL238" s="5">
        <v>30577</v>
      </c>
      <c r="BM238" s="5">
        <v>16588</v>
      </c>
      <c r="BN238" s="5">
        <v>104703</v>
      </c>
      <c r="BO238" s="5">
        <v>11455</v>
      </c>
      <c r="BP238" s="5">
        <v>37694</v>
      </c>
      <c r="BQ238" s="5">
        <v>21403</v>
      </c>
      <c r="BR238" s="5">
        <v>6223</v>
      </c>
      <c r="BS238" s="5">
        <v>29808</v>
      </c>
      <c r="BT238" s="5">
        <v>35406</v>
      </c>
      <c r="BU238" s="5">
        <v>45639</v>
      </c>
      <c r="BV238" s="5">
        <v>4006</v>
      </c>
      <c r="BW238" s="5">
        <v>169346</v>
      </c>
      <c r="BX238" s="5">
        <v>229396</v>
      </c>
      <c r="BY238" s="5">
        <v>43253</v>
      </c>
      <c r="BZ238" s="5">
        <v>292011</v>
      </c>
      <c r="CA238" s="5">
        <v>90114</v>
      </c>
      <c r="CB238" s="5">
        <v>156068</v>
      </c>
      <c r="CC238" s="5">
        <v>6556</v>
      </c>
      <c r="CD238" s="5">
        <v>6503491</v>
      </c>
      <c r="CG238" s="6"/>
    </row>
    <row r="239" spans="1:91" x14ac:dyDescent="0.3">
      <c r="A239" s="6">
        <v>236</v>
      </c>
      <c r="B239" s="17" t="s">
        <v>567</v>
      </c>
      <c r="C239" s="17">
        <v>7.6898222940226191</v>
      </c>
      <c r="D239" s="17">
        <v>5.7854406130268217</v>
      </c>
      <c r="E239" s="17">
        <v>7.3956291831527494</v>
      </c>
      <c r="F239" s="17">
        <v>22.556200234048291</v>
      </c>
      <c r="G239" s="17">
        <v>5.4296977660972345</v>
      </c>
      <c r="H239" s="17">
        <v>5.1679776519885365</v>
      </c>
      <c r="I239" s="17">
        <v>16.024743111292878</v>
      </c>
      <c r="J239" s="17">
        <v>3.8311298076923066</v>
      </c>
      <c r="K239" s="17">
        <v>29.63088093468393</v>
      </c>
      <c r="L239" s="17">
        <v>61.196808364588883</v>
      </c>
      <c r="M239" s="17">
        <v>3.4238069895334462</v>
      </c>
      <c r="N239" s="17">
        <v>4.2620406805963569</v>
      </c>
      <c r="O239" s="17">
        <v>18.797850248219689</v>
      </c>
      <c r="P239" s="17">
        <v>44.044556470822613</v>
      </c>
      <c r="Q239" s="17">
        <v>3.2005120819330983</v>
      </c>
      <c r="R239" s="17">
        <v>6.1271234968505439</v>
      </c>
      <c r="S239" s="17">
        <v>2.7981835180980426</v>
      </c>
      <c r="T239" s="17">
        <v>33.800597854756461</v>
      </c>
      <c r="U239" s="17">
        <v>4.3852640923213499</v>
      </c>
      <c r="V239" s="17">
        <v>11.887280874383123</v>
      </c>
      <c r="W239" s="17">
        <v>2.6933631466612411</v>
      </c>
      <c r="X239" s="17">
        <v>32.041117231402666</v>
      </c>
      <c r="Y239" s="17">
        <v>3.1837299685886222</v>
      </c>
      <c r="Z239" s="17">
        <v>3.1712029569892479</v>
      </c>
      <c r="AA239" s="17">
        <v>6.8956489868579496</v>
      </c>
      <c r="AB239" s="17">
        <v>68.717232444687355</v>
      </c>
      <c r="AC239" s="17">
        <v>12.383599992223807</v>
      </c>
      <c r="AD239" s="17">
        <v>19.180942438191053</v>
      </c>
      <c r="AE239" s="17">
        <v>5.2672802036420592</v>
      </c>
      <c r="AF239" s="17">
        <v>7.5951752732755295</v>
      </c>
      <c r="AG239" s="17">
        <v>28.406652052656341</v>
      </c>
      <c r="AH239" s="17">
        <v>4.8630172458439063</v>
      </c>
      <c r="AI239" s="17">
        <v>51.927330794099554</v>
      </c>
      <c r="AJ239" s="17">
        <v>2.2858547376182798</v>
      </c>
      <c r="AK239" s="17">
        <v>26.930812418519025</v>
      </c>
      <c r="AL239" s="17">
        <v>29.719420907625931</v>
      </c>
      <c r="AM239" s="17">
        <v>7.1747627024008978</v>
      </c>
      <c r="AN239" s="17">
        <v>3.3506643558636711</v>
      </c>
      <c r="AO239" s="17">
        <v>4.7388999201653945</v>
      </c>
      <c r="AP239" s="17">
        <v>47.722346322495248</v>
      </c>
      <c r="AQ239" s="17">
        <v>4.3215119983011334</v>
      </c>
      <c r="AR239" s="17">
        <v>40.221809169764555</v>
      </c>
      <c r="AS239" s="17">
        <v>20.483791196439</v>
      </c>
      <c r="AT239" s="17">
        <v>49.827858062462923</v>
      </c>
      <c r="AU239" s="17">
        <v>41.76197262373806</v>
      </c>
      <c r="AV239" s="17">
        <v>13.348183687457166</v>
      </c>
      <c r="AW239" s="17">
        <v>12.122514777001612</v>
      </c>
      <c r="AX239" s="17">
        <v>5.6277820956687634</v>
      </c>
      <c r="AY239" s="17">
        <v>54.235412695282541</v>
      </c>
      <c r="AZ239" s="17">
        <v>29.320002049215319</v>
      </c>
      <c r="BA239" s="17">
        <v>8.1731306583212273</v>
      </c>
      <c r="BB239" s="17">
        <v>36.135187798158974</v>
      </c>
      <c r="BC239" s="17">
        <v>5.7530150628033851</v>
      </c>
      <c r="BD239" s="17">
        <v>3.8121245221190634</v>
      </c>
      <c r="BE239" s="17">
        <v>2.2496773003872477</v>
      </c>
      <c r="BF239" s="17">
        <v>4.1633709642625973</v>
      </c>
      <c r="BG239" s="17">
        <v>9.8419082184838231</v>
      </c>
      <c r="BH239" s="17">
        <v>5.8812735113313153</v>
      </c>
      <c r="BI239" s="17">
        <v>22.506187340072998</v>
      </c>
      <c r="BJ239" s="17">
        <v>2.3671281822242065</v>
      </c>
      <c r="BK239" s="17">
        <v>3.6976439790576023</v>
      </c>
      <c r="BL239" s="17">
        <v>4.1506264436200695</v>
      </c>
      <c r="BM239" s="17">
        <v>3.1970784213224022</v>
      </c>
      <c r="BN239" s="17">
        <v>23.243384174162429</v>
      </c>
      <c r="BO239" s="17">
        <v>3.9527966996066368</v>
      </c>
      <c r="BP239" s="17">
        <v>4.3964649289629705</v>
      </c>
      <c r="BQ239" s="17">
        <v>17.929551505222193</v>
      </c>
      <c r="BR239" s="17">
        <v>3.1601123595505669</v>
      </c>
      <c r="BS239" s="17">
        <v>5.5466552743066728</v>
      </c>
      <c r="BT239" s="17">
        <v>5.7224050254262693</v>
      </c>
      <c r="BU239" s="17">
        <v>4.3720572691457704</v>
      </c>
      <c r="BV239" s="17">
        <v>2.3913043478260789</v>
      </c>
      <c r="BW239" s="17">
        <v>42.033771612729296</v>
      </c>
      <c r="BX239" s="17">
        <v>47.333867093674939</v>
      </c>
      <c r="BY239" s="17">
        <v>7.2819314641744484</v>
      </c>
      <c r="BZ239" s="17">
        <v>53.078944487025076</v>
      </c>
      <c r="CA239" s="17">
        <v>21.14470943431553</v>
      </c>
      <c r="CB239" s="17">
        <v>8.2751094608802163</v>
      </c>
      <c r="CC239" s="17">
        <v>3.0987308389648973</v>
      </c>
      <c r="CD239" s="17">
        <v>29.090263542906698</v>
      </c>
      <c r="CG239" s="6"/>
    </row>
    <row r="240" spans="1:91" x14ac:dyDescent="0.3">
      <c r="CG240" s="6"/>
    </row>
    <row r="241" spans="85:85" x14ac:dyDescent="0.3">
      <c r="CG241" s="6"/>
    </row>
    <row r="242" spans="85:85" x14ac:dyDescent="0.3">
      <c r="CG242" s="6"/>
    </row>
    <row r="243" spans="85:85" x14ac:dyDescent="0.3">
      <c r="CG243" s="6"/>
    </row>
    <row r="244" spans="85:85" x14ac:dyDescent="0.3">
      <c r="CG244" s="6"/>
    </row>
    <row r="245" spans="85:85" x14ac:dyDescent="0.3">
      <c r="CG245" s="6"/>
    </row>
    <row r="246" spans="85:85" x14ac:dyDescent="0.3">
      <c r="CG246" s="6"/>
    </row>
    <row r="247" spans="85:85" x14ac:dyDescent="0.3">
      <c r="CG247" s="6"/>
    </row>
    <row r="248" spans="85:85" x14ac:dyDescent="0.3">
      <c r="CG248" s="6"/>
    </row>
    <row r="249" spans="85:85" x14ac:dyDescent="0.3">
      <c r="CG249" s="6"/>
    </row>
    <row r="250" spans="85:85" x14ac:dyDescent="0.3">
      <c r="CG250" s="6"/>
    </row>
    <row r="251" spans="85:85" x14ac:dyDescent="0.3">
      <c r="CG251" s="6"/>
    </row>
    <row r="252" spans="85:85" x14ac:dyDescent="0.3">
      <c r="CG252" s="6"/>
    </row>
    <row r="253" spans="85:85" x14ac:dyDescent="0.3">
      <c r="CG253" s="6"/>
    </row>
    <row r="254" spans="85:85" x14ac:dyDescent="0.3">
      <c r="CG254" s="6"/>
    </row>
    <row r="255" spans="85:85" x14ac:dyDescent="0.3">
      <c r="CG255" s="6"/>
    </row>
    <row r="256" spans="85:85" x14ac:dyDescent="0.3">
      <c r="CG256" s="6"/>
    </row>
    <row r="257" spans="85:85" x14ac:dyDescent="0.3">
      <c r="CG257" s="6"/>
    </row>
    <row r="258" spans="85:85" x14ac:dyDescent="0.3">
      <c r="CG258" s="6"/>
    </row>
    <row r="259" spans="85:85" x14ac:dyDescent="0.3">
      <c r="CG259" s="6"/>
    </row>
    <row r="260" spans="85:85" x14ac:dyDescent="0.3">
      <c r="CG260" s="6"/>
    </row>
    <row r="261" spans="85:85" x14ac:dyDescent="0.3">
      <c r="CG261" s="6"/>
    </row>
    <row r="262" spans="85:85" x14ac:dyDescent="0.3">
      <c r="CG262" s="6"/>
    </row>
    <row r="263" spans="85:85" x14ac:dyDescent="0.3">
      <c r="CG263" s="6"/>
    </row>
    <row r="264" spans="85:85" x14ac:dyDescent="0.3">
      <c r="CG264" s="6"/>
    </row>
    <row r="265" spans="85:85" x14ac:dyDescent="0.3">
      <c r="CG265" s="6"/>
    </row>
    <row r="266" spans="85:85" x14ac:dyDescent="0.3">
      <c r="CG266" s="6"/>
    </row>
    <row r="267" spans="85:85" x14ac:dyDescent="0.3">
      <c r="CG267" s="6"/>
    </row>
    <row r="268" spans="85:85" x14ac:dyDescent="0.3">
      <c r="CG268" s="6"/>
    </row>
    <row r="269" spans="85:85" x14ac:dyDescent="0.3">
      <c r="CG269" s="6"/>
    </row>
    <row r="270" spans="85:85" x14ac:dyDescent="0.3">
      <c r="CG270" s="6"/>
    </row>
    <row r="271" spans="85:85" x14ac:dyDescent="0.3">
      <c r="CG271" s="6"/>
    </row>
    <row r="272" spans="85:85" x14ac:dyDescent="0.3">
      <c r="CG272" s="6"/>
    </row>
    <row r="273" spans="85:85" x14ac:dyDescent="0.3">
      <c r="CG273" s="6"/>
    </row>
    <row r="274" spans="85:85" x14ac:dyDescent="0.3">
      <c r="CG274" s="6"/>
    </row>
    <row r="275" spans="85:85" x14ac:dyDescent="0.3">
      <c r="CG275" s="6"/>
    </row>
    <row r="276" spans="85:85" x14ac:dyDescent="0.3">
      <c r="CG276" s="6"/>
    </row>
    <row r="277" spans="85:85" x14ac:dyDescent="0.3">
      <c r="CG277" s="6"/>
    </row>
    <row r="278" spans="85:85" x14ac:dyDescent="0.3">
      <c r="CG278" s="6"/>
    </row>
    <row r="279" spans="85:85" x14ac:dyDescent="0.3">
      <c r="CG279" s="6"/>
    </row>
    <row r="280" spans="85:85" x14ac:dyDescent="0.3">
      <c r="CG280" s="6"/>
    </row>
    <row r="281" spans="85:85" x14ac:dyDescent="0.3">
      <c r="CG281" s="6"/>
    </row>
    <row r="282" spans="85:85" x14ac:dyDescent="0.3">
      <c r="CG282" s="6"/>
    </row>
    <row r="283" spans="85:85" x14ac:dyDescent="0.3">
      <c r="CG283" s="6"/>
    </row>
    <row r="284" spans="85:85" x14ac:dyDescent="0.3">
      <c r="CG284" s="6"/>
    </row>
    <row r="285" spans="85:85" x14ac:dyDescent="0.3">
      <c r="CG285" s="6"/>
    </row>
    <row r="286" spans="85:85" x14ac:dyDescent="0.3">
      <c r="CG286" s="6"/>
    </row>
    <row r="287" spans="85:85" x14ac:dyDescent="0.3">
      <c r="CG287" s="6"/>
    </row>
    <row r="288" spans="85:85" x14ac:dyDescent="0.3">
      <c r="CG288" s="6"/>
    </row>
    <row r="289" spans="85:85" x14ac:dyDescent="0.3">
      <c r="CG289" s="6"/>
    </row>
    <row r="290" spans="85:85" x14ac:dyDescent="0.3">
      <c r="CG290" s="6"/>
    </row>
    <row r="291" spans="85:85" x14ac:dyDescent="0.3">
      <c r="CG291" s="6"/>
    </row>
    <row r="292" spans="85:85" x14ac:dyDescent="0.3">
      <c r="CG292" s="6"/>
    </row>
    <row r="293" spans="85:85" x14ac:dyDescent="0.3">
      <c r="CG293" s="6"/>
    </row>
    <row r="294" spans="85:85" x14ac:dyDescent="0.3">
      <c r="CG294" s="6"/>
    </row>
    <row r="295" spans="85:85" x14ac:dyDescent="0.3">
      <c r="CG295" s="6"/>
    </row>
    <row r="296" spans="85:85" x14ac:dyDescent="0.3">
      <c r="CG296" s="6"/>
    </row>
    <row r="297" spans="85:85" x14ac:dyDescent="0.3">
      <c r="CG297" s="6"/>
    </row>
    <row r="298" spans="85:85" x14ac:dyDescent="0.3">
      <c r="CG298" s="6"/>
    </row>
    <row r="299" spans="85:85" x14ac:dyDescent="0.3">
      <c r="CG299" s="6"/>
    </row>
    <row r="300" spans="85:85" x14ac:dyDescent="0.3">
      <c r="CG300" s="6"/>
    </row>
    <row r="301" spans="85:85" x14ac:dyDescent="0.3">
      <c r="CG301" s="6"/>
    </row>
    <row r="302" spans="85:85" x14ac:dyDescent="0.3">
      <c r="CG302" s="6"/>
    </row>
    <row r="303" spans="85:85" x14ac:dyDescent="0.3">
      <c r="CG303" s="6"/>
    </row>
    <row r="304" spans="85:85" x14ac:dyDescent="0.3">
      <c r="CG304" s="6"/>
    </row>
    <row r="305" spans="85:85" x14ac:dyDescent="0.3">
      <c r="CG305" s="6"/>
    </row>
    <row r="306" spans="85:85" x14ac:dyDescent="0.3">
      <c r="CG306" s="6"/>
    </row>
    <row r="307" spans="85:85" x14ac:dyDescent="0.3">
      <c r="CG307" s="6"/>
    </row>
    <row r="308" spans="85:85" x14ac:dyDescent="0.3">
      <c r="CG308" s="6"/>
    </row>
    <row r="309" spans="85:85" x14ac:dyDescent="0.3">
      <c r="CG309" s="6"/>
    </row>
    <row r="310" spans="85:85" x14ac:dyDescent="0.3">
      <c r="CG310" s="6"/>
    </row>
    <row r="311" spans="85:85" x14ac:dyDescent="0.3">
      <c r="CG311" s="6"/>
    </row>
    <row r="312" spans="85:85" x14ac:dyDescent="0.3">
      <c r="CG312" s="6"/>
    </row>
    <row r="313" spans="85:85" x14ac:dyDescent="0.3">
      <c r="CG313" s="6"/>
    </row>
    <row r="314" spans="85:85" x14ac:dyDescent="0.3">
      <c r="CG314" s="6"/>
    </row>
    <row r="315" spans="85:85" x14ac:dyDescent="0.3">
      <c r="CG315" s="6"/>
    </row>
    <row r="316" spans="85:85" x14ac:dyDescent="0.3">
      <c r="CG316" s="6"/>
    </row>
    <row r="317" spans="85:85" x14ac:dyDescent="0.3">
      <c r="CG317" s="6"/>
    </row>
    <row r="318" spans="85:85" x14ac:dyDescent="0.3">
      <c r="CG318" s="6"/>
    </row>
    <row r="319" spans="85:85" x14ac:dyDescent="0.3">
      <c r="CG319" s="6"/>
    </row>
    <row r="320" spans="85:85" x14ac:dyDescent="0.3">
      <c r="CG320" s="6"/>
    </row>
    <row r="321" spans="85:85" x14ac:dyDescent="0.3">
      <c r="CG321" s="6"/>
    </row>
    <row r="322" spans="85:85" x14ac:dyDescent="0.3">
      <c r="CG322" s="6"/>
    </row>
    <row r="323" spans="85:85" x14ac:dyDescent="0.3">
      <c r="CG323" s="6"/>
    </row>
    <row r="324" spans="85:85" x14ac:dyDescent="0.3">
      <c r="CG324" s="6"/>
    </row>
    <row r="325" spans="85:85" x14ac:dyDescent="0.3">
      <c r="CG325" s="6"/>
    </row>
    <row r="326" spans="85:85" x14ac:dyDescent="0.3">
      <c r="CG326" s="6"/>
    </row>
    <row r="327" spans="85:85" x14ac:dyDescent="0.3">
      <c r="CG327" s="6"/>
    </row>
    <row r="328" spans="85:85" x14ac:dyDescent="0.3">
      <c r="CG328" s="6"/>
    </row>
    <row r="329" spans="85:85" x14ac:dyDescent="0.3">
      <c r="CG329" s="6"/>
    </row>
    <row r="330" spans="85:85" x14ac:dyDescent="0.3">
      <c r="CG330" s="6"/>
    </row>
    <row r="331" spans="85:85" x14ac:dyDescent="0.3">
      <c r="CG331" s="6"/>
    </row>
    <row r="332" spans="85:85" x14ac:dyDescent="0.3">
      <c r="CG332" s="6"/>
    </row>
    <row r="333" spans="85:85" x14ac:dyDescent="0.3">
      <c r="CG333" s="6"/>
    </row>
    <row r="334" spans="85:85" x14ac:dyDescent="0.3">
      <c r="CG334" s="6"/>
    </row>
    <row r="335" spans="85:85" x14ac:dyDescent="0.3">
      <c r="CG335" s="6"/>
    </row>
    <row r="336" spans="85:85" x14ac:dyDescent="0.3">
      <c r="CG336" s="6"/>
    </row>
    <row r="337" spans="85:85" x14ac:dyDescent="0.3">
      <c r="CG337" s="6"/>
    </row>
    <row r="338" spans="85:85" x14ac:dyDescent="0.3">
      <c r="CG338" s="6"/>
    </row>
    <row r="339" spans="85:85" x14ac:dyDescent="0.3">
      <c r="CG339" s="6"/>
    </row>
    <row r="340" spans="85:85" x14ac:dyDescent="0.3">
      <c r="CG340" s="6"/>
    </row>
    <row r="341" spans="85:85" x14ac:dyDescent="0.3">
      <c r="CG341" s="6"/>
    </row>
    <row r="342" spans="85:85" x14ac:dyDescent="0.3">
      <c r="CG342" s="6"/>
    </row>
    <row r="343" spans="85:85" x14ac:dyDescent="0.3">
      <c r="CG343" s="6"/>
    </row>
    <row r="344" spans="85:85" x14ac:dyDescent="0.3">
      <c r="CG344" s="6"/>
    </row>
    <row r="345" spans="85:85" x14ac:dyDescent="0.3">
      <c r="CG345" s="6"/>
    </row>
    <row r="346" spans="85:85" x14ac:dyDescent="0.3">
      <c r="CG346" s="6"/>
    </row>
    <row r="347" spans="85:85" x14ac:dyDescent="0.3">
      <c r="CG347" s="6"/>
    </row>
    <row r="348" spans="85:85" x14ac:dyDescent="0.3">
      <c r="CG348" s="6"/>
    </row>
    <row r="349" spans="85:85" x14ac:dyDescent="0.3">
      <c r="CG349" s="6"/>
    </row>
    <row r="350" spans="85:85" x14ac:dyDescent="0.3">
      <c r="CG350" s="6"/>
    </row>
    <row r="351" spans="85:85" x14ac:dyDescent="0.3">
      <c r="CG351" s="6"/>
    </row>
    <row r="352" spans="85:85" x14ac:dyDescent="0.3">
      <c r="CG352" s="6"/>
    </row>
    <row r="353" spans="85:85" x14ac:dyDescent="0.3">
      <c r="CG353" s="6"/>
    </row>
    <row r="354" spans="85:85" x14ac:dyDescent="0.3">
      <c r="CG354" s="6"/>
    </row>
    <row r="355" spans="85:85" x14ac:dyDescent="0.3">
      <c r="CG355" s="6"/>
    </row>
    <row r="356" spans="85:85" x14ac:dyDescent="0.3">
      <c r="CG356" s="6"/>
    </row>
    <row r="357" spans="85:85" x14ac:dyDescent="0.3">
      <c r="CG357" s="6"/>
    </row>
    <row r="358" spans="85:85" x14ac:dyDescent="0.3">
      <c r="CG358" s="6"/>
    </row>
    <row r="359" spans="85:85" x14ac:dyDescent="0.3">
      <c r="CG359" s="6"/>
    </row>
    <row r="360" spans="85:85" x14ac:dyDescent="0.3">
      <c r="CG360" s="6"/>
    </row>
    <row r="361" spans="85:85" x14ac:dyDescent="0.3">
      <c r="CG361" s="6"/>
    </row>
    <row r="362" spans="85:85" x14ac:dyDescent="0.3">
      <c r="CG362" s="6"/>
    </row>
    <row r="363" spans="85:85" x14ac:dyDescent="0.3">
      <c r="CG363" s="6"/>
    </row>
    <row r="364" spans="85:85" x14ac:dyDescent="0.3">
      <c r="CG364" s="6"/>
    </row>
    <row r="365" spans="85:85" x14ac:dyDescent="0.3">
      <c r="CG365" s="6"/>
    </row>
    <row r="366" spans="85:85" x14ac:dyDescent="0.3">
      <c r="CG366" s="6"/>
    </row>
    <row r="367" spans="85:85" x14ac:dyDescent="0.3">
      <c r="CG367" s="6"/>
    </row>
    <row r="368" spans="85:85" x14ac:dyDescent="0.3">
      <c r="CG368" s="6"/>
    </row>
    <row r="369" spans="85:85" x14ac:dyDescent="0.3">
      <c r="CG369" s="6"/>
    </row>
    <row r="370" spans="85:85" x14ac:dyDescent="0.3">
      <c r="CG370" s="6"/>
    </row>
    <row r="371" spans="85:85" x14ac:dyDescent="0.3">
      <c r="CG371" s="6"/>
    </row>
    <row r="372" spans="85:85" x14ac:dyDescent="0.3">
      <c r="CG372" s="6"/>
    </row>
    <row r="373" spans="85:85" x14ac:dyDescent="0.3">
      <c r="CG373" s="6"/>
    </row>
    <row r="374" spans="85:85" x14ac:dyDescent="0.3">
      <c r="CG374" s="6"/>
    </row>
    <row r="375" spans="85:85" x14ac:dyDescent="0.3">
      <c r="CG375" s="6"/>
    </row>
    <row r="376" spans="85:85" x14ac:dyDescent="0.3">
      <c r="CG376" s="6"/>
    </row>
    <row r="377" spans="85:85" x14ac:dyDescent="0.3">
      <c r="CG377" s="6"/>
    </row>
    <row r="378" spans="85:85" x14ac:dyDescent="0.3">
      <c r="CG378" s="6"/>
    </row>
    <row r="379" spans="85:85" x14ac:dyDescent="0.3">
      <c r="CG379" s="6"/>
    </row>
    <row r="380" spans="85:85" x14ac:dyDescent="0.3">
      <c r="CG380" s="6"/>
    </row>
    <row r="381" spans="85:85" x14ac:dyDescent="0.3">
      <c r="CG381" s="6"/>
    </row>
    <row r="382" spans="85:85" x14ac:dyDescent="0.3">
      <c r="CG382" s="6"/>
    </row>
    <row r="383" spans="85:85" x14ac:dyDescent="0.3">
      <c r="CG383" s="6"/>
    </row>
    <row r="384" spans="85:85" x14ac:dyDescent="0.3">
      <c r="CG384" s="6"/>
    </row>
    <row r="385" spans="85:85" x14ac:dyDescent="0.3">
      <c r="CG385" s="6"/>
    </row>
    <row r="386" spans="85:85" x14ac:dyDescent="0.3">
      <c r="CG386" s="6"/>
    </row>
    <row r="387" spans="85:85" x14ac:dyDescent="0.3">
      <c r="CG387" s="6"/>
    </row>
    <row r="388" spans="85:85" x14ac:dyDescent="0.3">
      <c r="CG388" s="6"/>
    </row>
    <row r="389" spans="85:85" x14ac:dyDescent="0.3">
      <c r="CG389" s="6"/>
    </row>
    <row r="390" spans="85:85" x14ac:dyDescent="0.3">
      <c r="CG390" s="6"/>
    </row>
    <row r="391" spans="85:85" x14ac:dyDescent="0.3">
      <c r="CG391" s="6"/>
    </row>
    <row r="392" spans="85:85" x14ac:dyDescent="0.3">
      <c r="CG392" s="6"/>
    </row>
    <row r="393" spans="85:85" x14ac:dyDescent="0.3">
      <c r="CG393" s="6"/>
    </row>
    <row r="394" spans="85:85" x14ac:dyDescent="0.3">
      <c r="CG394" s="6"/>
    </row>
    <row r="395" spans="85:85" x14ac:dyDescent="0.3">
      <c r="CG395" s="6"/>
    </row>
    <row r="396" spans="85:85" x14ac:dyDescent="0.3">
      <c r="CG396" s="6"/>
    </row>
    <row r="397" spans="85:85" x14ac:dyDescent="0.3">
      <c r="CG397" s="6"/>
    </row>
    <row r="398" spans="85:85" x14ac:dyDescent="0.3">
      <c r="CG398" s="6"/>
    </row>
    <row r="399" spans="85:85" x14ac:dyDescent="0.3">
      <c r="CG399" s="6"/>
    </row>
    <row r="400" spans="85:85" x14ac:dyDescent="0.3">
      <c r="CG400" s="6"/>
    </row>
    <row r="401" spans="85:85" x14ac:dyDescent="0.3">
      <c r="CG401" s="6"/>
    </row>
    <row r="402" spans="85:85" x14ac:dyDescent="0.3">
      <c r="CG402" s="6"/>
    </row>
    <row r="403" spans="85:85" x14ac:dyDescent="0.3">
      <c r="CG403" s="6"/>
    </row>
    <row r="404" spans="85:85" x14ac:dyDescent="0.3">
      <c r="CG404" s="6"/>
    </row>
    <row r="405" spans="85:85" x14ac:dyDescent="0.3">
      <c r="CG405" s="6"/>
    </row>
    <row r="406" spans="85:85" x14ac:dyDescent="0.3">
      <c r="CG406" s="6"/>
    </row>
    <row r="407" spans="85:85" x14ac:dyDescent="0.3">
      <c r="CG407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20191-6D44-4B17-A889-98F060B95C1E}">
  <dimension ref="A1:CG83"/>
  <sheetViews>
    <sheetView workbookViewId="0">
      <pane xSplit="2" ySplit="4" topLeftCell="C26" activePane="bottomRight" state="frozen"/>
      <selection activeCell="D241" sqref="D241"/>
      <selection pane="topRight" activeCell="D241" sqref="D241"/>
      <selection pane="bottomLeft" activeCell="D241" sqref="D241"/>
      <selection pane="bottomRight" activeCell="A31" sqref="A31"/>
    </sheetView>
  </sheetViews>
  <sheetFormatPr defaultRowHeight="14.5" x14ac:dyDescent="0.35"/>
  <cols>
    <col min="1" max="1" width="4.81640625" style="10" customWidth="1"/>
    <col min="2" max="2" width="16.6328125" customWidth="1"/>
    <col min="3" max="82" width="8.7265625" style="5"/>
  </cols>
  <sheetData>
    <row r="1" spans="1:85" ht="21" x14ac:dyDescent="0.5">
      <c r="B1" s="9" t="s">
        <v>551</v>
      </c>
    </row>
    <row r="4" spans="1:85" x14ac:dyDescent="0.35">
      <c r="B4" s="11" t="s">
        <v>6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 t="s">
        <v>17</v>
      </c>
      <c r="I4" s="5" t="s">
        <v>18</v>
      </c>
      <c r="J4" s="5" t="s">
        <v>19</v>
      </c>
      <c r="K4" s="5" t="s">
        <v>20</v>
      </c>
      <c r="L4" s="5" t="s">
        <v>21</v>
      </c>
      <c r="M4" s="5" t="s">
        <v>22</v>
      </c>
      <c r="N4" s="5" t="s">
        <v>23</v>
      </c>
      <c r="O4" s="5" t="s">
        <v>24</v>
      </c>
      <c r="P4" s="5" t="s">
        <v>25</v>
      </c>
      <c r="Q4" s="5" t="s">
        <v>26</v>
      </c>
      <c r="R4" s="5" t="s">
        <v>27</v>
      </c>
      <c r="S4" s="5" t="s">
        <v>28</v>
      </c>
      <c r="T4" s="5" t="s">
        <v>29</v>
      </c>
      <c r="U4" s="5" t="s">
        <v>30</v>
      </c>
      <c r="V4" s="5" t="s">
        <v>31</v>
      </c>
      <c r="W4" s="5" t="s">
        <v>32</v>
      </c>
      <c r="X4" s="5" t="s">
        <v>33</v>
      </c>
      <c r="Y4" s="5" t="s">
        <v>34</v>
      </c>
      <c r="Z4" s="5" t="s">
        <v>35</v>
      </c>
      <c r="AA4" s="5" t="s">
        <v>36</v>
      </c>
      <c r="AB4" s="5" t="s">
        <v>37</v>
      </c>
      <c r="AC4" s="5" t="s">
        <v>38</v>
      </c>
      <c r="AD4" s="5" t="s">
        <v>39</v>
      </c>
      <c r="AE4" s="5" t="s">
        <v>40</v>
      </c>
      <c r="AF4" s="5" t="s">
        <v>41</v>
      </c>
      <c r="AG4" s="5" t="s">
        <v>42</v>
      </c>
      <c r="AH4" s="5" t="s">
        <v>43</v>
      </c>
      <c r="AI4" s="5" t="s">
        <v>44</v>
      </c>
      <c r="AJ4" s="5" t="s">
        <v>45</v>
      </c>
      <c r="AK4" s="5" t="s">
        <v>46</v>
      </c>
      <c r="AL4" s="5" t="s">
        <v>47</v>
      </c>
      <c r="AM4" s="5" t="s">
        <v>48</v>
      </c>
      <c r="AN4" s="5" t="s">
        <v>49</v>
      </c>
      <c r="AO4" s="5" t="s">
        <v>50</v>
      </c>
      <c r="AP4" s="5" t="s">
        <v>51</v>
      </c>
      <c r="AQ4" s="5" t="s">
        <v>52</v>
      </c>
      <c r="AR4" s="5" t="s">
        <v>53</v>
      </c>
      <c r="AS4" s="5" t="s">
        <v>54</v>
      </c>
      <c r="AT4" s="5" t="s">
        <v>55</v>
      </c>
      <c r="AU4" s="5" t="s">
        <v>56</v>
      </c>
      <c r="AV4" s="5" t="s">
        <v>57</v>
      </c>
      <c r="AW4" s="5" t="s">
        <v>58</v>
      </c>
      <c r="AX4" s="5" t="s">
        <v>59</v>
      </c>
      <c r="AY4" s="5" t="s">
        <v>60</v>
      </c>
      <c r="AZ4" s="5" t="s">
        <v>61</v>
      </c>
      <c r="BA4" s="5" t="s">
        <v>62</v>
      </c>
      <c r="BB4" s="5" t="s">
        <v>63</v>
      </c>
      <c r="BC4" s="5" t="s">
        <v>64</v>
      </c>
      <c r="BD4" s="5" t="s">
        <v>65</v>
      </c>
      <c r="BE4" s="5" t="s">
        <v>66</v>
      </c>
      <c r="BF4" s="5" t="s">
        <v>67</v>
      </c>
      <c r="BG4" s="5" t="s">
        <v>68</v>
      </c>
      <c r="BH4" s="5" t="s">
        <v>69</v>
      </c>
      <c r="BI4" s="5" t="s">
        <v>70</v>
      </c>
      <c r="BJ4" s="5" t="s">
        <v>71</v>
      </c>
      <c r="BK4" s="5" t="s">
        <v>72</v>
      </c>
      <c r="BL4" s="5" t="s">
        <v>73</v>
      </c>
      <c r="BM4" s="5" t="s">
        <v>74</v>
      </c>
      <c r="BN4" s="5" t="s">
        <v>75</v>
      </c>
      <c r="BO4" s="5" t="s">
        <v>76</v>
      </c>
      <c r="BP4" s="5" t="s">
        <v>77</v>
      </c>
      <c r="BQ4" s="5" t="s">
        <v>78</v>
      </c>
      <c r="BR4" s="5" t="s">
        <v>79</v>
      </c>
      <c r="BS4" s="5" t="s">
        <v>80</v>
      </c>
      <c r="BT4" s="5" t="s">
        <v>81</v>
      </c>
      <c r="BU4" s="5" t="s">
        <v>82</v>
      </c>
      <c r="BV4" s="5" t="s">
        <v>83</v>
      </c>
      <c r="BW4" s="5" t="s">
        <v>84</v>
      </c>
      <c r="BX4" s="5" t="s">
        <v>85</v>
      </c>
      <c r="BY4" s="5" t="s">
        <v>86</v>
      </c>
      <c r="BZ4" s="5" t="s">
        <v>87</v>
      </c>
      <c r="CA4" s="5" t="s">
        <v>88</v>
      </c>
      <c r="CB4" s="5" t="s">
        <v>89</v>
      </c>
      <c r="CC4" s="5" t="s">
        <v>90</v>
      </c>
      <c r="CD4" s="5" t="s">
        <v>91</v>
      </c>
      <c r="CG4" s="7" t="s">
        <v>12</v>
      </c>
    </row>
    <row r="5" spans="1:85" x14ac:dyDescent="0.35">
      <c r="A5" s="10">
        <v>1</v>
      </c>
      <c r="B5" s="5" t="s">
        <v>549</v>
      </c>
      <c r="C5" s="5">
        <v>12248</v>
      </c>
      <c r="D5" s="5">
        <v>10362</v>
      </c>
      <c r="E5" s="5">
        <v>107616</v>
      </c>
      <c r="F5" s="5">
        <v>118774</v>
      </c>
      <c r="G5" s="5">
        <v>37929</v>
      </c>
      <c r="H5" s="5">
        <v>54206</v>
      </c>
      <c r="I5" s="5">
        <v>96203</v>
      </c>
      <c r="J5" s="5">
        <v>13300</v>
      </c>
      <c r="K5" s="5">
        <v>156189</v>
      </c>
      <c r="L5" s="5">
        <v>156338</v>
      </c>
      <c r="M5" s="5">
        <v>5634</v>
      </c>
      <c r="N5" s="5">
        <v>35958</v>
      </c>
      <c r="O5" s="5">
        <v>110034</v>
      </c>
      <c r="P5" s="5">
        <v>326230</v>
      </c>
      <c r="Q5" s="5">
        <v>12514</v>
      </c>
      <c r="R5" s="5">
        <v>20699</v>
      </c>
      <c r="S5" s="5">
        <v>14959</v>
      </c>
      <c r="T5" s="5">
        <v>133431</v>
      </c>
      <c r="U5" s="5">
        <v>44893</v>
      </c>
      <c r="V5" s="5">
        <v>130515</v>
      </c>
      <c r="W5" s="5">
        <v>9821</v>
      </c>
      <c r="X5" s="5">
        <v>138466</v>
      </c>
      <c r="Y5" s="5">
        <v>18773</v>
      </c>
      <c r="Z5" s="5">
        <v>23764</v>
      </c>
      <c r="AA5" s="5">
        <v>113335</v>
      </c>
      <c r="AB5" s="5">
        <v>123494</v>
      </c>
      <c r="AC5" s="5">
        <v>253279</v>
      </c>
      <c r="AD5" s="5">
        <v>60855</v>
      </c>
      <c r="AE5" s="5">
        <v>15274</v>
      </c>
      <c r="AF5" s="5">
        <v>5200</v>
      </c>
      <c r="AG5" s="5">
        <v>83542</v>
      </c>
      <c r="AH5" s="5">
        <v>19238</v>
      </c>
      <c r="AI5" s="5">
        <v>210379</v>
      </c>
      <c r="AJ5" s="5">
        <v>16283</v>
      </c>
      <c r="AK5" s="5">
        <v>146607</v>
      </c>
      <c r="AL5" s="5">
        <v>147181</v>
      </c>
      <c r="AM5" s="5">
        <v>71084</v>
      </c>
      <c r="AN5" s="5">
        <v>6925</v>
      </c>
      <c r="AO5" s="5">
        <v>48714</v>
      </c>
      <c r="AP5" s="5">
        <v>111145</v>
      </c>
      <c r="AQ5" s="5">
        <v>9403</v>
      </c>
      <c r="AR5" s="5">
        <v>74120</v>
      </c>
      <c r="AS5" s="5">
        <v>107105</v>
      </c>
      <c r="AT5" s="5">
        <v>130679</v>
      </c>
      <c r="AU5" s="5">
        <v>159188</v>
      </c>
      <c r="AV5" s="5">
        <v>50768</v>
      </c>
      <c r="AW5" s="5">
        <v>45988</v>
      </c>
      <c r="AX5" s="5">
        <v>28064</v>
      </c>
      <c r="AY5" s="5">
        <v>167210</v>
      </c>
      <c r="AZ5" s="5">
        <v>112458</v>
      </c>
      <c r="BA5" s="5">
        <v>35568</v>
      </c>
      <c r="BB5" s="5">
        <v>155333</v>
      </c>
      <c r="BC5" s="5">
        <v>159306</v>
      </c>
      <c r="BD5" s="5">
        <v>18256</v>
      </c>
      <c r="BE5" s="5">
        <v>16276</v>
      </c>
      <c r="BF5" s="5">
        <v>13870</v>
      </c>
      <c r="BG5" s="5">
        <v>60761</v>
      </c>
      <c r="BH5" s="5">
        <v>10818</v>
      </c>
      <c r="BI5" s="5">
        <v>93293</v>
      </c>
      <c r="BJ5" s="5">
        <v>6713</v>
      </c>
      <c r="BK5" s="5">
        <v>3055</v>
      </c>
      <c r="BL5" s="5">
        <v>28469</v>
      </c>
      <c r="BM5" s="5">
        <v>15592</v>
      </c>
      <c r="BN5" s="5">
        <v>97017</v>
      </c>
      <c r="BO5" s="5">
        <v>10412</v>
      </c>
      <c r="BP5" s="5">
        <v>35672</v>
      </c>
      <c r="BQ5" s="5">
        <v>18423</v>
      </c>
      <c r="BR5" s="5">
        <v>5684</v>
      </c>
      <c r="BS5" s="5">
        <v>27952</v>
      </c>
      <c r="BT5" s="5">
        <v>33161</v>
      </c>
      <c r="BU5" s="5">
        <v>41480</v>
      </c>
      <c r="BV5" s="5">
        <v>3680</v>
      </c>
      <c r="BW5" s="5">
        <v>149374</v>
      </c>
      <c r="BX5" s="5">
        <v>203703</v>
      </c>
      <c r="BY5" s="5">
        <v>40703</v>
      </c>
      <c r="BZ5" s="5">
        <v>257479</v>
      </c>
      <c r="CA5" s="5">
        <v>81906</v>
      </c>
      <c r="CB5" s="5">
        <v>148883</v>
      </c>
      <c r="CC5" s="5">
        <v>6053</v>
      </c>
      <c r="CD5" s="5">
        <v>5891327</v>
      </c>
      <c r="CG5" s="7" t="s">
        <v>13</v>
      </c>
    </row>
    <row r="6" spans="1:85" x14ac:dyDescent="0.35">
      <c r="A6" s="10">
        <v>2</v>
      </c>
      <c r="B6" s="5" t="s">
        <v>550</v>
      </c>
      <c r="C6" s="5">
        <v>119</v>
      </c>
      <c r="D6" s="5">
        <v>83</v>
      </c>
      <c r="E6" s="5">
        <v>771</v>
      </c>
      <c r="F6" s="5">
        <v>3592</v>
      </c>
      <c r="G6" s="5">
        <v>223</v>
      </c>
      <c r="H6" s="5">
        <v>316</v>
      </c>
      <c r="I6" s="5">
        <v>1758</v>
      </c>
      <c r="J6" s="5">
        <v>46</v>
      </c>
      <c r="K6" s="5">
        <v>6809</v>
      </c>
      <c r="L6" s="5">
        <v>26514</v>
      </c>
      <c r="M6" s="5">
        <v>22</v>
      </c>
      <c r="N6" s="5">
        <v>216</v>
      </c>
      <c r="O6" s="5">
        <v>2444</v>
      </c>
      <c r="P6" s="5">
        <v>22049</v>
      </c>
      <c r="Q6" s="5">
        <v>31</v>
      </c>
      <c r="R6" s="5">
        <v>302</v>
      </c>
      <c r="S6" s="5">
        <v>46</v>
      </c>
      <c r="T6" s="5">
        <v>8937</v>
      </c>
      <c r="U6" s="5">
        <v>272</v>
      </c>
      <c r="V6" s="5">
        <v>1985</v>
      </c>
      <c r="W6" s="5">
        <v>36</v>
      </c>
      <c r="X6" s="5">
        <v>5545</v>
      </c>
      <c r="Y6" s="5">
        <v>41</v>
      </c>
      <c r="Z6" s="5">
        <v>72</v>
      </c>
      <c r="AA6" s="5">
        <v>1489</v>
      </c>
      <c r="AB6" s="5">
        <v>26092</v>
      </c>
      <c r="AC6" s="5">
        <v>4347</v>
      </c>
      <c r="AD6" s="5">
        <v>2460</v>
      </c>
      <c r="AE6" s="5">
        <v>73</v>
      </c>
      <c r="AF6" s="5">
        <v>130</v>
      </c>
      <c r="AG6" s="5">
        <v>3740</v>
      </c>
      <c r="AH6" s="5">
        <v>123</v>
      </c>
      <c r="AI6" s="5">
        <v>20322</v>
      </c>
      <c r="AJ6" s="5">
        <v>34</v>
      </c>
      <c r="AK6" s="5">
        <v>6294</v>
      </c>
      <c r="AL6" s="5">
        <v>6906</v>
      </c>
      <c r="AM6" s="5">
        <v>741</v>
      </c>
      <c r="AN6" s="5">
        <v>29</v>
      </c>
      <c r="AO6" s="5">
        <v>227</v>
      </c>
      <c r="AP6" s="5">
        <v>9766</v>
      </c>
      <c r="AQ6" s="5">
        <v>33</v>
      </c>
      <c r="AR6" s="5">
        <v>6684</v>
      </c>
      <c r="AS6" s="5">
        <v>4348</v>
      </c>
      <c r="AT6" s="5">
        <v>7785</v>
      </c>
      <c r="AU6" s="5">
        <v>8435</v>
      </c>
      <c r="AV6" s="5">
        <v>1901</v>
      </c>
      <c r="AW6" s="5">
        <v>606</v>
      </c>
      <c r="AX6" s="5">
        <v>314</v>
      </c>
      <c r="AY6" s="5">
        <v>15465</v>
      </c>
      <c r="AZ6" s="5">
        <v>4902</v>
      </c>
      <c r="BA6" s="5">
        <v>281</v>
      </c>
      <c r="BB6" s="5">
        <v>8654</v>
      </c>
      <c r="BC6" s="5">
        <v>871</v>
      </c>
      <c r="BD6" s="5">
        <v>57</v>
      </c>
      <c r="BE6" s="5">
        <v>30</v>
      </c>
      <c r="BF6" s="5">
        <v>45</v>
      </c>
      <c r="BG6" s="5">
        <v>517</v>
      </c>
      <c r="BH6" s="5">
        <v>117</v>
      </c>
      <c r="BI6" s="5">
        <v>2223</v>
      </c>
      <c r="BJ6" s="5">
        <v>15</v>
      </c>
      <c r="BK6" s="5">
        <v>9</v>
      </c>
      <c r="BL6" s="5">
        <v>136</v>
      </c>
      <c r="BM6" s="5">
        <v>51</v>
      </c>
      <c r="BN6" s="5">
        <v>2798</v>
      </c>
      <c r="BO6" s="5">
        <v>61</v>
      </c>
      <c r="BP6" s="5">
        <v>116</v>
      </c>
      <c r="BQ6" s="5">
        <v>1177</v>
      </c>
      <c r="BR6" s="5">
        <v>12</v>
      </c>
      <c r="BS6" s="5">
        <v>195</v>
      </c>
      <c r="BT6" s="5">
        <v>320</v>
      </c>
      <c r="BU6" s="5">
        <v>213</v>
      </c>
      <c r="BV6" s="5">
        <v>7</v>
      </c>
      <c r="BW6" s="5">
        <v>13830</v>
      </c>
      <c r="BX6" s="5">
        <v>15534</v>
      </c>
      <c r="BY6" s="5">
        <v>522</v>
      </c>
      <c r="BZ6" s="5">
        <v>16879</v>
      </c>
      <c r="CA6" s="5">
        <v>3670</v>
      </c>
      <c r="CB6" s="5">
        <v>1821</v>
      </c>
      <c r="CC6" s="5">
        <v>23</v>
      </c>
      <c r="CD6" s="5">
        <v>285874</v>
      </c>
      <c r="CG6" s="7" t="s">
        <v>14</v>
      </c>
    </row>
    <row r="7" spans="1:85" x14ac:dyDescent="0.35">
      <c r="A7" s="10">
        <v>3</v>
      </c>
      <c r="B7" s="5" t="s">
        <v>91</v>
      </c>
      <c r="C7" s="5">
        <v>12370</v>
      </c>
      <c r="D7" s="5">
        <v>10450</v>
      </c>
      <c r="E7" s="5">
        <v>108386</v>
      </c>
      <c r="F7" s="5">
        <v>122373</v>
      </c>
      <c r="G7" s="5">
        <v>38147</v>
      </c>
      <c r="H7" s="5">
        <v>54528</v>
      </c>
      <c r="I7" s="5">
        <v>97966</v>
      </c>
      <c r="J7" s="5">
        <v>13353</v>
      </c>
      <c r="K7" s="5">
        <v>162996</v>
      </c>
      <c r="L7" s="5">
        <v>182854</v>
      </c>
      <c r="M7" s="5">
        <v>5655</v>
      </c>
      <c r="N7" s="5">
        <v>36173</v>
      </c>
      <c r="O7" s="5">
        <v>112473</v>
      </c>
      <c r="P7" s="5">
        <v>348283</v>
      </c>
      <c r="Q7" s="5">
        <v>12546</v>
      </c>
      <c r="R7" s="5">
        <v>21003</v>
      </c>
      <c r="S7" s="5">
        <v>15000</v>
      </c>
      <c r="T7" s="5">
        <v>142369</v>
      </c>
      <c r="U7" s="5">
        <v>45168</v>
      </c>
      <c r="V7" s="5">
        <v>132500</v>
      </c>
      <c r="W7" s="5">
        <v>9854</v>
      </c>
      <c r="X7" s="5">
        <v>144009</v>
      </c>
      <c r="Y7" s="5">
        <v>18812</v>
      </c>
      <c r="Z7" s="5">
        <v>23834</v>
      </c>
      <c r="AA7" s="5">
        <v>114827</v>
      </c>
      <c r="AB7" s="5">
        <v>149587</v>
      </c>
      <c r="AC7" s="5">
        <v>257627</v>
      </c>
      <c r="AD7" s="5">
        <v>63318</v>
      </c>
      <c r="AE7" s="5">
        <v>15343</v>
      </c>
      <c r="AF7" s="5">
        <v>5328</v>
      </c>
      <c r="AG7" s="5">
        <v>87287</v>
      </c>
      <c r="AH7" s="5">
        <v>19362</v>
      </c>
      <c r="AI7" s="5">
        <v>230701</v>
      </c>
      <c r="AJ7" s="5">
        <v>16325</v>
      </c>
      <c r="AK7" s="5">
        <v>152909</v>
      </c>
      <c r="AL7" s="5">
        <v>154090</v>
      </c>
      <c r="AM7" s="5">
        <v>71823</v>
      </c>
      <c r="AN7" s="5">
        <v>6953</v>
      </c>
      <c r="AO7" s="5">
        <v>48937</v>
      </c>
      <c r="AP7" s="5">
        <v>120916</v>
      </c>
      <c r="AQ7" s="5">
        <v>9438</v>
      </c>
      <c r="AR7" s="5">
        <v>80802</v>
      </c>
      <c r="AS7" s="5">
        <v>111460</v>
      </c>
      <c r="AT7" s="5">
        <v>138469</v>
      </c>
      <c r="AU7" s="5">
        <v>167625</v>
      </c>
      <c r="AV7" s="5">
        <v>52668</v>
      </c>
      <c r="AW7" s="5">
        <v>46595</v>
      </c>
      <c r="AX7" s="5">
        <v>28380</v>
      </c>
      <c r="AY7" s="5">
        <v>182681</v>
      </c>
      <c r="AZ7" s="5">
        <v>117356</v>
      </c>
      <c r="BA7" s="5">
        <v>35844</v>
      </c>
      <c r="BB7" s="5">
        <v>163987</v>
      </c>
      <c r="BC7" s="5">
        <v>160172</v>
      </c>
      <c r="BD7" s="5">
        <v>18314</v>
      </c>
      <c r="BE7" s="5">
        <v>16312</v>
      </c>
      <c r="BF7" s="5">
        <v>13912</v>
      </c>
      <c r="BG7" s="5">
        <v>61274</v>
      </c>
      <c r="BH7" s="5">
        <v>10931</v>
      </c>
      <c r="BI7" s="5">
        <v>95520</v>
      </c>
      <c r="BJ7" s="5">
        <v>6726</v>
      </c>
      <c r="BK7" s="5">
        <v>3063</v>
      </c>
      <c r="BL7" s="5">
        <v>28612</v>
      </c>
      <c r="BM7" s="5">
        <v>15640</v>
      </c>
      <c r="BN7" s="5">
        <v>99813</v>
      </c>
      <c r="BO7" s="5">
        <v>10469</v>
      </c>
      <c r="BP7" s="5">
        <v>35791</v>
      </c>
      <c r="BQ7" s="5">
        <v>19602</v>
      </c>
      <c r="BR7" s="5">
        <v>5698</v>
      </c>
      <c r="BS7" s="5">
        <v>28149</v>
      </c>
      <c r="BT7" s="5">
        <v>33483</v>
      </c>
      <c r="BU7" s="5">
        <v>41691</v>
      </c>
      <c r="BV7" s="5">
        <v>3689</v>
      </c>
      <c r="BW7" s="5">
        <v>163198</v>
      </c>
      <c r="BX7" s="5">
        <v>219244</v>
      </c>
      <c r="BY7" s="5">
        <v>41227</v>
      </c>
      <c r="BZ7" s="5">
        <v>274355</v>
      </c>
      <c r="CA7" s="5">
        <v>85576</v>
      </c>
      <c r="CB7" s="5">
        <v>150699</v>
      </c>
      <c r="CC7" s="5">
        <v>6077</v>
      </c>
      <c r="CD7" s="5">
        <v>6177199</v>
      </c>
      <c r="CG7" s="7" t="s">
        <v>15</v>
      </c>
    </row>
    <row r="8" spans="1:85" x14ac:dyDescent="0.35">
      <c r="A8" s="10">
        <v>4</v>
      </c>
      <c r="C8" s="8">
        <f>C6/C7*100</f>
        <v>0.96200485044462414</v>
      </c>
      <c r="D8" s="8">
        <f t="shared" ref="D8:BO8" si="0">D6/D7*100</f>
        <v>0.79425837320574155</v>
      </c>
      <c r="E8" s="8">
        <f t="shared" si="0"/>
        <v>0.71134648386322952</v>
      </c>
      <c r="F8" s="8">
        <f t="shared" si="0"/>
        <v>2.935288012878658</v>
      </c>
      <c r="G8" s="8">
        <f t="shared" si="0"/>
        <v>0.58458070097255355</v>
      </c>
      <c r="H8" s="8">
        <f t="shared" si="0"/>
        <v>0.579518779342723</v>
      </c>
      <c r="I8" s="8">
        <f t="shared" si="0"/>
        <v>1.7945001326990995</v>
      </c>
      <c r="J8" s="8">
        <f t="shared" si="0"/>
        <v>0.34449187448513441</v>
      </c>
      <c r="K8" s="8">
        <f t="shared" si="0"/>
        <v>4.177403126457091</v>
      </c>
      <c r="L8" s="8">
        <f t="shared" si="0"/>
        <v>14.500092970347927</v>
      </c>
      <c r="M8" s="8">
        <f t="shared" si="0"/>
        <v>0.38903625110521661</v>
      </c>
      <c r="N8" s="8">
        <f t="shared" si="0"/>
        <v>0.59713045641777018</v>
      </c>
      <c r="O8" s="8">
        <f t="shared" si="0"/>
        <v>2.1729659562739503</v>
      </c>
      <c r="P8" s="8">
        <f t="shared" si="0"/>
        <v>6.3307712406290282</v>
      </c>
      <c r="Q8" s="8">
        <f t="shared" si="0"/>
        <v>0.24709070620117968</v>
      </c>
      <c r="R8" s="8">
        <f t="shared" si="0"/>
        <v>1.4378898252630576</v>
      </c>
      <c r="S8" s="8">
        <f t="shared" si="0"/>
        <v>0.3066666666666667</v>
      </c>
      <c r="T8" s="8">
        <f t="shared" si="0"/>
        <v>6.2773497039383575</v>
      </c>
      <c r="U8" s="8">
        <f t="shared" si="0"/>
        <v>0.60219624512929504</v>
      </c>
      <c r="V8" s="8">
        <f t="shared" si="0"/>
        <v>1.4981132075471697</v>
      </c>
      <c r="W8" s="8">
        <f t="shared" si="0"/>
        <v>0.36533387456870309</v>
      </c>
      <c r="X8" s="8">
        <f t="shared" si="0"/>
        <v>3.8504537910825016</v>
      </c>
      <c r="Y8" s="8">
        <f t="shared" si="0"/>
        <v>0.21794599192005104</v>
      </c>
      <c r="Z8" s="8">
        <f t="shared" si="0"/>
        <v>0.30208945204329951</v>
      </c>
      <c r="AA8" s="8">
        <f t="shared" si="0"/>
        <v>1.296733346686755</v>
      </c>
      <c r="AB8" s="8">
        <f t="shared" si="0"/>
        <v>17.442692212558576</v>
      </c>
      <c r="AC8" s="8">
        <f t="shared" si="0"/>
        <v>1.6873231454777644</v>
      </c>
      <c r="AD8" s="8">
        <f t="shared" si="0"/>
        <v>3.8851511418553968</v>
      </c>
      <c r="AE8" s="8">
        <f t="shared" si="0"/>
        <v>0.47578700384540179</v>
      </c>
      <c r="AF8" s="8">
        <f t="shared" si="0"/>
        <v>2.43993993993994</v>
      </c>
      <c r="AG8" s="8">
        <f t="shared" si="0"/>
        <v>4.2847159370811232</v>
      </c>
      <c r="AH8" s="8">
        <f t="shared" si="0"/>
        <v>0.635264951967772</v>
      </c>
      <c r="AI8" s="8">
        <f t="shared" si="0"/>
        <v>8.8088044698549215</v>
      </c>
      <c r="AJ8" s="8">
        <f t="shared" si="0"/>
        <v>0.20826952526799389</v>
      </c>
      <c r="AK8" s="8">
        <f t="shared" si="0"/>
        <v>4.1161736719225166</v>
      </c>
      <c r="AL8" s="8">
        <f t="shared" si="0"/>
        <v>4.481796352780842</v>
      </c>
      <c r="AM8" s="8">
        <f t="shared" si="0"/>
        <v>1.0317029363852805</v>
      </c>
      <c r="AN8" s="8">
        <f t="shared" si="0"/>
        <v>0.41708614986336834</v>
      </c>
      <c r="AO8" s="8">
        <f t="shared" si="0"/>
        <v>0.46386169973639579</v>
      </c>
      <c r="AP8" s="8">
        <f t="shared" si="0"/>
        <v>8.0766813324952871</v>
      </c>
      <c r="AQ8" s="8">
        <f t="shared" si="0"/>
        <v>0.34965034965034963</v>
      </c>
      <c r="AR8" s="8">
        <f t="shared" si="0"/>
        <v>8.2720724734536279</v>
      </c>
      <c r="AS8" s="8">
        <f t="shared" si="0"/>
        <v>3.9009510138166155</v>
      </c>
      <c r="AT8" s="8">
        <f t="shared" si="0"/>
        <v>5.6221970260491521</v>
      </c>
      <c r="AU8" s="8">
        <f t="shared" si="0"/>
        <v>5.0320656226696494</v>
      </c>
      <c r="AV8" s="8">
        <f t="shared" si="0"/>
        <v>3.6094022936128201</v>
      </c>
      <c r="AW8" s="8">
        <f t="shared" si="0"/>
        <v>1.3005687305504883</v>
      </c>
      <c r="AX8" s="8">
        <f t="shared" si="0"/>
        <v>1.1064129668780831</v>
      </c>
      <c r="AY8" s="8">
        <f t="shared" si="0"/>
        <v>8.4655766062152047</v>
      </c>
      <c r="AZ8" s="8">
        <f t="shared" si="0"/>
        <v>4.1770339820716451</v>
      </c>
      <c r="BA8" s="8">
        <f t="shared" si="0"/>
        <v>0.7839526838522487</v>
      </c>
      <c r="BB8" s="8">
        <f t="shared" si="0"/>
        <v>5.2772475866989454</v>
      </c>
      <c r="BC8" s="8">
        <f t="shared" si="0"/>
        <v>0.5437904252928103</v>
      </c>
      <c r="BD8" s="8">
        <f t="shared" si="0"/>
        <v>0.31123730479414652</v>
      </c>
      <c r="BE8" s="8">
        <f t="shared" si="0"/>
        <v>0.18391368317802845</v>
      </c>
      <c r="BF8" s="8">
        <f t="shared" si="0"/>
        <v>0.32346175963197238</v>
      </c>
      <c r="BG8" s="8">
        <f t="shared" si="0"/>
        <v>0.84375102000848645</v>
      </c>
      <c r="BH8" s="8">
        <f t="shared" si="0"/>
        <v>1.0703503796541944</v>
      </c>
      <c r="BI8" s="8">
        <f t="shared" si="0"/>
        <v>2.3272613065326633</v>
      </c>
      <c r="BJ8" s="8">
        <f t="shared" si="0"/>
        <v>0.22301516503122212</v>
      </c>
      <c r="BK8" s="8">
        <f t="shared" si="0"/>
        <v>0.2938295788442703</v>
      </c>
      <c r="BL8" s="8">
        <f t="shared" si="0"/>
        <v>0.47532503844540752</v>
      </c>
      <c r="BM8" s="8">
        <f t="shared" si="0"/>
        <v>0.32608695652173914</v>
      </c>
      <c r="BN8" s="8">
        <f t="shared" si="0"/>
        <v>2.8032420626571688</v>
      </c>
      <c r="BO8" s="8">
        <f t="shared" si="0"/>
        <v>0.58267265259337087</v>
      </c>
      <c r="BP8" s="8">
        <f t="shared" ref="BP8:CD8" si="1">BP6/BP7*100</f>
        <v>0.32410382498393453</v>
      </c>
      <c r="BQ8" s="8">
        <f t="shared" si="1"/>
        <v>6.0044893378226707</v>
      </c>
      <c r="BR8" s="8">
        <f t="shared" si="1"/>
        <v>0.21060021060021061</v>
      </c>
      <c r="BS8" s="8">
        <f t="shared" si="1"/>
        <v>0.69274219332835985</v>
      </c>
      <c r="BT8" s="8">
        <f t="shared" si="1"/>
        <v>0.95570886718633341</v>
      </c>
      <c r="BU8" s="8">
        <f t="shared" si="1"/>
        <v>0.51090163344606754</v>
      </c>
      <c r="BV8" s="8">
        <f t="shared" si="1"/>
        <v>0.18975332068311196</v>
      </c>
      <c r="BW8" s="8">
        <f t="shared" si="1"/>
        <v>8.4743685584382167</v>
      </c>
      <c r="BX8" s="8">
        <f t="shared" si="1"/>
        <v>7.085256609074821</v>
      </c>
      <c r="BY8" s="8">
        <f t="shared" si="1"/>
        <v>1.2661605258689694</v>
      </c>
      <c r="BZ8" s="8">
        <f t="shared" si="1"/>
        <v>6.152247999854203</v>
      </c>
      <c r="CA8" s="8">
        <f t="shared" si="1"/>
        <v>4.2885855847433856</v>
      </c>
      <c r="CB8" s="8">
        <f t="shared" si="1"/>
        <v>1.2083690004578662</v>
      </c>
      <c r="CC8" s="8">
        <f t="shared" si="1"/>
        <v>0.37847622181997698</v>
      </c>
      <c r="CD8" s="8">
        <f t="shared" si="1"/>
        <v>4.627890407934081</v>
      </c>
      <c r="CG8" s="7" t="s">
        <v>16</v>
      </c>
    </row>
    <row r="9" spans="1:85" x14ac:dyDescent="0.35">
      <c r="A9" s="10">
        <v>5</v>
      </c>
      <c r="B9" s="11" t="s">
        <v>562</v>
      </c>
      <c r="CG9" s="7" t="s">
        <v>17</v>
      </c>
    </row>
    <row r="10" spans="1:85" x14ac:dyDescent="0.35">
      <c r="A10" s="10">
        <v>6</v>
      </c>
      <c r="B10" s="5" t="s">
        <v>552</v>
      </c>
      <c r="C10" s="5">
        <v>82</v>
      </c>
      <c r="D10" s="5">
        <v>55</v>
      </c>
      <c r="E10" s="5">
        <v>873</v>
      </c>
      <c r="F10" s="5">
        <v>2400</v>
      </c>
      <c r="G10" s="5">
        <v>390</v>
      </c>
      <c r="H10" s="5">
        <v>462</v>
      </c>
      <c r="I10" s="5">
        <v>1228</v>
      </c>
      <c r="J10" s="5">
        <v>68</v>
      </c>
      <c r="K10" s="5">
        <v>5568</v>
      </c>
      <c r="L10" s="5">
        <v>21602</v>
      </c>
      <c r="M10" s="5">
        <v>37</v>
      </c>
      <c r="N10" s="5">
        <v>239</v>
      </c>
      <c r="O10" s="5">
        <v>2743</v>
      </c>
      <c r="P10" s="5">
        <v>18264</v>
      </c>
      <c r="Q10" s="5">
        <v>67</v>
      </c>
      <c r="R10" s="5">
        <v>174</v>
      </c>
      <c r="S10" s="5">
        <v>53</v>
      </c>
      <c r="T10" s="5">
        <v>3890</v>
      </c>
      <c r="U10" s="5">
        <v>334</v>
      </c>
      <c r="V10" s="5">
        <v>1696</v>
      </c>
      <c r="W10" s="5">
        <v>55</v>
      </c>
      <c r="X10" s="5">
        <v>3155</v>
      </c>
      <c r="Y10" s="5">
        <v>101</v>
      </c>
      <c r="Z10" s="5">
        <v>103</v>
      </c>
      <c r="AA10" s="5">
        <v>1442</v>
      </c>
      <c r="AB10" s="5">
        <v>25124</v>
      </c>
      <c r="AC10" s="5">
        <v>2777</v>
      </c>
      <c r="AD10" s="5">
        <v>674</v>
      </c>
      <c r="AE10" s="5">
        <v>195</v>
      </c>
      <c r="AF10" s="5">
        <v>75</v>
      </c>
      <c r="AG10" s="5">
        <v>2043</v>
      </c>
      <c r="AH10" s="5">
        <v>95</v>
      </c>
      <c r="AI10" s="5">
        <v>5977</v>
      </c>
      <c r="AJ10" s="5">
        <v>71</v>
      </c>
      <c r="AK10" s="5">
        <v>4446</v>
      </c>
      <c r="AL10" s="5">
        <v>6881</v>
      </c>
      <c r="AM10" s="5">
        <v>541</v>
      </c>
      <c r="AN10" s="5">
        <v>36</v>
      </c>
      <c r="AO10" s="5">
        <v>300</v>
      </c>
      <c r="AP10" s="5">
        <v>5460</v>
      </c>
      <c r="AQ10" s="5">
        <v>55</v>
      </c>
      <c r="AR10" s="5">
        <v>6827</v>
      </c>
      <c r="AS10" s="5">
        <v>2543</v>
      </c>
      <c r="AT10" s="5">
        <v>9425</v>
      </c>
      <c r="AU10" s="5">
        <v>5049</v>
      </c>
      <c r="AV10" s="5">
        <v>1096</v>
      </c>
      <c r="AW10" s="5">
        <v>404</v>
      </c>
      <c r="AX10" s="5">
        <v>289</v>
      </c>
      <c r="AY10" s="5">
        <v>13700</v>
      </c>
      <c r="AZ10" s="5">
        <v>3086</v>
      </c>
      <c r="BA10" s="5">
        <v>219</v>
      </c>
      <c r="BB10" s="5">
        <v>3514</v>
      </c>
      <c r="BC10" s="5">
        <v>1108</v>
      </c>
      <c r="BD10" s="5">
        <v>210</v>
      </c>
      <c r="BE10" s="5">
        <v>61</v>
      </c>
      <c r="BF10" s="5">
        <v>117</v>
      </c>
      <c r="BG10" s="5">
        <v>609</v>
      </c>
      <c r="BH10" s="5">
        <v>65</v>
      </c>
      <c r="BI10" s="5">
        <v>1750</v>
      </c>
      <c r="BJ10" s="5">
        <v>27</v>
      </c>
      <c r="BK10" s="5">
        <v>22</v>
      </c>
      <c r="BL10" s="5">
        <v>166</v>
      </c>
      <c r="BM10" s="5">
        <v>71</v>
      </c>
      <c r="BN10" s="5">
        <v>2327</v>
      </c>
      <c r="BO10" s="5">
        <v>106</v>
      </c>
      <c r="BP10" s="5">
        <v>245</v>
      </c>
      <c r="BQ10" s="5">
        <v>738</v>
      </c>
      <c r="BR10" s="5">
        <v>25</v>
      </c>
      <c r="BS10" s="5">
        <v>247</v>
      </c>
      <c r="BT10" s="5">
        <v>322</v>
      </c>
      <c r="BU10" s="5">
        <v>295</v>
      </c>
      <c r="BV10" s="5">
        <v>3</v>
      </c>
      <c r="BW10" s="5">
        <v>9190</v>
      </c>
      <c r="BX10" s="5">
        <v>7637</v>
      </c>
      <c r="BY10" s="5">
        <v>336</v>
      </c>
      <c r="BZ10" s="5">
        <v>8062</v>
      </c>
      <c r="CA10" s="5">
        <v>3042</v>
      </c>
      <c r="CB10" s="5">
        <v>1564</v>
      </c>
      <c r="CC10" s="5">
        <v>31</v>
      </c>
      <c r="CD10" s="5">
        <v>204493</v>
      </c>
      <c r="CG10" s="7" t="s">
        <v>18</v>
      </c>
    </row>
    <row r="11" spans="1:85" x14ac:dyDescent="0.35">
      <c r="A11" s="10">
        <v>7</v>
      </c>
      <c r="B11" s="5" t="s">
        <v>553</v>
      </c>
      <c r="C11" s="5">
        <v>5418</v>
      </c>
      <c r="D11" s="5">
        <v>4563</v>
      </c>
      <c r="E11" s="5">
        <v>47729</v>
      </c>
      <c r="F11" s="5">
        <v>56230</v>
      </c>
      <c r="G11" s="5">
        <v>16007</v>
      </c>
      <c r="H11" s="5">
        <v>24003</v>
      </c>
      <c r="I11" s="5">
        <v>45107</v>
      </c>
      <c r="J11" s="5">
        <v>6542</v>
      </c>
      <c r="K11" s="5">
        <v>69673</v>
      </c>
      <c r="L11" s="5">
        <v>93975</v>
      </c>
      <c r="M11" s="5">
        <v>3268</v>
      </c>
      <c r="N11" s="5">
        <v>18796</v>
      </c>
      <c r="O11" s="5">
        <v>45348</v>
      </c>
      <c r="P11" s="5">
        <v>142290</v>
      </c>
      <c r="Q11" s="5">
        <v>5965</v>
      </c>
      <c r="R11" s="5">
        <v>9704</v>
      </c>
      <c r="S11" s="5">
        <v>7854</v>
      </c>
      <c r="T11" s="5">
        <v>56943</v>
      </c>
      <c r="U11" s="5">
        <v>19683</v>
      </c>
      <c r="V11" s="5">
        <v>53148</v>
      </c>
      <c r="W11" s="5">
        <v>5187</v>
      </c>
      <c r="X11" s="5">
        <v>47314</v>
      </c>
      <c r="Y11" s="5">
        <v>8504</v>
      </c>
      <c r="Z11" s="5">
        <v>10567</v>
      </c>
      <c r="AA11" s="5">
        <v>51634</v>
      </c>
      <c r="AB11" s="5">
        <v>52833</v>
      </c>
      <c r="AC11" s="5">
        <v>119170</v>
      </c>
      <c r="AD11" s="5">
        <v>30856</v>
      </c>
      <c r="AE11" s="5">
        <v>5783</v>
      </c>
      <c r="AF11" s="5">
        <v>3022</v>
      </c>
      <c r="AG11" s="5">
        <v>40718</v>
      </c>
      <c r="AH11" s="5">
        <v>9890</v>
      </c>
      <c r="AI11" s="5">
        <v>105621</v>
      </c>
      <c r="AJ11" s="5">
        <v>7447</v>
      </c>
      <c r="AK11" s="5">
        <v>71425</v>
      </c>
      <c r="AL11" s="5">
        <v>67871</v>
      </c>
      <c r="AM11" s="5">
        <v>31242</v>
      </c>
      <c r="AN11" s="5">
        <v>3550</v>
      </c>
      <c r="AO11" s="5">
        <v>21629</v>
      </c>
      <c r="AP11" s="5">
        <v>58196</v>
      </c>
      <c r="AQ11" s="5">
        <v>4095</v>
      </c>
      <c r="AR11" s="5">
        <v>27425</v>
      </c>
      <c r="AS11" s="5">
        <v>49551</v>
      </c>
      <c r="AT11" s="5">
        <v>35562</v>
      </c>
      <c r="AU11" s="5">
        <v>85866</v>
      </c>
      <c r="AV11" s="5">
        <v>24136</v>
      </c>
      <c r="AW11" s="5">
        <v>21443</v>
      </c>
      <c r="AX11" s="5">
        <v>15596</v>
      </c>
      <c r="AY11" s="5">
        <v>74803</v>
      </c>
      <c r="AZ11" s="5">
        <v>65413</v>
      </c>
      <c r="BA11" s="5">
        <v>16490</v>
      </c>
      <c r="BB11" s="5">
        <v>62912</v>
      </c>
      <c r="BC11" s="5">
        <v>71247</v>
      </c>
      <c r="BD11" s="5">
        <v>5504</v>
      </c>
      <c r="BE11" s="5">
        <v>8564</v>
      </c>
      <c r="BF11" s="5">
        <v>5696</v>
      </c>
      <c r="BG11" s="5">
        <v>26822</v>
      </c>
      <c r="BH11" s="5">
        <v>5179</v>
      </c>
      <c r="BI11" s="5">
        <v>32321</v>
      </c>
      <c r="BJ11" s="5">
        <v>3116</v>
      </c>
      <c r="BK11" s="5">
        <v>1542</v>
      </c>
      <c r="BL11" s="5">
        <v>11828</v>
      </c>
      <c r="BM11" s="5">
        <v>8394</v>
      </c>
      <c r="BN11" s="5">
        <v>39642</v>
      </c>
      <c r="BO11" s="5">
        <v>5296</v>
      </c>
      <c r="BP11" s="5">
        <v>14358</v>
      </c>
      <c r="BQ11" s="5">
        <v>9877</v>
      </c>
      <c r="BR11" s="5">
        <v>3023</v>
      </c>
      <c r="BS11" s="5">
        <v>14408</v>
      </c>
      <c r="BT11" s="5">
        <v>16759</v>
      </c>
      <c r="BU11" s="5">
        <v>19104</v>
      </c>
      <c r="BV11" s="5">
        <v>2022</v>
      </c>
      <c r="BW11" s="5">
        <v>65308</v>
      </c>
      <c r="BX11" s="5">
        <v>108305</v>
      </c>
      <c r="BY11" s="5">
        <v>19886</v>
      </c>
      <c r="BZ11" s="5">
        <v>103831</v>
      </c>
      <c r="CA11" s="5">
        <v>23298</v>
      </c>
      <c r="CB11" s="5">
        <v>59044</v>
      </c>
      <c r="CC11" s="5">
        <v>3414</v>
      </c>
      <c r="CD11" s="5">
        <v>2657748</v>
      </c>
      <c r="CG11" s="7" t="s">
        <v>19</v>
      </c>
    </row>
    <row r="12" spans="1:85" x14ac:dyDescent="0.35">
      <c r="A12" s="10">
        <v>8</v>
      </c>
      <c r="B12" s="5" t="s">
        <v>554</v>
      </c>
      <c r="C12" s="5">
        <v>62</v>
      </c>
      <c r="D12" s="5">
        <v>84</v>
      </c>
      <c r="E12" s="5">
        <v>1320</v>
      </c>
      <c r="F12" s="5">
        <v>2317</v>
      </c>
      <c r="G12" s="5">
        <v>162</v>
      </c>
      <c r="H12" s="5">
        <v>221</v>
      </c>
      <c r="I12" s="5">
        <v>778</v>
      </c>
      <c r="J12" s="5">
        <v>79</v>
      </c>
      <c r="K12" s="5">
        <v>4295</v>
      </c>
      <c r="L12" s="5">
        <v>6070</v>
      </c>
      <c r="M12" s="5">
        <v>26</v>
      </c>
      <c r="N12" s="5">
        <v>133</v>
      </c>
      <c r="O12" s="5">
        <v>3238</v>
      </c>
      <c r="P12" s="5">
        <v>22837</v>
      </c>
      <c r="Q12" s="5">
        <v>45</v>
      </c>
      <c r="R12" s="5">
        <v>80</v>
      </c>
      <c r="S12" s="5">
        <v>22</v>
      </c>
      <c r="T12" s="5">
        <v>3767</v>
      </c>
      <c r="U12" s="5">
        <v>142</v>
      </c>
      <c r="V12" s="5">
        <v>1444</v>
      </c>
      <c r="W12" s="5">
        <v>22</v>
      </c>
      <c r="X12" s="5">
        <v>6505</v>
      </c>
      <c r="Y12" s="5">
        <v>80</v>
      </c>
      <c r="Z12" s="5">
        <v>21</v>
      </c>
      <c r="AA12" s="5">
        <v>825</v>
      </c>
      <c r="AB12" s="5">
        <v>8041</v>
      </c>
      <c r="AC12" s="5">
        <v>3630</v>
      </c>
      <c r="AD12" s="5">
        <v>973</v>
      </c>
      <c r="AE12" s="5">
        <v>64</v>
      </c>
      <c r="AF12" s="5">
        <v>29</v>
      </c>
      <c r="AG12" s="5">
        <v>2135</v>
      </c>
      <c r="AH12" s="5">
        <v>154</v>
      </c>
      <c r="AI12" s="5">
        <v>11664</v>
      </c>
      <c r="AJ12" s="5">
        <v>32</v>
      </c>
      <c r="AK12" s="5">
        <v>4563</v>
      </c>
      <c r="AL12" s="5">
        <v>5662</v>
      </c>
      <c r="AM12" s="5">
        <v>328</v>
      </c>
      <c r="AN12" s="5">
        <v>13</v>
      </c>
      <c r="AO12" s="5">
        <v>108</v>
      </c>
      <c r="AP12" s="5">
        <v>2418</v>
      </c>
      <c r="AQ12" s="5">
        <v>20</v>
      </c>
      <c r="AR12" s="5">
        <v>2679</v>
      </c>
      <c r="AS12" s="5">
        <v>2164</v>
      </c>
      <c r="AT12" s="5">
        <v>9114</v>
      </c>
      <c r="AU12" s="5">
        <v>9251</v>
      </c>
      <c r="AV12" s="5">
        <v>375</v>
      </c>
      <c r="AW12" s="5">
        <v>632</v>
      </c>
      <c r="AX12" s="5">
        <v>91</v>
      </c>
      <c r="AY12" s="5">
        <v>14241</v>
      </c>
      <c r="AZ12" s="5">
        <v>2805</v>
      </c>
      <c r="BA12" s="5">
        <v>388</v>
      </c>
      <c r="BB12" s="5">
        <v>6191</v>
      </c>
      <c r="BC12" s="5">
        <v>368</v>
      </c>
      <c r="BD12" s="5">
        <v>48</v>
      </c>
      <c r="BE12" s="5">
        <v>15</v>
      </c>
      <c r="BF12" s="5">
        <v>21</v>
      </c>
      <c r="BG12" s="5">
        <v>352</v>
      </c>
      <c r="BH12" s="5">
        <v>49</v>
      </c>
      <c r="BI12" s="5">
        <v>2103</v>
      </c>
      <c r="BJ12" s="5">
        <v>3</v>
      </c>
      <c r="BK12" s="5">
        <v>17</v>
      </c>
      <c r="BL12" s="5">
        <v>57</v>
      </c>
      <c r="BM12" s="5">
        <v>56</v>
      </c>
      <c r="BN12" s="5">
        <v>2499</v>
      </c>
      <c r="BO12" s="5">
        <v>29</v>
      </c>
      <c r="BP12" s="5">
        <v>61</v>
      </c>
      <c r="BQ12" s="5">
        <v>142</v>
      </c>
      <c r="BR12" s="5">
        <v>11</v>
      </c>
      <c r="BS12" s="5">
        <v>187</v>
      </c>
      <c r="BT12" s="5">
        <v>163</v>
      </c>
      <c r="BU12" s="5">
        <v>181</v>
      </c>
      <c r="BV12" s="5">
        <v>11</v>
      </c>
      <c r="BW12" s="5">
        <v>6499</v>
      </c>
      <c r="BX12" s="5">
        <v>14332</v>
      </c>
      <c r="BY12" s="5">
        <v>500</v>
      </c>
      <c r="BZ12" s="5">
        <v>42465</v>
      </c>
      <c r="CA12" s="5">
        <v>684</v>
      </c>
      <c r="CB12" s="5">
        <v>789</v>
      </c>
      <c r="CC12" s="5">
        <v>34</v>
      </c>
      <c r="CD12" s="5">
        <v>214058</v>
      </c>
      <c r="CG12" s="7" t="s">
        <v>20</v>
      </c>
    </row>
    <row r="13" spans="1:85" x14ac:dyDescent="0.35">
      <c r="A13" s="10">
        <v>9</v>
      </c>
      <c r="B13" s="5" t="s">
        <v>555</v>
      </c>
      <c r="C13" s="5">
        <v>33</v>
      </c>
      <c r="D13" s="5">
        <v>79</v>
      </c>
      <c r="E13" s="5">
        <v>765</v>
      </c>
      <c r="F13" s="5">
        <v>3045</v>
      </c>
      <c r="G13" s="5">
        <v>72</v>
      </c>
      <c r="H13" s="5">
        <v>192</v>
      </c>
      <c r="I13" s="5">
        <v>675</v>
      </c>
      <c r="J13" s="5">
        <v>56</v>
      </c>
      <c r="K13" s="5">
        <v>1885</v>
      </c>
      <c r="L13" s="5">
        <v>13031</v>
      </c>
      <c r="M13" s="5">
        <v>11</v>
      </c>
      <c r="N13" s="5">
        <v>135</v>
      </c>
      <c r="O13" s="5">
        <v>3119</v>
      </c>
      <c r="P13" s="5">
        <v>38427</v>
      </c>
      <c r="Q13" s="5">
        <v>10</v>
      </c>
      <c r="R13" s="5">
        <v>91</v>
      </c>
      <c r="S13" s="5">
        <v>26</v>
      </c>
      <c r="T13" s="5">
        <v>6129</v>
      </c>
      <c r="U13" s="5">
        <v>114</v>
      </c>
      <c r="V13" s="5">
        <v>1173</v>
      </c>
      <c r="W13" s="5">
        <v>12</v>
      </c>
      <c r="X13" s="5">
        <v>1200</v>
      </c>
      <c r="Y13" s="5">
        <v>22</v>
      </c>
      <c r="Z13" s="5">
        <v>50</v>
      </c>
      <c r="AA13" s="5">
        <v>759</v>
      </c>
      <c r="AB13" s="5">
        <v>22522</v>
      </c>
      <c r="AC13" s="5">
        <v>4020</v>
      </c>
      <c r="AD13" s="5">
        <v>4350</v>
      </c>
      <c r="AE13" s="5">
        <v>40</v>
      </c>
      <c r="AF13" s="5">
        <v>15</v>
      </c>
      <c r="AG13" s="5">
        <v>4656</v>
      </c>
      <c r="AH13" s="5">
        <v>76</v>
      </c>
      <c r="AI13" s="5">
        <v>46196</v>
      </c>
      <c r="AJ13" s="5">
        <v>14</v>
      </c>
      <c r="AK13" s="5">
        <v>2301</v>
      </c>
      <c r="AL13" s="5">
        <v>2457</v>
      </c>
      <c r="AM13" s="5">
        <v>581</v>
      </c>
      <c r="AN13" s="5">
        <v>24</v>
      </c>
      <c r="AO13" s="5">
        <v>170</v>
      </c>
      <c r="AP13" s="5">
        <v>4247</v>
      </c>
      <c r="AQ13" s="5">
        <v>24</v>
      </c>
      <c r="AR13" s="5">
        <v>3370</v>
      </c>
      <c r="AS13" s="5">
        <v>1020</v>
      </c>
      <c r="AT13" s="5">
        <v>5800</v>
      </c>
      <c r="AU13" s="5">
        <v>11419</v>
      </c>
      <c r="AV13" s="5">
        <v>1171</v>
      </c>
      <c r="AW13" s="5">
        <v>801</v>
      </c>
      <c r="AX13" s="5">
        <v>216</v>
      </c>
      <c r="AY13" s="5">
        <v>5230</v>
      </c>
      <c r="AZ13" s="5">
        <v>4189</v>
      </c>
      <c r="BA13" s="5">
        <v>233</v>
      </c>
      <c r="BB13" s="5">
        <v>16748</v>
      </c>
      <c r="BC13" s="5">
        <v>304</v>
      </c>
      <c r="BD13" s="5">
        <v>31</v>
      </c>
      <c r="BE13" s="5">
        <v>15</v>
      </c>
      <c r="BF13" s="5">
        <v>30</v>
      </c>
      <c r="BG13" s="5">
        <v>479</v>
      </c>
      <c r="BH13" s="5">
        <v>42</v>
      </c>
      <c r="BI13" s="5">
        <v>1365</v>
      </c>
      <c r="BJ13" s="5">
        <v>7</v>
      </c>
      <c r="BK13" s="5">
        <v>6</v>
      </c>
      <c r="BL13" s="5">
        <v>7</v>
      </c>
      <c r="BM13" s="5">
        <v>31</v>
      </c>
      <c r="BN13" s="5">
        <v>1248</v>
      </c>
      <c r="BO13" s="5">
        <v>32</v>
      </c>
      <c r="BP13" s="5">
        <v>57</v>
      </c>
      <c r="BQ13" s="5">
        <v>635</v>
      </c>
      <c r="BR13" s="5">
        <v>17</v>
      </c>
      <c r="BS13" s="5">
        <v>72</v>
      </c>
      <c r="BT13" s="5">
        <v>118</v>
      </c>
      <c r="BU13" s="5">
        <v>143</v>
      </c>
      <c r="BV13" s="5">
        <v>19</v>
      </c>
      <c r="BW13" s="5">
        <v>2702</v>
      </c>
      <c r="BX13" s="5">
        <v>20731</v>
      </c>
      <c r="BY13" s="5">
        <v>161</v>
      </c>
      <c r="BZ13" s="5">
        <v>28941</v>
      </c>
      <c r="CA13" s="5">
        <v>2188</v>
      </c>
      <c r="CB13" s="5">
        <v>418</v>
      </c>
      <c r="CC13" s="5">
        <v>31</v>
      </c>
      <c r="CD13" s="5">
        <v>273028</v>
      </c>
      <c r="CG13" s="7" t="s">
        <v>21</v>
      </c>
    </row>
    <row r="14" spans="1:85" x14ac:dyDescent="0.35">
      <c r="A14" s="10">
        <v>10</v>
      </c>
      <c r="B14" s="5" t="s">
        <v>556</v>
      </c>
      <c r="C14" s="5">
        <v>9</v>
      </c>
      <c r="D14" s="5">
        <v>11</v>
      </c>
      <c r="E14" s="5">
        <v>56</v>
      </c>
      <c r="F14" s="5">
        <v>185</v>
      </c>
      <c r="G14" s="5">
        <v>33</v>
      </c>
      <c r="H14" s="5">
        <v>31</v>
      </c>
      <c r="I14" s="5">
        <v>2928</v>
      </c>
      <c r="J14" s="5">
        <v>12</v>
      </c>
      <c r="K14" s="5">
        <v>1501</v>
      </c>
      <c r="L14" s="5">
        <v>70</v>
      </c>
      <c r="M14" s="5">
        <v>0</v>
      </c>
      <c r="N14" s="5">
        <v>11</v>
      </c>
      <c r="O14" s="5">
        <v>93</v>
      </c>
      <c r="P14" s="5">
        <v>280</v>
      </c>
      <c r="Q14" s="5">
        <v>10</v>
      </c>
      <c r="R14" s="5">
        <v>14</v>
      </c>
      <c r="S14" s="5">
        <v>13</v>
      </c>
      <c r="T14" s="5">
        <v>351</v>
      </c>
      <c r="U14" s="5">
        <v>25</v>
      </c>
      <c r="V14" s="5">
        <v>330</v>
      </c>
      <c r="W14" s="5">
        <v>5</v>
      </c>
      <c r="X14" s="5">
        <v>25585</v>
      </c>
      <c r="Y14" s="5">
        <v>8</v>
      </c>
      <c r="Z14" s="5">
        <v>6</v>
      </c>
      <c r="AA14" s="5">
        <v>59</v>
      </c>
      <c r="AB14" s="5">
        <v>185</v>
      </c>
      <c r="AC14" s="5">
        <v>170</v>
      </c>
      <c r="AD14" s="5">
        <v>24</v>
      </c>
      <c r="AE14" s="5">
        <v>25</v>
      </c>
      <c r="AF14" s="5">
        <v>0</v>
      </c>
      <c r="AG14" s="5">
        <v>93</v>
      </c>
      <c r="AH14" s="5">
        <v>5</v>
      </c>
      <c r="AI14" s="5">
        <v>95</v>
      </c>
      <c r="AJ14" s="5">
        <v>8</v>
      </c>
      <c r="AK14" s="5">
        <v>1674</v>
      </c>
      <c r="AL14" s="5">
        <v>149</v>
      </c>
      <c r="AM14" s="5">
        <v>40</v>
      </c>
      <c r="AN14" s="5">
        <v>0</v>
      </c>
      <c r="AO14" s="5">
        <v>55</v>
      </c>
      <c r="AP14" s="5">
        <v>344</v>
      </c>
      <c r="AQ14" s="5">
        <v>16</v>
      </c>
      <c r="AR14" s="5">
        <v>124</v>
      </c>
      <c r="AS14" s="5">
        <v>111</v>
      </c>
      <c r="AT14" s="5">
        <v>594</v>
      </c>
      <c r="AU14" s="5">
        <v>58</v>
      </c>
      <c r="AV14" s="5">
        <v>17</v>
      </c>
      <c r="AW14" s="5">
        <v>16</v>
      </c>
      <c r="AX14" s="5">
        <v>10</v>
      </c>
      <c r="AY14" s="5">
        <v>735</v>
      </c>
      <c r="AZ14" s="5">
        <v>120</v>
      </c>
      <c r="BA14" s="5">
        <v>21</v>
      </c>
      <c r="BB14" s="5">
        <v>331</v>
      </c>
      <c r="BC14" s="5">
        <v>359</v>
      </c>
      <c r="BD14" s="5">
        <v>45</v>
      </c>
      <c r="BE14" s="5">
        <v>9</v>
      </c>
      <c r="BF14" s="5">
        <v>3</v>
      </c>
      <c r="BG14" s="5">
        <v>78</v>
      </c>
      <c r="BH14" s="5">
        <v>5</v>
      </c>
      <c r="BI14" s="5">
        <v>3408</v>
      </c>
      <c r="BJ14" s="5">
        <v>3</v>
      </c>
      <c r="BK14" s="5">
        <v>3</v>
      </c>
      <c r="BL14" s="5">
        <v>28</v>
      </c>
      <c r="BM14" s="5">
        <v>6</v>
      </c>
      <c r="BN14" s="5">
        <v>4523</v>
      </c>
      <c r="BO14" s="5">
        <v>9</v>
      </c>
      <c r="BP14" s="5">
        <v>55</v>
      </c>
      <c r="BQ14" s="5">
        <v>3</v>
      </c>
      <c r="BR14" s="5">
        <v>0</v>
      </c>
      <c r="BS14" s="5">
        <v>13</v>
      </c>
      <c r="BT14" s="5">
        <v>30</v>
      </c>
      <c r="BU14" s="5">
        <v>18</v>
      </c>
      <c r="BV14" s="5">
        <v>0</v>
      </c>
      <c r="BW14" s="5">
        <v>261</v>
      </c>
      <c r="BX14" s="5">
        <v>82</v>
      </c>
      <c r="BY14" s="5">
        <v>23</v>
      </c>
      <c r="BZ14" s="5">
        <v>115</v>
      </c>
      <c r="CA14" s="5">
        <v>665</v>
      </c>
      <c r="CB14" s="5">
        <v>209</v>
      </c>
      <c r="CC14" s="5">
        <v>6</v>
      </c>
      <c r="CD14" s="5">
        <v>46645</v>
      </c>
      <c r="CG14" s="7" t="s">
        <v>22</v>
      </c>
    </row>
    <row r="15" spans="1:85" x14ac:dyDescent="0.35">
      <c r="A15" s="10">
        <v>11</v>
      </c>
      <c r="B15" s="5" t="s">
        <v>557</v>
      </c>
      <c r="C15" s="5">
        <v>71</v>
      </c>
      <c r="D15" s="5">
        <v>62</v>
      </c>
      <c r="E15" s="5">
        <v>1105</v>
      </c>
      <c r="F15" s="5">
        <v>807</v>
      </c>
      <c r="G15" s="5">
        <v>206</v>
      </c>
      <c r="H15" s="5">
        <v>299</v>
      </c>
      <c r="I15" s="5">
        <v>344</v>
      </c>
      <c r="J15" s="5">
        <v>70</v>
      </c>
      <c r="K15" s="5">
        <v>988</v>
      </c>
      <c r="L15" s="5">
        <v>4027</v>
      </c>
      <c r="M15" s="5">
        <v>19</v>
      </c>
      <c r="N15" s="5">
        <v>103</v>
      </c>
      <c r="O15" s="5">
        <v>3469</v>
      </c>
      <c r="P15" s="5">
        <v>16593</v>
      </c>
      <c r="Q15" s="5">
        <v>86</v>
      </c>
      <c r="R15" s="5">
        <v>80</v>
      </c>
      <c r="S15" s="5">
        <v>51</v>
      </c>
      <c r="T15" s="5">
        <v>1199</v>
      </c>
      <c r="U15" s="5">
        <v>248</v>
      </c>
      <c r="V15" s="5">
        <v>887</v>
      </c>
      <c r="W15" s="5">
        <v>31</v>
      </c>
      <c r="X15" s="5">
        <v>864</v>
      </c>
      <c r="Y15" s="5">
        <v>81</v>
      </c>
      <c r="Z15" s="5">
        <v>84</v>
      </c>
      <c r="AA15" s="5">
        <v>780</v>
      </c>
      <c r="AB15" s="5">
        <v>5302</v>
      </c>
      <c r="AC15" s="5">
        <v>2667</v>
      </c>
      <c r="AD15" s="5">
        <v>1672</v>
      </c>
      <c r="AE15" s="5">
        <v>120</v>
      </c>
      <c r="AF15" s="5">
        <v>31</v>
      </c>
      <c r="AG15" s="5">
        <v>838</v>
      </c>
      <c r="AH15" s="5">
        <v>74</v>
      </c>
      <c r="AI15" s="5">
        <v>11557</v>
      </c>
      <c r="AJ15" s="5">
        <v>37</v>
      </c>
      <c r="AK15" s="5">
        <v>1341</v>
      </c>
      <c r="AL15" s="5">
        <v>1888</v>
      </c>
      <c r="AM15" s="5">
        <v>420</v>
      </c>
      <c r="AN15" s="5">
        <v>44</v>
      </c>
      <c r="AO15" s="5">
        <v>174</v>
      </c>
      <c r="AP15" s="5">
        <v>1425</v>
      </c>
      <c r="AQ15" s="5">
        <v>31</v>
      </c>
      <c r="AR15" s="5">
        <v>505</v>
      </c>
      <c r="AS15" s="5">
        <v>1157</v>
      </c>
      <c r="AT15" s="5">
        <v>1165</v>
      </c>
      <c r="AU15" s="5">
        <v>9910</v>
      </c>
      <c r="AV15" s="5">
        <v>521</v>
      </c>
      <c r="AW15" s="5">
        <v>1340</v>
      </c>
      <c r="AX15" s="5">
        <v>204</v>
      </c>
      <c r="AY15" s="5">
        <v>2688</v>
      </c>
      <c r="AZ15" s="5">
        <v>637</v>
      </c>
      <c r="BA15" s="5">
        <v>620</v>
      </c>
      <c r="BB15" s="5">
        <v>1081</v>
      </c>
      <c r="BC15" s="5">
        <v>492</v>
      </c>
      <c r="BD15" s="5">
        <v>154</v>
      </c>
      <c r="BE15" s="5">
        <v>49</v>
      </c>
      <c r="BF15" s="5">
        <v>95</v>
      </c>
      <c r="BG15" s="5">
        <v>248</v>
      </c>
      <c r="BH15" s="5">
        <v>73</v>
      </c>
      <c r="BI15" s="5">
        <v>518</v>
      </c>
      <c r="BJ15" s="5">
        <v>37</v>
      </c>
      <c r="BK15" s="5">
        <v>0</v>
      </c>
      <c r="BL15" s="5">
        <v>128</v>
      </c>
      <c r="BM15" s="5">
        <v>35</v>
      </c>
      <c r="BN15" s="5">
        <v>487</v>
      </c>
      <c r="BO15" s="5">
        <v>37</v>
      </c>
      <c r="BP15" s="5">
        <v>106</v>
      </c>
      <c r="BQ15" s="5">
        <v>232</v>
      </c>
      <c r="BR15" s="5">
        <v>34</v>
      </c>
      <c r="BS15" s="5">
        <v>133</v>
      </c>
      <c r="BT15" s="5">
        <v>116</v>
      </c>
      <c r="BU15" s="5">
        <v>236</v>
      </c>
      <c r="BV15" s="5">
        <v>7</v>
      </c>
      <c r="BW15" s="5">
        <v>1853</v>
      </c>
      <c r="BX15" s="5">
        <v>9283</v>
      </c>
      <c r="BY15" s="5">
        <v>304</v>
      </c>
      <c r="BZ15" s="5">
        <v>19172</v>
      </c>
      <c r="CA15" s="5">
        <v>392</v>
      </c>
      <c r="CB15" s="5">
        <v>994</v>
      </c>
      <c r="CC15" s="5">
        <v>32</v>
      </c>
      <c r="CD15" s="5">
        <v>115311</v>
      </c>
      <c r="CG15" s="7" t="s">
        <v>23</v>
      </c>
    </row>
    <row r="16" spans="1:85" x14ac:dyDescent="0.35">
      <c r="A16" s="10">
        <v>12</v>
      </c>
      <c r="B16" s="5" t="s">
        <v>91</v>
      </c>
      <c r="C16" s="5">
        <v>5667</v>
      </c>
      <c r="D16" s="5">
        <v>4853</v>
      </c>
      <c r="E16" s="5">
        <v>51845</v>
      </c>
      <c r="F16" s="5">
        <v>64978</v>
      </c>
      <c r="G16" s="5">
        <v>16862</v>
      </c>
      <c r="H16" s="5">
        <v>25217</v>
      </c>
      <c r="I16" s="5">
        <v>51058</v>
      </c>
      <c r="J16" s="5">
        <v>6823</v>
      </c>
      <c r="K16" s="5">
        <v>83915</v>
      </c>
      <c r="L16" s="5">
        <v>138768</v>
      </c>
      <c r="M16" s="5">
        <v>3361</v>
      </c>
      <c r="N16" s="5">
        <v>19419</v>
      </c>
      <c r="O16" s="5">
        <v>58001</v>
      </c>
      <c r="P16" s="5">
        <v>238690</v>
      </c>
      <c r="Q16" s="5">
        <v>6182</v>
      </c>
      <c r="R16" s="5">
        <v>10144</v>
      </c>
      <c r="S16" s="5">
        <v>8021</v>
      </c>
      <c r="T16" s="5">
        <v>72277</v>
      </c>
      <c r="U16" s="5">
        <v>20546</v>
      </c>
      <c r="V16" s="5">
        <v>58685</v>
      </c>
      <c r="W16" s="5">
        <v>5306</v>
      </c>
      <c r="X16" s="5">
        <v>84624</v>
      </c>
      <c r="Y16" s="5">
        <v>8801</v>
      </c>
      <c r="Z16" s="5">
        <v>10829</v>
      </c>
      <c r="AA16" s="5">
        <v>55498</v>
      </c>
      <c r="AB16" s="5">
        <v>114005</v>
      </c>
      <c r="AC16" s="5">
        <v>132432</v>
      </c>
      <c r="AD16" s="5">
        <v>38546</v>
      </c>
      <c r="AE16" s="5">
        <v>6225</v>
      </c>
      <c r="AF16" s="5">
        <v>3176</v>
      </c>
      <c r="AG16" s="5">
        <v>50482</v>
      </c>
      <c r="AH16" s="5">
        <v>10297</v>
      </c>
      <c r="AI16" s="5">
        <v>181115</v>
      </c>
      <c r="AJ16" s="5">
        <v>7609</v>
      </c>
      <c r="AK16" s="5">
        <v>85750</v>
      </c>
      <c r="AL16" s="5">
        <v>84914</v>
      </c>
      <c r="AM16" s="5">
        <v>33156</v>
      </c>
      <c r="AN16" s="5">
        <v>3666</v>
      </c>
      <c r="AO16" s="5">
        <v>22427</v>
      </c>
      <c r="AP16" s="5">
        <v>72097</v>
      </c>
      <c r="AQ16" s="5">
        <v>4242</v>
      </c>
      <c r="AR16" s="5">
        <v>40931</v>
      </c>
      <c r="AS16" s="5">
        <v>56547</v>
      </c>
      <c r="AT16" s="5">
        <v>61659</v>
      </c>
      <c r="AU16" s="5">
        <v>121553</v>
      </c>
      <c r="AV16" s="5">
        <v>27306</v>
      </c>
      <c r="AW16" s="5">
        <v>24644</v>
      </c>
      <c r="AX16" s="5">
        <v>16409</v>
      </c>
      <c r="AY16" s="5">
        <v>111396</v>
      </c>
      <c r="AZ16" s="5">
        <v>76249</v>
      </c>
      <c r="BA16" s="5">
        <v>17954</v>
      </c>
      <c r="BB16" s="5">
        <v>90786</v>
      </c>
      <c r="BC16" s="5">
        <v>73882</v>
      </c>
      <c r="BD16" s="5">
        <v>5985</v>
      </c>
      <c r="BE16" s="5">
        <v>8707</v>
      </c>
      <c r="BF16" s="5">
        <v>5965</v>
      </c>
      <c r="BG16" s="5">
        <v>28589</v>
      </c>
      <c r="BH16" s="5">
        <v>5401</v>
      </c>
      <c r="BI16" s="5">
        <v>41463</v>
      </c>
      <c r="BJ16" s="5">
        <v>3198</v>
      </c>
      <c r="BK16" s="5">
        <v>1588</v>
      </c>
      <c r="BL16" s="5">
        <v>12221</v>
      </c>
      <c r="BM16" s="5">
        <v>8587</v>
      </c>
      <c r="BN16" s="5">
        <v>50730</v>
      </c>
      <c r="BO16" s="5">
        <v>5506</v>
      </c>
      <c r="BP16" s="5">
        <v>14875</v>
      </c>
      <c r="BQ16" s="5">
        <v>11630</v>
      </c>
      <c r="BR16" s="5">
        <v>3109</v>
      </c>
      <c r="BS16" s="5">
        <v>15068</v>
      </c>
      <c r="BT16" s="5">
        <v>17499</v>
      </c>
      <c r="BU16" s="5">
        <v>19967</v>
      </c>
      <c r="BV16" s="5">
        <v>2066</v>
      </c>
      <c r="BW16" s="5">
        <v>85812</v>
      </c>
      <c r="BX16" s="5">
        <v>160366</v>
      </c>
      <c r="BY16" s="5">
        <v>21202</v>
      </c>
      <c r="BZ16" s="5">
        <v>202588</v>
      </c>
      <c r="CA16" s="5">
        <v>30262</v>
      </c>
      <c r="CB16" s="5">
        <v>63017</v>
      </c>
      <c r="CC16" s="5">
        <v>3537</v>
      </c>
      <c r="CD16" s="5">
        <v>3511275</v>
      </c>
      <c r="CG16" s="7" t="s">
        <v>24</v>
      </c>
    </row>
    <row r="17" spans="1:85" x14ac:dyDescent="0.35">
      <c r="A17" s="10">
        <v>13</v>
      </c>
      <c r="B17" s="5" t="s">
        <v>552</v>
      </c>
      <c r="C17" s="8">
        <f>C10/C$16*100</f>
        <v>1.4469737074289748</v>
      </c>
      <c r="D17" s="8">
        <f t="shared" ref="D17:BO18" si="2">D10/D$16*100</f>
        <v>1.1333195961261076</v>
      </c>
      <c r="E17" s="8">
        <f t="shared" si="2"/>
        <v>1.6838653679236184</v>
      </c>
      <c r="F17" s="8">
        <f t="shared" si="2"/>
        <v>3.6935578195697003</v>
      </c>
      <c r="G17" s="8">
        <f t="shared" si="2"/>
        <v>2.3128928952674652</v>
      </c>
      <c r="H17" s="8">
        <f t="shared" si="2"/>
        <v>1.8320973946147439</v>
      </c>
      <c r="I17" s="8">
        <f t="shared" si="2"/>
        <v>2.4051079164871325</v>
      </c>
      <c r="J17" s="8">
        <f t="shared" si="2"/>
        <v>0.99662904880551073</v>
      </c>
      <c r="K17" s="8">
        <f t="shared" si="2"/>
        <v>6.6352857057736996</v>
      </c>
      <c r="L17" s="8">
        <f t="shared" si="2"/>
        <v>15.566989507667472</v>
      </c>
      <c r="M17" s="8">
        <f t="shared" si="2"/>
        <v>1.1008628384409402</v>
      </c>
      <c r="N17" s="8">
        <f t="shared" si="2"/>
        <v>1.2307533858592101</v>
      </c>
      <c r="O17" s="8">
        <f t="shared" si="2"/>
        <v>4.72922880639989</v>
      </c>
      <c r="P17" s="8">
        <f t="shared" si="2"/>
        <v>7.6517658888097531</v>
      </c>
      <c r="Q17" s="8">
        <f t="shared" si="2"/>
        <v>1.0837916531866709</v>
      </c>
      <c r="R17" s="8">
        <f t="shared" si="2"/>
        <v>1.7152996845425867</v>
      </c>
      <c r="S17" s="8">
        <f t="shared" si="2"/>
        <v>0.66076549058720857</v>
      </c>
      <c r="T17" s="8">
        <f t="shared" si="2"/>
        <v>5.3820717517329166</v>
      </c>
      <c r="U17" s="8">
        <f t="shared" si="2"/>
        <v>1.625620558746228</v>
      </c>
      <c r="V17" s="8">
        <f t="shared" si="2"/>
        <v>2.8900059640453271</v>
      </c>
      <c r="W17" s="8">
        <f t="shared" si="2"/>
        <v>1.0365623822088201</v>
      </c>
      <c r="X17" s="8">
        <f t="shared" si="2"/>
        <v>3.7282567593117792</v>
      </c>
      <c r="Y17" s="8">
        <f t="shared" si="2"/>
        <v>1.1475968639927281</v>
      </c>
      <c r="Z17" s="8">
        <f t="shared" si="2"/>
        <v>0.95114969064548893</v>
      </c>
      <c r="AA17" s="8">
        <f t="shared" si="2"/>
        <v>2.5982918303362283</v>
      </c>
      <c r="AB17" s="8">
        <f t="shared" si="2"/>
        <v>22.037629928511908</v>
      </c>
      <c r="AC17" s="8">
        <f t="shared" si="2"/>
        <v>2.0969252144496799</v>
      </c>
      <c r="AD17" s="8">
        <f t="shared" si="2"/>
        <v>1.7485601618845017</v>
      </c>
      <c r="AE17" s="8">
        <f t="shared" si="2"/>
        <v>3.132530120481928</v>
      </c>
      <c r="AF17" s="8">
        <f t="shared" si="2"/>
        <v>2.3614609571788412</v>
      </c>
      <c r="AG17" s="8">
        <f t="shared" si="2"/>
        <v>4.0469870448872864</v>
      </c>
      <c r="AH17" s="8">
        <f t="shared" si="2"/>
        <v>0.92259881518888998</v>
      </c>
      <c r="AI17" s="8">
        <f t="shared" si="2"/>
        <v>3.3001131877536372</v>
      </c>
      <c r="AJ17" s="8">
        <f t="shared" si="2"/>
        <v>0.9331055329215403</v>
      </c>
      <c r="AK17" s="8">
        <f t="shared" si="2"/>
        <v>5.184839650145773</v>
      </c>
      <c r="AL17" s="8">
        <f t="shared" si="2"/>
        <v>8.1034929458039908</v>
      </c>
      <c r="AM17" s="8">
        <f t="shared" si="2"/>
        <v>1.6316805404753287</v>
      </c>
      <c r="AN17" s="8">
        <f t="shared" si="2"/>
        <v>0.98199672667757776</v>
      </c>
      <c r="AO17" s="8">
        <f t="shared" si="2"/>
        <v>1.3376733401703305</v>
      </c>
      <c r="AP17" s="8">
        <f t="shared" si="2"/>
        <v>7.5731306434387013</v>
      </c>
      <c r="AQ17" s="8">
        <f t="shared" si="2"/>
        <v>1.2965582272512965</v>
      </c>
      <c r="AR17" s="8">
        <f t="shared" si="2"/>
        <v>16.679289536048472</v>
      </c>
      <c r="AS17" s="8">
        <f t="shared" si="2"/>
        <v>4.4971439687339734</v>
      </c>
      <c r="AT17" s="8">
        <f t="shared" si="2"/>
        <v>15.285684166139573</v>
      </c>
      <c r="AU17" s="8">
        <f t="shared" si="2"/>
        <v>4.1537436344639787</v>
      </c>
      <c r="AV17" s="8">
        <f t="shared" si="2"/>
        <v>4.0137698674284037</v>
      </c>
      <c r="AW17" s="8">
        <f t="shared" si="2"/>
        <v>1.639344262295082</v>
      </c>
      <c r="AX17" s="8">
        <f t="shared" si="2"/>
        <v>1.7612285940642329</v>
      </c>
      <c r="AY17" s="8">
        <f t="shared" si="2"/>
        <v>12.298466731300945</v>
      </c>
      <c r="AZ17" s="8">
        <f t="shared" si="2"/>
        <v>4.0472661936549992</v>
      </c>
      <c r="BA17" s="8">
        <f t="shared" si="2"/>
        <v>1.2197838921688762</v>
      </c>
      <c r="BB17" s="8">
        <f t="shared" si="2"/>
        <v>3.8706408477077967</v>
      </c>
      <c r="BC17" s="8">
        <f t="shared" si="2"/>
        <v>1.4996886927803794</v>
      </c>
      <c r="BD17" s="8">
        <f t="shared" si="2"/>
        <v>3.5087719298245612</v>
      </c>
      <c r="BE17" s="8">
        <f t="shared" si="2"/>
        <v>0.70058573561502235</v>
      </c>
      <c r="BF17" s="8">
        <f t="shared" si="2"/>
        <v>1.9614417435037719</v>
      </c>
      <c r="BG17" s="8">
        <f t="shared" si="2"/>
        <v>2.1301899331910876</v>
      </c>
      <c r="BH17" s="8">
        <f t="shared" si="2"/>
        <v>1.2034808368820589</v>
      </c>
      <c r="BI17" s="8">
        <f t="shared" si="2"/>
        <v>4.2206304415985336</v>
      </c>
      <c r="BJ17" s="8">
        <f t="shared" si="2"/>
        <v>0.84427767354596628</v>
      </c>
      <c r="BK17" s="8">
        <f t="shared" si="2"/>
        <v>1.385390428211587</v>
      </c>
      <c r="BL17" s="8">
        <f t="shared" si="2"/>
        <v>1.3583176499468128</v>
      </c>
      <c r="BM17" s="8">
        <f t="shared" si="2"/>
        <v>0.82683125655059975</v>
      </c>
      <c r="BN17" s="8">
        <f t="shared" si="2"/>
        <v>4.587029371180761</v>
      </c>
      <c r="BO17" s="8">
        <f t="shared" si="2"/>
        <v>1.9251725390483108</v>
      </c>
      <c r="BP17" s="8">
        <f t="shared" ref="BP17:CD21" si="3">BP10/BP$16*100</f>
        <v>1.6470588235294119</v>
      </c>
      <c r="BQ17" s="8">
        <f t="shared" si="3"/>
        <v>6.3456577815993125</v>
      </c>
      <c r="BR17" s="8">
        <f t="shared" si="3"/>
        <v>0.80411707944676747</v>
      </c>
      <c r="BS17" s="8">
        <f t="shared" si="3"/>
        <v>1.6392354658879744</v>
      </c>
      <c r="BT17" s="8">
        <f t="shared" si="3"/>
        <v>1.8401051488656495</v>
      </c>
      <c r="BU17" s="8">
        <f t="shared" si="3"/>
        <v>1.4774377723243353</v>
      </c>
      <c r="BV17" s="8">
        <f t="shared" si="3"/>
        <v>0.14520813165537272</v>
      </c>
      <c r="BW17" s="8">
        <f t="shared" si="3"/>
        <v>10.709457884678134</v>
      </c>
      <c r="BX17" s="8">
        <f t="shared" si="3"/>
        <v>4.7622313956823765</v>
      </c>
      <c r="BY17" s="8">
        <f t="shared" si="3"/>
        <v>1.5847561550797096</v>
      </c>
      <c r="BZ17" s="8">
        <f t="shared" si="3"/>
        <v>3.9795052026773554</v>
      </c>
      <c r="CA17" s="8">
        <f t="shared" si="3"/>
        <v>10.052210693278701</v>
      </c>
      <c r="CB17" s="8">
        <f t="shared" si="3"/>
        <v>2.4818699715949664</v>
      </c>
      <c r="CC17" s="8">
        <f t="shared" si="3"/>
        <v>0.87644896805202155</v>
      </c>
      <c r="CD17" s="8">
        <f t="shared" si="3"/>
        <v>5.8238958782778338</v>
      </c>
      <c r="CG17" s="7" t="s">
        <v>25</v>
      </c>
    </row>
    <row r="18" spans="1:85" x14ac:dyDescent="0.35">
      <c r="A18" s="10">
        <v>14</v>
      </c>
      <c r="B18" s="5" t="s">
        <v>553</v>
      </c>
      <c r="C18" s="8">
        <f t="shared" ref="C18:R23" si="4">C11/C$16*100</f>
        <v>95.606140815246164</v>
      </c>
      <c r="D18" s="8">
        <f t="shared" si="4"/>
        <v>94.024314856789616</v>
      </c>
      <c r="E18" s="8">
        <f t="shared" si="4"/>
        <v>92.060950911370426</v>
      </c>
      <c r="F18" s="8">
        <f t="shared" si="4"/>
        <v>86.536981747668435</v>
      </c>
      <c r="G18" s="8">
        <f t="shared" si="4"/>
        <v>94.929427114221326</v>
      </c>
      <c r="H18" s="8">
        <f t="shared" si="4"/>
        <v>95.185787365666016</v>
      </c>
      <c r="I18" s="8">
        <f t="shared" si="4"/>
        <v>88.344627678326603</v>
      </c>
      <c r="J18" s="8">
        <f t="shared" si="4"/>
        <v>95.88157701890664</v>
      </c>
      <c r="K18" s="8">
        <f t="shared" si="4"/>
        <v>83.028064112494775</v>
      </c>
      <c r="L18" s="8">
        <f t="shared" si="4"/>
        <v>67.720944309927361</v>
      </c>
      <c r="M18" s="8">
        <f t="shared" si="4"/>
        <v>97.232966379053849</v>
      </c>
      <c r="N18" s="8">
        <f t="shared" si="4"/>
        <v>96.791801843555277</v>
      </c>
      <c r="O18" s="8">
        <f t="shared" si="4"/>
        <v>78.184858881743409</v>
      </c>
      <c r="P18" s="8">
        <f t="shared" si="4"/>
        <v>59.612887008253381</v>
      </c>
      <c r="Q18" s="8">
        <f t="shared" si="4"/>
        <v>96.489809123261082</v>
      </c>
      <c r="R18" s="8">
        <f t="shared" si="4"/>
        <v>95.662460567823345</v>
      </c>
      <c r="S18" s="8">
        <f t="shared" si="2"/>
        <v>97.917965340979933</v>
      </c>
      <c r="T18" s="8">
        <f t="shared" si="2"/>
        <v>78.784398909749981</v>
      </c>
      <c r="U18" s="8">
        <f t="shared" si="2"/>
        <v>95.799669035335342</v>
      </c>
      <c r="V18" s="8">
        <f t="shared" si="2"/>
        <v>90.564880293090226</v>
      </c>
      <c r="W18" s="8">
        <f t="shared" si="2"/>
        <v>97.757255936675463</v>
      </c>
      <c r="X18" s="8">
        <f t="shared" si="2"/>
        <v>55.910852713178294</v>
      </c>
      <c r="Y18" s="8">
        <f t="shared" si="2"/>
        <v>96.625383479150102</v>
      </c>
      <c r="Z18" s="8">
        <f t="shared" si="2"/>
        <v>97.58057068981438</v>
      </c>
      <c r="AA18" s="8">
        <f t="shared" si="2"/>
        <v>93.037586940069914</v>
      </c>
      <c r="AB18" s="8">
        <f t="shared" si="2"/>
        <v>46.342704267356694</v>
      </c>
      <c r="AC18" s="8">
        <f t="shared" si="2"/>
        <v>89.985804035278477</v>
      </c>
      <c r="AD18" s="8">
        <f t="shared" si="2"/>
        <v>80.049810615887509</v>
      </c>
      <c r="AE18" s="8">
        <f t="shared" si="2"/>
        <v>92.899598393574294</v>
      </c>
      <c r="AF18" s="8">
        <f t="shared" si="2"/>
        <v>95.151133501259437</v>
      </c>
      <c r="AG18" s="8">
        <f t="shared" si="2"/>
        <v>80.658452517729103</v>
      </c>
      <c r="AH18" s="8">
        <f t="shared" si="2"/>
        <v>96.047392444401282</v>
      </c>
      <c r="AI18" s="8">
        <f t="shared" si="2"/>
        <v>58.31709135079921</v>
      </c>
      <c r="AJ18" s="8">
        <f t="shared" si="2"/>
        <v>97.870942305164931</v>
      </c>
      <c r="AK18" s="8">
        <f t="shared" si="2"/>
        <v>83.294460641399411</v>
      </c>
      <c r="AL18" s="8">
        <f t="shared" si="2"/>
        <v>79.929104741267636</v>
      </c>
      <c r="AM18" s="8">
        <f t="shared" si="2"/>
        <v>94.227289178429245</v>
      </c>
      <c r="AN18" s="8">
        <f t="shared" si="2"/>
        <v>96.835788325150034</v>
      </c>
      <c r="AO18" s="8">
        <f t="shared" si="2"/>
        <v>96.441788915146915</v>
      </c>
      <c r="AP18" s="8">
        <f t="shared" si="2"/>
        <v>80.719031305047366</v>
      </c>
      <c r="AQ18" s="8">
        <f t="shared" si="2"/>
        <v>96.534653465346537</v>
      </c>
      <c r="AR18" s="8">
        <f t="shared" si="2"/>
        <v>67.003005057291546</v>
      </c>
      <c r="AS18" s="8">
        <f t="shared" si="2"/>
        <v>87.62799087484747</v>
      </c>
      <c r="AT18" s="8">
        <f t="shared" si="2"/>
        <v>57.675278548143829</v>
      </c>
      <c r="AU18" s="8">
        <f t="shared" si="2"/>
        <v>70.640790437093287</v>
      </c>
      <c r="AV18" s="8">
        <f t="shared" si="2"/>
        <v>88.390829854244487</v>
      </c>
      <c r="AW18" s="8">
        <f t="shared" si="2"/>
        <v>87.011037169290688</v>
      </c>
      <c r="AX18" s="8">
        <f t="shared" si="2"/>
        <v>95.045401913584001</v>
      </c>
      <c r="AY18" s="8">
        <f t="shared" si="2"/>
        <v>67.150526051204707</v>
      </c>
      <c r="AZ18" s="8">
        <f t="shared" si="2"/>
        <v>85.788666080866633</v>
      </c>
      <c r="BA18" s="8">
        <f t="shared" si="2"/>
        <v>91.845828227692991</v>
      </c>
      <c r="BB18" s="8">
        <f t="shared" si="2"/>
        <v>69.297028176150505</v>
      </c>
      <c r="BC18" s="8">
        <f t="shared" si="2"/>
        <v>96.433502070869764</v>
      </c>
      <c r="BD18" s="8">
        <f t="shared" si="2"/>
        <v>91.963241436925642</v>
      </c>
      <c r="BE18" s="8">
        <f t="shared" si="2"/>
        <v>98.357643275525447</v>
      </c>
      <c r="BF18" s="8">
        <f t="shared" si="2"/>
        <v>95.490360435875942</v>
      </c>
      <c r="BG18" s="8">
        <f t="shared" si="2"/>
        <v>93.819301129805169</v>
      </c>
      <c r="BH18" s="8">
        <f t="shared" si="2"/>
        <v>95.889650064802808</v>
      </c>
      <c r="BI18" s="8">
        <f t="shared" si="2"/>
        <v>77.95142657308925</v>
      </c>
      <c r="BJ18" s="8">
        <f t="shared" si="2"/>
        <v>97.435897435897431</v>
      </c>
      <c r="BK18" s="8">
        <f t="shared" si="2"/>
        <v>97.103274559193949</v>
      </c>
      <c r="BL18" s="8">
        <f t="shared" si="2"/>
        <v>96.784223876933154</v>
      </c>
      <c r="BM18" s="8">
        <f t="shared" si="2"/>
        <v>97.752416443461044</v>
      </c>
      <c r="BN18" s="8">
        <f t="shared" si="2"/>
        <v>78.143110585452391</v>
      </c>
      <c r="BO18" s="8">
        <f t="shared" si="2"/>
        <v>96.185978932074107</v>
      </c>
      <c r="BP18" s="8">
        <f t="shared" si="3"/>
        <v>96.524369747899158</v>
      </c>
      <c r="BQ18" s="8">
        <f t="shared" si="3"/>
        <v>84.926913155631993</v>
      </c>
      <c r="BR18" s="8">
        <f t="shared" si="3"/>
        <v>97.233837246703132</v>
      </c>
      <c r="BS18" s="8">
        <f t="shared" si="3"/>
        <v>95.619856649854</v>
      </c>
      <c r="BT18" s="8">
        <f t="shared" si="3"/>
        <v>95.771186924967139</v>
      </c>
      <c r="BU18" s="8">
        <f t="shared" si="3"/>
        <v>95.677868482996942</v>
      </c>
      <c r="BV18" s="8">
        <f t="shared" si="3"/>
        <v>97.870280735721209</v>
      </c>
      <c r="BW18" s="8">
        <f t="shared" si="3"/>
        <v>76.105905933902022</v>
      </c>
      <c r="BX18" s="8">
        <f t="shared" si="3"/>
        <v>67.536136088697106</v>
      </c>
      <c r="BY18" s="8">
        <f t="shared" si="3"/>
        <v>93.793038392604473</v>
      </c>
      <c r="BZ18" s="8">
        <f t="shared" si="3"/>
        <v>51.252295298833097</v>
      </c>
      <c r="CA18" s="8">
        <f t="shared" si="3"/>
        <v>76.987641266274537</v>
      </c>
      <c r="CB18" s="8">
        <f t="shared" si="3"/>
        <v>93.695352047860098</v>
      </c>
      <c r="CC18" s="8">
        <f t="shared" si="3"/>
        <v>96.522476675148425</v>
      </c>
      <c r="CD18" s="8">
        <f t="shared" si="3"/>
        <v>75.691821346946625</v>
      </c>
      <c r="CG18" s="7" t="s">
        <v>26</v>
      </c>
    </row>
    <row r="19" spans="1:85" x14ac:dyDescent="0.35">
      <c r="A19" s="10">
        <v>15</v>
      </c>
      <c r="B19" s="5" t="s">
        <v>554</v>
      </c>
      <c r="C19" s="8">
        <f t="shared" si="4"/>
        <v>1.0940532909828833</v>
      </c>
      <c r="D19" s="8">
        <f t="shared" ref="D19:BO22" si="5">D12/D$16*100</f>
        <v>1.7308881104471461</v>
      </c>
      <c r="E19" s="8">
        <f t="shared" si="5"/>
        <v>2.5460507281319318</v>
      </c>
      <c r="F19" s="8">
        <f t="shared" si="5"/>
        <v>3.5658222783095814</v>
      </c>
      <c r="G19" s="8">
        <f t="shared" si="5"/>
        <v>0.96074012572648548</v>
      </c>
      <c r="H19" s="8">
        <f t="shared" si="5"/>
        <v>0.87639290954514815</v>
      </c>
      <c r="I19" s="8">
        <f t="shared" si="5"/>
        <v>1.5237572956245837</v>
      </c>
      <c r="J19" s="8">
        <f t="shared" si="5"/>
        <v>1.1578484537593434</v>
      </c>
      <c r="K19" s="8">
        <f t="shared" si="5"/>
        <v>5.1182744443782404</v>
      </c>
      <c r="L19" s="8">
        <f t="shared" si="5"/>
        <v>4.3742073100426611</v>
      </c>
      <c r="M19" s="8">
        <f t="shared" si="5"/>
        <v>0.77357929187741736</v>
      </c>
      <c r="N19" s="8">
        <f t="shared" si="5"/>
        <v>0.68489623564550184</v>
      </c>
      <c r="O19" s="8">
        <f t="shared" si="5"/>
        <v>5.582662367890209</v>
      </c>
      <c r="P19" s="8">
        <f t="shared" si="5"/>
        <v>9.5676400351920901</v>
      </c>
      <c r="Q19" s="8">
        <f t="shared" si="5"/>
        <v>0.72791976706567452</v>
      </c>
      <c r="R19" s="8">
        <f t="shared" si="5"/>
        <v>0.78864353312302837</v>
      </c>
      <c r="S19" s="8">
        <f t="shared" si="5"/>
        <v>0.27428001496072812</v>
      </c>
      <c r="T19" s="8">
        <f t="shared" si="5"/>
        <v>5.2118931333619267</v>
      </c>
      <c r="U19" s="8">
        <f t="shared" si="5"/>
        <v>0.69113209383821661</v>
      </c>
      <c r="V19" s="8">
        <f t="shared" si="5"/>
        <v>2.460594700519724</v>
      </c>
      <c r="W19" s="8">
        <f t="shared" si="5"/>
        <v>0.41462495288352808</v>
      </c>
      <c r="X19" s="8">
        <f t="shared" si="5"/>
        <v>7.6869446020041599</v>
      </c>
      <c r="Y19" s="8">
        <f t="shared" si="5"/>
        <v>0.90898761504374503</v>
      </c>
      <c r="Z19" s="8">
        <f t="shared" si="5"/>
        <v>0.19392372333548805</v>
      </c>
      <c r="AA19" s="8">
        <f t="shared" si="5"/>
        <v>1.4865400554974955</v>
      </c>
      <c r="AB19" s="8">
        <f t="shared" si="5"/>
        <v>7.0531994210780224</v>
      </c>
      <c r="AC19" s="8">
        <f t="shared" si="5"/>
        <v>2.7410293584632113</v>
      </c>
      <c r="AD19" s="8">
        <f t="shared" si="5"/>
        <v>2.5242567322160534</v>
      </c>
      <c r="AE19" s="8">
        <f t="shared" si="5"/>
        <v>1.0281124497991967</v>
      </c>
      <c r="AF19" s="8">
        <f t="shared" si="5"/>
        <v>0.91309823677581858</v>
      </c>
      <c r="AG19" s="8">
        <f t="shared" si="5"/>
        <v>4.229230220672715</v>
      </c>
      <c r="AH19" s="8">
        <f t="shared" si="5"/>
        <v>1.4955812372535691</v>
      </c>
      <c r="AI19" s="8">
        <f t="shared" si="5"/>
        <v>6.4401071142644177</v>
      </c>
      <c r="AJ19" s="8">
        <f t="shared" si="5"/>
        <v>0.42055460638717307</v>
      </c>
      <c r="AK19" s="8">
        <f t="shared" si="5"/>
        <v>5.3212827988338196</v>
      </c>
      <c r="AL19" s="8">
        <f t="shared" si="5"/>
        <v>6.6679228395788686</v>
      </c>
      <c r="AM19" s="8">
        <f t="shared" si="5"/>
        <v>0.98926287851369277</v>
      </c>
      <c r="AN19" s="8">
        <f t="shared" si="5"/>
        <v>0.3546099290780142</v>
      </c>
      <c r="AO19" s="8">
        <f t="shared" si="5"/>
        <v>0.48156240246131893</v>
      </c>
      <c r="AP19" s="8">
        <f t="shared" si="5"/>
        <v>3.3538149992371391</v>
      </c>
      <c r="AQ19" s="8">
        <f t="shared" si="5"/>
        <v>0.47147571900047153</v>
      </c>
      <c r="AR19" s="8">
        <f t="shared" si="5"/>
        <v>6.5451613691334192</v>
      </c>
      <c r="AS19" s="8">
        <f t="shared" si="5"/>
        <v>3.8269050524342583</v>
      </c>
      <c r="AT19" s="8">
        <f t="shared" si="5"/>
        <v>14.781297134238311</v>
      </c>
      <c r="AU19" s="8">
        <f t="shared" si="5"/>
        <v>7.6106718879830195</v>
      </c>
      <c r="AV19" s="8">
        <f t="shared" si="5"/>
        <v>1.3733245440562514</v>
      </c>
      <c r="AW19" s="8">
        <f t="shared" si="5"/>
        <v>2.5645187469566628</v>
      </c>
      <c r="AX19" s="8">
        <f t="shared" si="5"/>
        <v>0.55457370954963736</v>
      </c>
      <c r="AY19" s="8">
        <f t="shared" si="5"/>
        <v>12.784121512442098</v>
      </c>
      <c r="AZ19" s="8">
        <f t="shared" si="5"/>
        <v>3.6787367703182992</v>
      </c>
      <c r="BA19" s="8">
        <f t="shared" si="5"/>
        <v>2.1610783112398351</v>
      </c>
      <c r="BB19" s="8">
        <f t="shared" si="5"/>
        <v>6.8193333773929901</v>
      </c>
      <c r="BC19" s="8">
        <f t="shared" si="5"/>
        <v>0.49809155139276146</v>
      </c>
      <c r="BD19" s="8">
        <f t="shared" si="5"/>
        <v>0.80200501253132828</v>
      </c>
      <c r="BE19" s="8">
        <f t="shared" si="5"/>
        <v>0.17227518088893992</v>
      </c>
      <c r="BF19" s="8">
        <f t="shared" si="5"/>
        <v>0.35205364626990782</v>
      </c>
      <c r="BG19" s="8">
        <f t="shared" si="5"/>
        <v>1.2312427856868027</v>
      </c>
      <c r="BH19" s="8">
        <f t="shared" si="5"/>
        <v>0.90723940011109061</v>
      </c>
      <c r="BI19" s="8">
        <f t="shared" si="5"/>
        <v>5.0719918963895525</v>
      </c>
      <c r="BJ19" s="8">
        <f t="shared" si="5"/>
        <v>9.3808630393996242E-2</v>
      </c>
      <c r="BK19" s="8">
        <f t="shared" si="5"/>
        <v>1.070528967254408</v>
      </c>
      <c r="BL19" s="8">
        <f t="shared" si="5"/>
        <v>0.46641027739137547</v>
      </c>
      <c r="BM19" s="8">
        <f t="shared" si="5"/>
        <v>0.65214859671596603</v>
      </c>
      <c r="BN19" s="8">
        <f t="shared" si="5"/>
        <v>4.9260792430514488</v>
      </c>
      <c r="BO19" s="8">
        <f t="shared" si="5"/>
        <v>0.52669814747548127</v>
      </c>
      <c r="BP19" s="8">
        <f t="shared" si="3"/>
        <v>0.41008403361344542</v>
      </c>
      <c r="BQ19" s="8">
        <f t="shared" si="3"/>
        <v>1.2209802235597593</v>
      </c>
      <c r="BR19" s="8">
        <f t="shared" si="3"/>
        <v>0.3538115149565777</v>
      </c>
      <c r="BS19" s="8">
        <f t="shared" si="3"/>
        <v>1.2410406158747014</v>
      </c>
      <c r="BT19" s="8">
        <f t="shared" si="3"/>
        <v>0.93148179895994054</v>
      </c>
      <c r="BU19" s="8">
        <f t="shared" si="3"/>
        <v>0.90649571793459205</v>
      </c>
      <c r="BV19" s="8">
        <f t="shared" si="3"/>
        <v>0.53242981606969986</v>
      </c>
      <c r="BW19" s="8">
        <f t="shared" si="3"/>
        <v>7.5735328392299444</v>
      </c>
      <c r="BX19" s="8">
        <f t="shared" si="3"/>
        <v>8.9370564832944641</v>
      </c>
      <c r="BY19" s="8">
        <f t="shared" si="3"/>
        <v>2.3582680879162341</v>
      </c>
      <c r="BZ19" s="8">
        <f t="shared" si="3"/>
        <v>20.961261279049104</v>
      </c>
      <c r="CA19" s="8">
        <f t="shared" si="3"/>
        <v>2.2602603925715421</v>
      </c>
      <c r="CB19" s="8">
        <f t="shared" si="3"/>
        <v>1.2520430994810923</v>
      </c>
      <c r="CC19" s="8">
        <f t="shared" si="3"/>
        <v>0.96126661012157189</v>
      </c>
      <c r="CD19" s="8">
        <f t="shared" si="3"/>
        <v>6.0963040490989737</v>
      </c>
      <c r="CG19" s="7" t="s">
        <v>27</v>
      </c>
    </row>
    <row r="20" spans="1:85" x14ac:dyDescent="0.35">
      <c r="A20" s="10">
        <v>16</v>
      </c>
      <c r="B20" s="5" t="s">
        <v>555</v>
      </c>
      <c r="C20" s="8">
        <f t="shared" si="4"/>
        <v>0.58231868713605084</v>
      </c>
      <c r="D20" s="8">
        <f t="shared" si="5"/>
        <v>1.6278590562538637</v>
      </c>
      <c r="E20" s="8">
        <f t="shared" si="5"/>
        <v>1.4755521265310059</v>
      </c>
      <c r="F20" s="8">
        <f t="shared" si="5"/>
        <v>4.6862014835790573</v>
      </c>
      <c r="G20" s="8">
        <f t="shared" si="5"/>
        <v>0.42699561143399362</v>
      </c>
      <c r="H20" s="8">
        <f t="shared" si="5"/>
        <v>0.76139112503469886</v>
      </c>
      <c r="I20" s="8">
        <f t="shared" si="5"/>
        <v>1.3220259312938227</v>
      </c>
      <c r="J20" s="8">
        <f t="shared" si="5"/>
        <v>0.82075333431042063</v>
      </c>
      <c r="K20" s="8">
        <f t="shared" si="5"/>
        <v>2.2463206816421377</v>
      </c>
      <c r="L20" s="8">
        <f t="shared" si="5"/>
        <v>9.3904934855298059</v>
      </c>
      <c r="M20" s="8">
        <f t="shared" si="5"/>
        <v>0.32728354656352276</v>
      </c>
      <c r="N20" s="8">
        <f t="shared" si="5"/>
        <v>0.69519542715896798</v>
      </c>
      <c r="O20" s="8">
        <f t="shared" si="5"/>
        <v>5.377493491491526</v>
      </c>
      <c r="P20" s="8">
        <f t="shared" si="5"/>
        <v>16.099124387280572</v>
      </c>
      <c r="Q20" s="8">
        <f t="shared" si="5"/>
        <v>0.16175994823681655</v>
      </c>
      <c r="R20" s="8">
        <f t="shared" si="5"/>
        <v>0.89708201892744477</v>
      </c>
      <c r="S20" s="8">
        <f t="shared" si="5"/>
        <v>0.32414910858995138</v>
      </c>
      <c r="T20" s="8">
        <f t="shared" si="5"/>
        <v>8.4798760324861284</v>
      </c>
      <c r="U20" s="8">
        <f t="shared" si="5"/>
        <v>0.55485252603913171</v>
      </c>
      <c r="V20" s="8">
        <f t="shared" si="5"/>
        <v>1.998807190934651</v>
      </c>
      <c r="W20" s="8">
        <f t="shared" si="5"/>
        <v>0.22615906520919715</v>
      </c>
      <c r="X20" s="8">
        <f t="shared" si="5"/>
        <v>1.4180374361883155</v>
      </c>
      <c r="Y20" s="8">
        <f t="shared" si="5"/>
        <v>0.24997159413702991</v>
      </c>
      <c r="Z20" s="8">
        <f t="shared" si="5"/>
        <v>0.46172315079878101</v>
      </c>
      <c r="AA20" s="8">
        <f t="shared" si="5"/>
        <v>1.3676168510576958</v>
      </c>
      <c r="AB20" s="8">
        <f t="shared" si="5"/>
        <v>19.755273891495985</v>
      </c>
      <c r="AC20" s="8">
        <f t="shared" si="5"/>
        <v>3.0355201159840521</v>
      </c>
      <c r="AD20" s="8">
        <f t="shared" si="5"/>
        <v>11.285217662014217</v>
      </c>
      <c r="AE20" s="8">
        <f t="shared" si="5"/>
        <v>0.64257028112449799</v>
      </c>
      <c r="AF20" s="8">
        <f t="shared" si="5"/>
        <v>0.47229219143576828</v>
      </c>
      <c r="AG20" s="8">
        <f t="shared" si="5"/>
        <v>9.22308941801038</v>
      </c>
      <c r="AH20" s="8">
        <f t="shared" si="5"/>
        <v>0.73807905215111203</v>
      </c>
      <c r="AI20" s="8">
        <f t="shared" si="5"/>
        <v>25.506446180603483</v>
      </c>
      <c r="AJ20" s="8">
        <f t="shared" si="5"/>
        <v>0.18399264029438822</v>
      </c>
      <c r="AK20" s="8">
        <f t="shared" si="5"/>
        <v>2.6833819241982511</v>
      </c>
      <c r="AL20" s="8">
        <f t="shared" si="5"/>
        <v>2.8935157924488304</v>
      </c>
      <c r="AM20" s="8">
        <f t="shared" si="5"/>
        <v>1.7523223549282179</v>
      </c>
      <c r="AN20" s="8">
        <f t="shared" si="5"/>
        <v>0.65466448445171854</v>
      </c>
      <c r="AO20" s="8">
        <f t="shared" si="5"/>
        <v>0.75801489276318723</v>
      </c>
      <c r="AP20" s="8">
        <f t="shared" si="5"/>
        <v>5.8906750627626669</v>
      </c>
      <c r="AQ20" s="8">
        <f t="shared" si="5"/>
        <v>0.56577086280056577</v>
      </c>
      <c r="AR20" s="8">
        <f t="shared" si="5"/>
        <v>8.233368351616134</v>
      </c>
      <c r="AS20" s="8">
        <f t="shared" si="5"/>
        <v>1.8038092206483103</v>
      </c>
      <c r="AT20" s="8">
        <f t="shared" si="5"/>
        <v>9.4065748714705073</v>
      </c>
      <c r="AU20" s="8">
        <f t="shared" si="5"/>
        <v>9.3942560035540055</v>
      </c>
      <c r="AV20" s="8">
        <f t="shared" si="5"/>
        <v>4.2884347762396544</v>
      </c>
      <c r="AW20" s="8">
        <f t="shared" si="5"/>
        <v>3.250284044797922</v>
      </c>
      <c r="AX20" s="8">
        <f t="shared" si="5"/>
        <v>1.3163507831068317</v>
      </c>
      <c r="AY20" s="8">
        <f t="shared" si="5"/>
        <v>4.6949621171316744</v>
      </c>
      <c r="AZ20" s="8">
        <f t="shared" si="5"/>
        <v>5.4938425421972745</v>
      </c>
      <c r="BA20" s="8">
        <f t="shared" si="5"/>
        <v>1.2977609446362928</v>
      </c>
      <c r="BB20" s="8">
        <f t="shared" si="5"/>
        <v>18.447778291807108</v>
      </c>
      <c r="BC20" s="8">
        <f t="shared" si="5"/>
        <v>0.41146693375923771</v>
      </c>
      <c r="BD20" s="8">
        <f t="shared" si="5"/>
        <v>0.51796157059314962</v>
      </c>
      <c r="BE20" s="8">
        <f t="shared" si="5"/>
        <v>0.17227518088893992</v>
      </c>
      <c r="BF20" s="8">
        <f t="shared" si="5"/>
        <v>0.50293378038558256</v>
      </c>
      <c r="BG20" s="8">
        <f t="shared" si="5"/>
        <v>1.6754695862044842</v>
      </c>
      <c r="BH20" s="8">
        <f t="shared" si="5"/>
        <v>0.77763377152379187</v>
      </c>
      <c r="BI20" s="8">
        <f t="shared" si="5"/>
        <v>3.2920917444468558</v>
      </c>
      <c r="BJ20" s="8">
        <f t="shared" si="5"/>
        <v>0.21888680425265791</v>
      </c>
      <c r="BK20" s="8">
        <f t="shared" si="5"/>
        <v>0.37783375314861462</v>
      </c>
      <c r="BL20" s="8">
        <f t="shared" si="5"/>
        <v>5.7278455118239098E-2</v>
      </c>
      <c r="BM20" s="8">
        <f t="shared" si="5"/>
        <v>0.36101083032490977</v>
      </c>
      <c r="BN20" s="8">
        <f t="shared" si="5"/>
        <v>2.4600827912477823</v>
      </c>
      <c r="BO20" s="8">
        <f t="shared" si="5"/>
        <v>0.58118416273156559</v>
      </c>
      <c r="BP20" s="8">
        <f t="shared" si="3"/>
        <v>0.3831932773109244</v>
      </c>
      <c r="BQ20" s="8">
        <f t="shared" si="3"/>
        <v>5.4600171969045572</v>
      </c>
      <c r="BR20" s="8">
        <f t="shared" si="3"/>
        <v>0.54679961402380184</v>
      </c>
      <c r="BS20" s="8">
        <f t="shared" si="3"/>
        <v>0.47783382001592778</v>
      </c>
      <c r="BT20" s="8">
        <f t="shared" si="3"/>
        <v>0.6743242470998343</v>
      </c>
      <c r="BU20" s="8">
        <f t="shared" si="3"/>
        <v>0.71618169980467772</v>
      </c>
      <c r="BV20" s="8">
        <f t="shared" si="3"/>
        <v>0.91965150048402711</v>
      </c>
      <c r="BW20" s="8">
        <f t="shared" si="3"/>
        <v>3.1487437654407304</v>
      </c>
      <c r="BX20" s="8">
        <f t="shared" si="3"/>
        <v>12.927303792574484</v>
      </c>
      <c r="BY20" s="8">
        <f t="shared" si="3"/>
        <v>0.75936232430902739</v>
      </c>
      <c r="BZ20" s="8">
        <f t="shared" si="3"/>
        <v>14.285643769621103</v>
      </c>
      <c r="CA20" s="8">
        <f t="shared" si="3"/>
        <v>7.230189676822417</v>
      </c>
      <c r="CB20" s="8">
        <f t="shared" si="3"/>
        <v>0.66331307424980557</v>
      </c>
      <c r="CC20" s="8">
        <f t="shared" si="3"/>
        <v>0.87644896805202155</v>
      </c>
      <c r="CD20" s="8">
        <f t="shared" si="3"/>
        <v>7.7757509736491732</v>
      </c>
      <c r="CG20" s="7" t="s">
        <v>28</v>
      </c>
    </row>
    <row r="21" spans="1:85" x14ac:dyDescent="0.35">
      <c r="A21" s="10">
        <v>17</v>
      </c>
      <c r="B21" s="5" t="s">
        <v>556</v>
      </c>
      <c r="C21" s="8">
        <f t="shared" si="4"/>
        <v>0.15881418740074113</v>
      </c>
      <c r="D21" s="8">
        <f t="shared" si="5"/>
        <v>0.2266639192252215</v>
      </c>
      <c r="E21" s="8">
        <f t="shared" si="5"/>
        <v>0.10801427331468801</v>
      </c>
      <c r="F21" s="8">
        <f t="shared" si="5"/>
        <v>0.28471174859183107</v>
      </c>
      <c r="G21" s="8">
        <f t="shared" si="5"/>
        <v>0.19570632190724704</v>
      </c>
      <c r="H21" s="8">
        <f t="shared" si="5"/>
        <v>0.1229329420628941</v>
      </c>
      <c r="I21" s="8">
        <f t="shared" si="5"/>
        <v>5.7346547064123152</v>
      </c>
      <c r="J21" s="8">
        <f t="shared" si="5"/>
        <v>0.17587571449509015</v>
      </c>
      <c r="K21" s="8">
        <f t="shared" si="5"/>
        <v>1.788714770899124</v>
      </c>
      <c r="L21" s="8">
        <f t="shared" si="5"/>
        <v>5.0443906376109758E-2</v>
      </c>
      <c r="M21" s="8">
        <f t="shared" si="5"/>
        <v>0</v>
      </c>
      <c r="N21" s="8">
        <f t="shared" si="5"/>
        <v>5.6645553324064069E-2</v>
      </c>
      <c r="O21" s="8">
        <f t="shared" si="5"/>
        <v>0.16034206306787815</v>
      </c>
      <c r="P21" s="8">
        <f t="shared" si="5"/>
        <v>0.11730696719594452</v>
      </c>
      <c r="Q21" s="8">
        <f t="shared" si="5"/>
        <v>0.16175994823681655</v>
      </c>
      <c r="R21" s="8">
        <f t="shared" si="5"/>
        <v>0.13801261829652997</v>
      </c>
      <c r="S21" s="8">
        <f t="shared" si="5"/>
        <v>0.16207455429497569</v>
      </c>
      <c r="T21" s="8">
        <f t="shared" si="5"/>
        <v>0.48563166705867705</v>
      </c>
      <c r="U21" s="8">
        <f t="shared" si="5"/>
        <v>0.1216781855348973</v>
      </c>
      <c r="V21" s="8">
        <f t="shared" si="5"/>
        <v>0.5623242736644799</v>
      </c>
      <c r="W21" s="8">
        <f t="shared" si="5"/>
        <v>9.4232943837165475E-2</v>
      </c>
      <c r="X21" s="8">
        <f t="shared" si="5"/>
        <v>30.233739837398371</v>
      </c>
      <c r="Y21" s="8">
        <f t="shared" si="5"/>
        <v>9.0898761504374495E-2</v>
      </c>
      <c r="Z21" s="8">
        <f t="shared" si="5"/>
        <v>5.5406778095853731E-2</v>
      </c>
      <c r="AA21" s="8">
        <f t="shared" si="5"/>
        <v>0.10631013730224513</v>
      </c>
      <c r="AB21" s="8">
        <f t="shared" si="5"/>
        <v>0.16227358449190826</v>
      </c>
      <c r="AC21" s="8">
        <f t="shared" si="5"/>
        <v>0.12836776609882808</v>
      </c>
      <c r="AD21" s="8">
        <f t="shared" si="5"/>
        <v>6.2263269859388785E-2</v>
      </c>
      <c r="AE21" s="8">
        <f t="shared" si="5"/>
        <v>0.40160642570281119</v>
      </c>
      <c r="AF21" s="8">
        <f t="shared" si="5"/>
        <v>0</v>
      </c>
      <c r="AG21" s="8">
        <f t="shared" si="5"/>
        <v>0.18422407987005268</v>
      </c>
      <c r="AH21" s="8">
        <f t="shared" si="5"/>
        <v>4.8557832378362628E-2</v>
      </c>
      <c r="AI21" s="8">
        <f t="shared" si="5"/>
        <v>5.245286144162549E-2</v>
      </c>
      <c r="AJ21" s="8">
        <f t="shared" si="5"/>
        <v>0.10513865159679327</v>
      </c>
      <c r="AK21" s="8">
        <f t="shared" si="5"/>
        <v>1.9521865889212828</v>
      </c>
      <c r="AL21" s="8">
        <f t="shared" si="5"/>
        <v>0.17547165367312811</v>
      </c>
      <c r="AM21" s="8">
        <f t="shared" si="5"/>
        <v>0.12064181445288938</v>
      </c>
      <c r="AN21" s="8">
        <f t="shared" si="5"/>
        <v>0</v>
      </c>
      <c r="AO21" s="8">
        <f t="shared" si="5"/>
        <v>0.24524011236456059</v>
      </c>
      <c r="AP21" s="8">
        <f t="shared" si="5"/>
        <v>0.47713497094192547</v>
      </c>
      <c r="AQ21" s="8">
        <f t="shared" si="5"/>
        <v>0.37718057520037718</v>
      </c>
      <c r="AR21" s="8">
        <f t="shared" si="5"/>
        <v>0.30294886516332364</v>
      </c>
      <c r="AS21" s="8">
        <f t="shared" si="5"/>
        <v>0.19629688577643378</v>
      </c>
      <c r="AT21" s="8">
        <f t="shared" si="5"/>
        <v>0.96336301269887603</v>
      </c>
      <c r="AU21" s="8">
        <f t="shared" si="5"/>
        <v>4.7715811209924887E-2</v>
      </c>
      <c r="AV21" s="8">
        <f t="shared" si="5"/>
        <v>6.2257379330550054E-2</v>
      </c>
      <c r="AW21" s="8">
        <f t="shared" si="5"/>
        <v>6.4924525239409184E-2</v>
      </c>
      <c r="AX21" s="8">
        <f t="shared" si="5"/>
        <v>6.0942165884575537E-2</v>
      </c>
      <c r="AY21" s="8">
        <f t="shared" si="5"/>
        <v>0.65980825164278789</v>
      </c>
      <c r="AZ21" s="8">
        <f t="shared" si="5"/>
        <v>0.15737911316869729</v>
      </c>
      <c r="BA21" s="8">
        <f t="shared" si="5"/>
        <v>0.1169655787011251</v>
      </c>
      <c r="BB21" s="8">
        <f t="shared" si="5"/>
        <v>0.36459365981539005</v>
      </c>
      <c r="BC21" s="8">
        <f t="shared" si="5"/>
        <v>0.48590996453804719</v>
      </c>
      <c r="BD21" s="8">
        <f t="shared" si="5"/>
        <v>0.75187969924812026</v>
      </c>
      <c r="BE21" s="8">
        <f t="shared" si="5"/>
        <v>0.10336510853336398</v>
      </c>
      <c r="BF21" s="8">
        <f t="shared" si="5"/>
        <v>5.0293378038558254E-2</v>
      </c>
      <c r="BG21" s="8">
        <f t="shared" si="5"/>
        <v>0.27283220819196197</v>
      </c>
      <c r="BH21" s="8">
        <f t="shared" si="5"/>
        <v>9.2575448990927608E-2</v>
      </c>
      <c r="BI21" s="8">
        <f t="shared" si="5"/>
        <v>8.2193763114101728</v>
      </c>
      <c r="BJ21" s="8">
        <f t="shared" si="5"/>
        <v>9.3808630393996242E-2</v>
      </c>
      <c r="BK21" s="8">
        <f t="shared" si="5"/>
        <v>0.18891687657430731</v>
      </c>
      <c r="BL21" s="8">
        <f t="shared" si="5"/>
        <v>0.22911382047295639</v>
      </c>
      <c r="BM21" s="8">
        <f t="shared" si="5"/>
        <v>6.9873063933853494E-2</v>
      </c>
      <c r="BN21" s="8">
        <f t="shared" si="5"/>
        <v>8.9158288980879163</v>
      </c>
      <c r="BO21" s="8">
        <f t="shared" si="5"/>
        <v>0.16345804576825282</v>
      </c>
      <c r="BP21" s="8">
        <f t="shared" si="3"/>
        <v>0.36974789915966388</v>
      </c>
      <c r="BQ21" s="8">
        <f t="shared" si="3"/>
        <v>2.579535683576956E-2</v>
      </c>
      <c r="BR21" s="8">
        <f t="shared" si="3"/>
        <v>0</v>
      </c>
      <c r="BS21" s="8">
        <f t="shared" si="3"/>
        <v>8.6275550836209192E-2</v>
      </c>
      <c r="BT21" s="8">
        <f t="shared" si="3"/>
        <v>0.17143836790673753</v>
      </c>
      <c r="BU21" s="8">
        <f t="shared" si="3"/>
        <v>9.0148745429959432E-2</v>
      </c>
      <c r="BV21" s="8">
        <f t="shared" si="3"/>
        <v>0</v>
      </c>
      <c r="BW21" s="8">
        <f t="shared" si="3"/>
        <v>0.30415326527758357</v>
      </c>
      <c r="BX21" s="8">
        <f t="shared" si="3"/>
        <v>5.1133033186585693E-2</v>
      </c>
      <c r="BY21" s="8">
        <f t="shared" si="3"/>
        <v>0.10848033204414677</v>
      </c>
      <c r="BZ21" s="8">
        <f t="shared" si="3"/>
        <v>5.6765455012142869E-2</v>
      </c>
      <c r="CA21" s="8">
        <f t="shared" si="3"/>
        <v>2.1974753816667767</v>
      </c>
      <c r="CB21" s="8">
        <f t="shared" si="3"/>
        <v>0.33165653712490278</v>
      </c>
      <c r="CC21" s="8">
        <f t="shared" si="3"/>
        <v>0.16963528413910092</v>
      </c>
      <c r="CD21" s="8">
        <f t="shared" si="3"/>
        <v>1.3284348278047147</v>
      </c>
      <c r="CG21" s="7" t="s">
        <v>29</v>
      </c>
    </row>
    <row r="22" spans="1:85" x14ac:dyDescent="0.35">
      <c r="A22" s="10">
        <v>18</v>
      </c>
      <c r="B22" s="5" t="s">
        <v>557</v>
      </c>
      <c r="C22" s="8">
        <f t="shared" si="4"/>
        <v>1.2528674783836244</v>
      </c>
      <c r="D22" s="8">
        <f t="shared" si="5"/>
        <v>1.2775602719967032</v>
      </c>
      <c r="E22" s="8">
        <f t="shared" si="5"/>
        <v>2.131353071655897</v>
      </c>
      <c r="F22" s="8">
        <f t="shared" si="5"/>
        <v>1.241958816830312</v>
      </c>
      <c r="G22" s="8">
        <f t="shared" si="5"/>
        <v>1.2216818882694818</v>
      </c>
      <c r="H22" s="8">
        <f t="shared" si="5"/>
        <v>1.1857080540904945</v>
      </c>
      <c r="I22" s="8">
        <f t="shared" si="5"/>
        <v>0.67374358572603699</v>
      </c>
      <c r="J22" s="8">
        <f t="shared" si="5"/>
        <v>1.0259416678880258</v>
      </c>
      <c r="K22" s="8">
        <f t="shared" si="5"/>
        <v>1.1773818745158793</v>
      </c>
      <c r="L22" s="8">
        <f t="shared" si="5"/>
        <v>2.9019658710942005</v>
      </c>
      <c r="M22" s="8">
        <f t="shared" si="5"/>
        <v>0.56530794406426654</v>
      </c>
      <c r="N22" s="8">
        <f t="shared" si="5"/>
        <v>0.5304083629435089</v>
      </c>
      <c r="O22" s="8">
        <f t="shared" si="5"/>
        <v>5.980931363252358</v>
      </c>
      <c r="P22" s="8">
        <f t="shared" si="5"/>
        <v>6.9516946667225268</v>
      </c>
      <c r="Q22" s="8">
        <f t="shared" si="5"/>
        <v>1.3911355548366224</v>
      </c>
      <c r="R22" s="8">
        <f t="shared" si="5"/>
        <v>0.78864353312302837</v>
      </c>
      <c r="S22" s="8">
        <f t="shared" si="5"/>
        <v>0.63583094377259697</v>
      </c>
      <c r="T22" s="8">
        <f t="shared" si="5"/>
        <v>1.6588956376163926</v>
      </c>
      <c r="U22" s="8">
        <f t="shared" si="5"/>
        <v>1.2070476005061812</v>
      </c>
      <c r="V22" s="8">
        <f t="shared" si="5"/>
        <v>1.5114594870921019</v>
      </c>
      <c r="W22" s="8">
        <f t="shared" si="5"/>
        <v>0.58424425179042594</v>
      </c>
      <c r="X22" s="8">
        <f t="shared" si="5"/>
        <v>1.0209869540555871</v>
      </c>
      <c r="Y22" s="8">
        <f t="shared" si="5"/>
        <v>0.92034996023179183</v>
      </c>
      <c r="Z22" s="8">
        <f t="shared" si="5"/>
        <v>0.77569489334195219</v>
      </c>
      <c r="AA22" s="8">
        <f t="shared" si="5"/>
        <v>1.4054560524703594</v>
      </c>
      <c r="AB22" s="8">
        <f t="shared" si="5"/>
        <v>4.6506732160870135</v>
      </c>
      <c r="AC22" s="8">
        <f t="shared" si="5"/>
        <v>2.0138637187386736</v>
      </c>
      <c r="AD22" s="8">
        <f t="shared" si="5"/>
        <v>4.3376744668707525</v>
      </c>
      <c r="AE22" s="8">
        <f t="shared" si="5"/>
        <v>1.9277108433734942</v>
      </c>
      <c r="AF22" s="8">
        <f t="shared" si="5"/>
        <v>0.97607052896725444</v>
      </c>
      <c r="AG22" s="8">
        <f t="shared" si="5"/>
        <v>1.6599976229150986</v>
      </c>
      <c r="AH22" s="8">
        <f t="shared" si="5"/>
        <v>0.7186559191997669</v>
      </c>
      <c r="AI22" s="8">
        <f t="shared" si="5"/>
        <v>6.3810286282196396</v>
      </c>
      <c r="AJ22" s="8">
        <f t="shared" si="5"/>
        <v>0.48626626363516884</v>
      </c>
      <c r="AK22" s="8">
        <f t="shared" si="5"/>
        <v>1.5638483965014576</v>
      </c>
      <c r="AL22" s="8">
        <f t="shared" si="5"/>
        <v>2.2234260545964153</v>
      </c>
      <c r="AM22" s="8">
        <f t="shared" si="5"/>
        <v>1.2667390517553385</v>
      </c>
      <c r="AN22" s="8">
        <f t="shared" si="5"/>
        <v>1.2002182214948172</v>
      </c>
      <c r="AO22" s="8">
        <f t="shared" si="5"/>
        <v>0.77585053729879161</v>
      </c>
      <c r="AP22" s="8">
        <f t="shared" si="5"/>
        <v>1.976503876721639</v>
      </c>
      <c r="AQ22" s="8">
        <f t="shared" si="5"/>
        <v>0.73078736445073078</v>
      </c>
      <c r="AR22" s="8">
        <f t="shared" si="5"/>
        <v>1.2337836847377293</v>
      </c>
      <c r="AS22" s="8">
        <f t="shared" si="5"/>
        <v>2.0460855571471521</v>
      </c>
      <c r="AT22" s="8">
        <f t="shared" si="5"/>
        <v>1.8894240905626105</v>
      </c>
      <c r="AU22" s="8">
        <f t="shared" si="5"/>
        <v>8.1528222256957861</v>
      </c>
      <c r="AV22" s="8">
        <f t="shared" si="5"/>
        <v>1.9080055665421518</v>
      </c>
      <c r="AW22" s="8">
        <f t="shared" si="5"/>
        <v>5.4374289888005194</v>
      </c>
      <c r="AX22" s="8">
        <f t="shared" si="5"/>
        <v>1.243220184045341</v>
      </c>
      <c r="AY22" s="8">
        <f t="shared" si="5"/>
        <v>2.4130130345793388</v>
      </c>
      <c r="AZ22" s="8">
        <f t="shared" si="5"/>
        <v>0.83542079240383482</v>
      </c>
      <c r="BA22" s="8">
        <f t="shared" si="5"/>
        <v>3.4532694664141697</v>
      </c>
      <c r="BB22" s="8">
        <f t="shared" si="5"/>
        <v>1.1907122243517723</v>
      </c>
      <c r="BC22" s="8">
        <f t="shared" si="5"/>
        <v>0.66592674805771357</v>
      </c>
      <c r="BD22" s="8">
        <f t="shared" si="5"/>
        <v>2.5730994152046787</v>
      </c>
      <c r="BE22" s="8">
        <f t="shared" si="5"/>
        <v>0.56276559090387046</v>
      </c>
      <c r="BF22" s="8">
        <f t="shared" si="5"/>
        <v>1.5926236378876781</v>
      </c>
      <c r="BG22" s="8">
        <f t="shared" si="5"/>
        <v>0.86746650809752002</v>
      </c>
      <c r="BH22" s="8">
        <f t="shared" si="5"/>
        <v>1.3516015552675431</v>
      </c>
      <c r="BI22" s="8">
        <f t="shared" si="5"/>
        <v>1.2493066107131661</v>
      </c>
      <c r="BJ22" s="8">
        <f t="shared" si="5"/>
        <v>1.1569731081926204</v>
      </c>
      <c r="BK22" s="8">
        <f t="shared" si="5"/>
        <v>0</v>
      </c>
      <c r="BL22" s="8">
        <f t="shared" si="5"/>
        <v>1.0473774650192291</v>
      </c>
      <c r="BM22" s="8">
        <f t="shared" si="5"/>
        <v>0.40759287294747876</v>
      </c>
      <c r="BN22" s="8">
        <f t="shared" si="5"/>
        <v>0.95998423023851764</v>
      </c>
      <c r="BO22" s="8">
        <f t="shared" ref="BO22:CD23" si="6">BO15/BO$16*100</f>
        <v>0.67199418815837275</v>
      </c>
      <c r="BP22" s="8">
        <f t="shared" si="6"/>
        <v>0.71260504201680674</v>
      </c>
      <c r="BQ22" s="8">
        <f t="shared" si="6"/>
        <v>1.9948409286328461</v>
      </c>
      <c r="BR22" s="8">
        <f t="shared" si="6"/>
        <v>1.0935992280476037</v>
      </c>
      <c r="BS22" s="8">
        <f t="shared" si="6"/>
        <v>0.8826652508627556</v>
      </c>
      <c r="BT22" s="8">
        <f t="shared" si="6"/>
        <v>0.66289502257271837</v>
      </c>
      <c r="BU22" s="8">
        <f t="shared" si="6"/>
        <v>1.1819502178594681</v>
      </c>
      <c r="BV22" s="8">
        <f t="shared" si="6"/>
        <v>0.33881897386253629</v>
      </c>
      <c r="BW22" s="8">
        <f t="shared" si="6"/>
        <v>2.1593716496527295</v>
      </c>
      <c r="BX22" s="8">
        <f t="shared" si="6"/>
        <v>5.7886335008667675</v>
      </c>
      <c r="BY22" s="8">
        <f t="shared" si="6"/>
        <v>1.4338269974530704</v>
      </c>
      <c r="BZ22" s="8">
        <f t="shared" si="6"/>
        <v>9.4635417695026351</v>
      </c>
      <c r="CA22" s="8">
        <f t="shared" si="6"/>
        <v>1.2953539091930473</v>
      </c>
      <c r="CB22" s="8">
        <f t="shared" si="6"/>
        <v>1.5773521430725042</v>
      </c>
      <c r="CC22" s="8">
        <f t="shared" si="6"/>
        <v>0.90472151540853829</v>
      </c>
      <c r="CD22" s="8">
        <f t="shared" si="6"/>
        <v>3.2840207616891299</v>
      </c>
      <c r="CG22" s="7" t="s">
        <v>30</v>
      </c>
    </row>
    <row r="23" spans="1:85" x14ac:dyDescent="0.35">
      <c r="A23" s="10">
        <v>19</v>
      </c>
      <c r="B23" s="5" t="s">
        <v>91</v>
      </c>
      <c r="C23" s="8">
        <f t="shared" si="4"/>
        <v>100</v>
      </c>
      <c r="D23" s="8">
        <f t="shared" ref="D23:BO23" si="7">D16/D$16*100</f>
        <v>100</v>
      </c>
      <c r="E23" s="8">
        <f t="shared" si="7"/>
        <v>100</v>
      </c>
      <c r="F23" s="8">
        <f t="shared" si="7"/>
        <v>100</v>
      </c>
      <c r="G23" s="8">
        <f t="shared" si="7"/>
        <v>100</v>
      </c>
      <c r="H23" s="8">
        <f t="shared" si="7"/>
        <v>100</v>
      </c>
      <c r="I23" s="8">
        <f t="shared" si="7"/>
        <v>100</v>
      </c>
      <c r="J23" s="8">
        <f t="shared" si="7"/>
        <v>100</v>
      </c>
      <c r="K23" s="8">
        <f t="shared" si="7"/>
        <v>100</v>
      </c>
      <c r="L23" s="8">
        <f t="shared" si="7"/>
        <v>100</v>
      </c>
      <c r="M23" s="8">
        <f t="shared" si="7"/>
        <v>100</v>
      </c>
      <c r="N23" s="8">
        <f t="shared" si="7"/>
        <v>100</v>
      </c>
      <c r="O23" s="8">
        <f t="shared" si="7"/>
        <v>100</v>
      </c>
      <c r="P23" s="8">
        <f t="shared" si="7"/>
        <v>100</v>
      </c>
      <c r="Q23" s="8">
        <f t="shared" si="7"/>
        <v>100</v>
      </c>
      <c r="R23" s="8">
        <f t="shared" si="7"/>
        <v>100</v>
      </c>
      <c r="S23" s="8">
        <f t="shared" si="7"/>
        <v>100</v>
      </c>
      <c r="T23" s="8">
        <f t="shared" si="7"/>
        <v>100</v>
      </c>
      <c r="U23" s="8">
        <f t="shared" si="7"/>
        <v>100</v>
      </c>
      <c r="V23" s="8">
        <f t="shared" si="7"/>
        <v>100</v>
      </c>
      <c r="W23" s="8">
        <f t="shared" si="7"/>
        <v>100</v>
      </c>
      <c r="X23" s="8">
        <f t="shared" si="7"/>
        <v>100</v>
      </c>
      <c r="Y23" s="8">
        <f t="shared" si="7"/>
        <v>100</v>
      </c>
      <c r="Z23" s="8">
        <f t="shared" si="7"/>
        <v>100</v>
      </c>
      <c r="AA23" s="8">
        <f t="shared" si="7"/>
        <v>100</v>
      </c>
      <c r="AB23" s="8">
        <f t="shared" si="7"/>
        <v>100</v>
      </c>
      <c r="AC23" s="8">
        <f t="shared" si="7"/>
        <v>100</v>
      </c>
      <c r="AD23" s="8">
        <f t="shared" si="7"/>
        <v>100</v>
      </c>
      <c r="AE23" s="8">
        <f t="shared" si="7"/>
        <v>100</v>
      </c>
      <c r="AF23" s="8">
        <f t="shared" si="7"/>
        <v>100</v>
      </c>
      <c r="AG23" s="8">
        <f t="shared" si="7"/>
        <v>100</v>
      </c>
      <c r="AH23" s="8">
        <f t="shared" si="7"/>
        <v>100</v>
      </c>
      <c r="AI23" s="8">
        <f t="shared" si="7"/>
        <v>100</v>
      </c>
      <c r="AJ23" s="8">
        <f t="shared" si="7"/>
        <v>100</v>
      </c>
      <c r="AK23" s="8">
        <f t="shared" si="7"/>
        <v>100</v>
      </c>
      <c r="AL23" s="8">
        <f t="shared" si="7"/>
        <v>100</v>
      </c>
      <c r="AM23" s="8">
        <f t="shared" si="7"/>
        <v>100</v>
      </c>
      <c r="AN23" s="8">
        <f t="shared" si="7"/>
        <v>100</v>
      </c>
      <c r="AO23" s="8">
        <f t="shared" si="7"/>
        <v>100</v>
      </c>
      <c r="AP23" s="8">
        <f t="shared" si="7"/>
        <v>100</v>
      </c>
      <c r="AQ23" s="8">
        <f t="shared" si="7"/>
        <v>100</v>
      </c>
      <c r="AR23" s="8">
        <f t="shared" si="7"/>
        <v>100</v>
      </c>
      <c r="AS23" s="8">
        <f t="shared" si="7"/>
        <v>100</v>
      </c>
      <c r="AT23" s="8">
        <f t="shared" si="7"/>
        <v>100</v>
      </c>
      <c r="AU23" s="8">
        <f t="shared" si="7"/>
        <v>100</v>
      </c>
      <c r="AV23" s="8">
        <f t="shared" si="7"/>
        <v>100</v>
      </c>
      <c r="AW23" s="8">
        <f t="shared" si="7"/>
        <v>100</v>
      </c>
      <c r="AX23" s="8">
        <f t="shared" si="7"/>
        <v>100</v>
      </c>
      <c r="AY23" s="8">
        <f t="shared" si="7"/>
        <v>100</v>
      </c>
      <c r="AZ23" s="8">
        <f t="shared" si="7"/>
        <v>100</v>
      </c>
      <c r="BA23" s="8">
        <f t="shared" si="7"/>
        <v>100</v>
      </c>
      <c r="BB23" s="8">
        <f t="shared" si="7"/>
        <v>100</v>
      </c>
      <c r="BC23" s="8">
        <f t="shared" si="7"/>
        <v>100</v>
      </c>
      <c r="BD23" s="8">
        <f t="shared" si="7"/>
        <v>100</v>
      </c>
      <c r="BE23" s="8">
        <f t="shared" si="7"/>
        <v>100</v>
      </c>
      <c r="BF23" s="8">
        <f t="shared" si="7"/>
        <v>100</v>
      </c>
      <c r="BG23" s="8">
        <f t="shared" si="7"/>
        <v>100</v>
      </c>
      <c r="BH23" s="8">
        <f t="shared" si="7"/>
        <v>100</v>
      </c>
      <c r="BI23" s="8">
        <f t="shared" si="7"/>
        <v>100</v>
      </c>
      <c r="BJ23" s="8">
        <f t="shared" si="7"/>
        <v>100</v>
      </c>
      <c r="BK23" s="8">
        <f t="shared" si="7"/>
        <v>100</v>
      </c>
      <c r="BL23" s="8">
        <f t="shared" si="7"/>
        <v>100</v>
      </c>
      <c r="BM23" s="8">
        <f t="shared" si="7"/>
        <v>100</v>
      </c>
      <c r="BN23" s="8">
        <f t="shared" si="7"/>
        <v>100</v>
      </c>
      <c r="BO23" s="8">
        <f t="shared" si="7"/>
        <v>100</v>
      </c>
      <c r="BP23" s="8">
        <f t="shared" si="6"/>
        <v>100</v>
      </c>
      <c r="BQ23" s="8">
        <f t="shared" si="6"/>
        <v>100</v>
      </c>
      <c r="BR23" s="8">
        <f t="shared" si="6"/>
        <v>100</v>
      </c>
      <c r="BS23" s="8">
        <f t="shared" si="6"/>
        <v>100</v>
      </c>
      <c r="BT23" s="8">
        <f t="shared" si="6"/>
        <v>100</v>
      </c>
      <c r="BU23" s="8">
        <f t="shared" si="6"/>
        <v>100</v>
      </c>
      <c r="BV23" s="8">
        <f t="shared" si="6"/>
        <v>100</v>
      </c>
      <c r="BW23" s="8">
        <f t="shared" si="6"/>
        <v>100</v>
      </c>
      <c r="BX23" s="8">
        <f t="shared" si="6"/>
        <v>100</v>
      </c>
      <c r="BY23" s="8">
        <f t="shared" si="6"/>
        <v>100</v>
      </c>
      <c r="BZ23" s="8">
        <f t="shared" si="6"/>
        <v>100</v>
      </c>
      <c r="CA23" s="8">
        <f t="shared" si="6"/>
        <v>100</v>
      </c>
      <c r="CB23" s="8">
        <f t="shared" si="6"/>
        <v>100</v>
      </c>
      <c r="CC23" s="8">
        <f t="shared" si="6"/>
        <v>100</v>
      </c>
      <c r="CD23" s="8">
        <f t="shared" si="6"/>
        <v>100</v>
      </c>
      <c r="CG23" s="7" t="s">
        <v>31</v>
      </c>
    </row>
    <row r="24" spans="1:85" x14ac:dyDescent="0.35">
      <c r="A24" s="10">
        <v>20</v>
      </c>
      <c r="B24" s="11" t="s">
        <v>563</v>
      </c>
      <c r="C24" s="8"/>
      <c r="CG24" s="7" t="s">
        <v>32</v>
      </c>
    </row>
    <row r="25" spans="1:85" x14ac:dyDescent="0.35">
      <c r="A25" s="10">
        <v>21</v>
      </c>
      <c r="B25" s="5" t="s">
        <v>558</v>
      </c>
      <c r="C25" s="8">
        <v>33.785218456512865</v>
      </c>
      <c r="D25" s="8">
        <v>22.07023670935196</v>
      </c>
      <c r="E25" s="8">
        <v>25.448751300728418</v>
      </c>
      <c r="F25" s="8">
        <v>50.560066863871384</v>
      </c>
      <c r="G25" s="8">
        <v>35.073024624274396</v>
      </c>
      <c r="H25" s="8">
        <v>30.089933703902048</v>
      </c>
      <c r="I25" s="8">
        <v>52.279423086793614</v>
      </c>
      <c r="J25" s="8">
        <v>23.03795554211402</v>
      </c>
      <c r="K25" s="8">
        <v>58.080186181674897</v>
      </c>
      <c r="L25" s="8">
        <v>83.000032891490974</v>
      </c>
      <c r="M25" s="8">
        <v>15.903398926654745</v>
      </c>
      <c r="N25" s="8">
        <v>18.869557932363364</v>
      </c>
      <c r="O25" s="8">
        <v>48.741627221577211</v>
      </c>
      <c r="P25" s="8">
        <v>71.777244916735668</v>
      </c>
      <c r="Q25" s="8">
        <v>21.11811278074002</v>
      </c>
      <c r="R25" s="8">
        <v>23.153606518092502</v>
      </c>
      <c r="S25" s="8">
        <v>18.555660250370181</v>
      </c>
      <c r="T25" s="8">
        <v>61.742643222740796</v>
      </c>
      <c r="U25" s="8">
        <v>27.223701582044797</v>
      </c>
      <c r="V25" s="8">
        <v>46.738485866772095</v>
      </c>
      <c r="W25" s="8">
        <v>15.168252020047049</v>
      </c>
      <c r="X25" s="8">
        <v>66.491212169802765</v>
      </c>
      <c r="Y25" s="8">
        <v>20.773930753564144</v>
      </c>
      <c r="Z25" s="8">
        <v>26.218224812093567</v>
      </c>
      <c r="AA25" s="8">
        <v>21.789224289224279</v>
      </c>
      <c r="AB25" s="8">
        <v>88.494298160242167</v>
      </c>
      <c r="AC25" s="8">
        <v>37.425911238049089</v>
      </c>
      <c r="AD25" s="8">
        <v>34.969909649554594</v>
      </c>
      <c r="AE25" s="8">
        <v>31.34396953581512</v>
      </c>
      <c r="AF25" s="8">
        <v>20.563058778771165</v>
      </c>
      <c r="AG25" s="8">
        <v>60.554763328579966</v>
      </c>
      <c r="AH25" s="8">
        <v>16.290674706310426</v>
      </c>
      <c r="AI25" s="8">
        <v>73.171757098215636</v>
      </c>
      <c r="AJ25" s="8">
        <v>21.792575205386385</v>
      </c>
      <c r="AK25" s="8">
        <v>58.557363266753804</v>
      </c>
      <c r="AL25" s="8">
        <v>58.696458432288587</v>
      </c>
      <c r="AM25" s="8">
        <v>32.062296330779972</v>
      </c>
      <c r="AN25" s="8">
        <v>20.479302832244002</v>
      </c>
      <c r="AO25" s="8">
        <v>33.830784410458804</v>
      </c>
      <c r="AP25" s="8">
        <v>71.466677711966199</v>
      </c>
      <c r="AQ25" s="8">
        <v>29.044667664030783</v>
      </c>
      <c r="AR25" s="8">
        <v>67.724158474828727</v>
      </c>
      <c r="AS25" s="8">
        <v>48.919464054170867</v>
      </c>
      <c r="AT25" s="8">
        <v>76.450393290165579</v>
      </c>
      <c r="AU25" s="8">
        <v>69.142969771900596</v>
      </c>
      <c r="AV25" s="8">
        <v>28.028995512599238</v>
      </c>
      <c r="AW25" s="8">
        <v>35.647968216953842</v>
      </c>
      <c r="AX25" s="8">
        <v>22.366880698144669</v>
      </c>
      <c r="AY25" s="8">
        <v>77.063505559547778</v>
      </c>
      <c r="AZ25" s="8">
        <v>57.884383472601158</v>
      </c>
      <c r="BA25" s="8">
        <v>35.179573512906842</v>
      </c>
      <c r="BB25" s="8">
        <v>64.388623446858233</v>
      </c>
      <c r="BC25" s="8">
        <v>39.461378212188535</v>
      </c>
      <c r="BD25" s="8">
        <v>29.192546583850927</v>
      </c>
      <c r="BE25" s="8">
        <v>18.083328174332948</v>
      </c>
      <c r="BF25" s="8">
        <v>29.794495679326118</v>
      </c>
      <c r="BG25" s="8">
        <v>40.137246552458315</v>
      </c>
      <c r="BH25" s="8">
        <v>20.222531293463135</v>
      </c>
      <c r="BI25" s="8">
        <v>59.666561481013993</v>
      </c>
      <c r="BJ25" s="8">
        <v>23.176029962546821</v>
      </c>
      <c r="BK25" s="8">
        <v>26.398946675444364</v>
      </c>
      <c r="BL25" s="8">
        <v>28.970350024649633</v>
      </c>
      <c r="BM25" s="8">
        <v>18.162434580345035</v>
      </c>
      <c r="BN25" s="8">
        <v>56.270351758793971</v>
      </c>
      <c r="BO25" s="8">
        <v>23.36385542168675</v>
      </c>
      <c r="BP25" s="8">
        <v>30.666891682839704</v>
      </c>
      <c r="BQ25" s="8">
        <v>29.509038619556279</v>
      </c>
      <c r="BR25" s="8">
        <v>21.194400141768568</v>
      </c>
      <c r="BS25" s="8">
        <v>22.793380140421263</v>
      </c>
      <c r="BT25" s="8">
        <v>20.810307544449785</v>
      </c>
      <c r="BU25" s="8">
        <v>25.732308584686763</v>
      </c>
      <c r="BV25" s="8">
        <v>17.260273972602732</v>
      </c>
      <c r="BW25" s="8">
        <v>65.839153543065464</v>
      </c>
      <c r="BX25" s="8">
        <v>69.318389335281225</v>
      </c>
      <c r="BY25" s="8">
        <v>25.877353652282224</v>
      </c>
      <c r="BZ25" s="8">
        <v>78.270881839348078</v>
      </c>
      <c r="CA25" s="8">
        <v>55.083103306513188</v>
      </c>
      <c r="CB25" s="8">
        <v>40.173940902810692</v>
      </c>
      <c r="CC25" s="8">
        <v>16.113981003166131</v>
      </c>
      <c r="CD25" s="8">
        <v>55.178129703542794</v>
      </c>
      <c r="CG25" s="7" t="s">
        <v>33</v>
      </c>
    </row>
    <row r="26" spans="1:85" x14ac:dyDescent="0.35">
      <c r="A26" s="10">
        <v>22</v>
      </c>
      <c r="CG26" s="7" t="s">
        <v>34</v>
      </c>
    </row>
    <row r="27" spans="1:85" x14ac:dyDescent="0.35">
      <c r="A27" s="10">
        <v>23</v>
      </c>
      <c r="B27" s="11" t="s">
        <v>559</v>
      </c>
      <c r="CG27" s="7" t="s">
        <v>35</v>
      </c>
    </row>
    <row r="28" spans="1:85" x14ac:dyDescent="0.35">
      <c r="A28" s="10">
        <v>24</v>
      </c>
      <c r="B28" s="7" t="s">
        <v>560</v>
      </c>
      <c r="C28" s="5">
        <v>170</v>
      </c>
      <c r="D28" s="5">
        <v>248</v>
      </c>
      <c r="E28" s="5">
        <v>1969</v>
      </c>
      <c r="F28" s="5">
        <v>3362</v>
      </c>
      <c r="G28" s="5">
        <v>305</v>
      </c>
      <c r="H28" s="5">
        <v>631</v>
      </c>
      <c r="I28" s="5">
        <v>3167</v>
      </c>
      <c r="J28" s="5">
        <v>181</v>
      </c>
      <c r="K28" s="5">
        <v>8090</v>
      </c>
      <c r="L28" s="5">
        <v>11647</v>
      </c>
      <c r="M28" s="5">
        <v>79</v>
      </c>
      <c r="N28" s="5">
        <v>432</v>
      </c>
      <c r="O28" s="5">
        <v>3234</v>
      </c>
      <c r="P28" s="5">
        <v>19305</v>
      </c>
      <c r="Q28" s="5">
        <v>80</v>
      </c>
      <c r="R28" s="5">
        <v>479</v>
      </c>
      <c r="S28" s="5">
        <v>142</v>
      </c>
      <c r="T28" s="5">
        <v>7034</v>
      </c>
      <c r="U28" s="5">
        <v>452</v>
      </c>
      <c r="V28" s="5">
        <v>2085</v>
      </c>
      <c r="W28" s="5">
        <v>68</v>
      </c>
      <c r="X28" s="5">
        <v>9378</v>
      </c>
      <c r="Y28" s="5">
        <v>168</v>
      </c>
      <c r="Z28" s="5">
        <v>65</v>
      </c>
      <c r="AA28" s="5">
        <v>1815</v>
      </c>
      <c r="AB28" s="5">
        <v>15276</v>
      </c>
      <c r="AC28" s="5">
        <v>6805</v>
      </c>
      <c r="AD28" s="5">
        <v>2499</v>
      </c>
      <c r="AE28" s="5">
        <v>143</v>
      </c>
      <c r="AF28" s="5">
        <v>79</v>
      </c>
      <c r="AG28" s="5">
        <v>3239</v>
      </c>
      <c r="AH28" s="5">
        <v>254</v>
      </c>
      <c r="AI28" s="5">
        <v>15280</v>
      </c>
      <c r="AJ28" s="5">
        <v>71</v>
      </c>
      <c r="AK28" s="5">
        <v>5501</v>
      </c>
      <c r="AL28" s="5">
        <v>4541</v>
      </c>
      <c r="AM28" s="5">
        <v>879</v>
      </c>
      <c r="AN28" s="5">
        <v>64</v>
      </c>
      <c r="AO28" s="5">
        <v>390</v>
      </c>
      <c r="AP28" s="5">
        <v>6457</v>
      </c>
      <c r="AQ28" s="5">
        <v>100</v>
      </c>
      <c r="AR28" s="5">
        <v>5466</v>
      </c>
      <c r="AS28" s="5">
        <v>3479</v>
      </c>
      <c r="AT28" s="5">
        <v>34123</v>
      </c>
      <c r="AU28" s="5">
        <v>7530</v>
      </c>
      <c r="AV28" s="5">
        <v>2000</v>
      </c>
      <c r="AW28" s="5">
        <v>815</v>
      </c>
      <c r="AX28" s="5">
        <v>446</v>
      </c>
      <c r="AY28" s="5">
        <v>18724</v>
      </c>
      <c r="AZ28" s="5">
        <v>4250</v>
      </c>
      <c r="BA28" s="5">
        <v>416</v>
      </c>
      <c r="BB28" s="5">
        <v>10038</v>
      </c>
      <c r="BC28" s="5">
        <v>1392</v>
      </c>
      <c r="BD28" s="5">
        <v>96</v>
      </c>
      <c r="BE28" s="5">
        <v>130</v>
      </c>
      <c r="BF28" s="5">
        <v>94</v>
      </c>
      <c r="BG28" s="5">
        <v>510</v>
      </c>
      <c r="BH28" s="5">
        <v>231</v>
      </c>
      <c r="BI28" s="5">
        <v>7449</v>
      </c>
      <c r="BJ28" s="5">
        <v>22</v>
      </c>
      <c r="BK28" s="5">
        <v>21</v>
      </c>
      <c r="BL28" s="5">
        <v>175</v>
      </c>
      <c r="BM28" s="5">
        <v>145</v>
      </c>
      <c r="BN28" s="5">
        <v>7099</v>
      </c>
      <c r="BO28" s="5">
        <v>103</v>
      </c>
      <c r="BP28" s="5">
        <v>388</v>
      </c>
      <c r="BQ28" s="5">
        <v>1248</v>
      </c>
      <c r="BR28" s="5">
        <v>62</v>
      </c>
      <c r="BS28" s="5">
        <v>339</v>
      </c>
      <c r="BT28" s="5">
        <v>783</v>
      </c>
      <c r="BU28" s="5">
        <v>479</v>
      </c>
      <c r="BV28" s="5">
        <v>44</v>
      </c>
      <c r="BW28" s="5">
        <v>12928</v>
      </c>
      <c r="BX28" s="5">
        <v>11549</v>
      </c>
      <c r="BY28" s="5">
        <v>822</v>
      </c>
      <c r="BZ28" s="5">
        <v>28202</v>
      </c>
      <c r="CA28" s="5">
        <v>4887</v>
      </c>
      <c r="CB28" s="5">
        <v>1532</v>
      </c>
      <c r="CC28" s="5">
        <v>33</v>
      </c>
      <c r="CD28" s="5">
        <v>304721</v>
      </c>
      <c r="CG28" s="7" t="s">
        <v>36</v>
      </c>
    </row>
    <row r="29" spans="1:85" x14ac:dyDescent="0.35">
      <c r="A29" s="10">
        <v>25</v>
      </c>
      <c r="B29" s="7" t="s">
        <v>561</v>
      </c>
      <c r="C29" s="8">
        <v>1.2845700468490251</v>
      </c>
      <c r="D29" s="8">
        <v>2.0875420875420878</v>
      </c>
      <c r="E29" s="8">
        <v>1.7307607787984003</v>
      </c>
      <c r="F29" s="8">
        <v>2.6631390503952725</v>
      </c>
      <c r="G29" s="8">
        <v>0.74764064223556803</v>
      </c>
      <c r="H29" s="8">
        <v>1.0948208553830137</v>
      </c>
      <c r="I29" s="8">
        <v>3.1261104749871675</v>
      </c>
      <c r="J29" s="8">
        <v>1.2456128277475742</v>
      </c>
      <c r="K29" s="8">
        <v>4.8182868578099125</v>
      </c>
      <c r="L29" s="8">
        <v>5.9843903341331703</v>
      </c>
      <c r="M29" s="8">
        <v>1.2785240330150509</v>
      </c>
      <c r="N29" s="8">
        <v>1.1152992203232304</v>
      </c>
      <c r="O29" s="8">
        <v>2.736110053554659</v>
      </c>
      <c r="P29" s="8">
        <v>5.2854932990184667</v>
      </c>
      <c r="Q29" s="8">
        <v>0.59373608431052394</v>
      </c>
      <c r="R29" s="8">
        <v>2.1360089186176143</v>
      </c>
      <c r="S29" s="8">
        <v>0.88149481656217021</v>
      </c>
      <c r="T29" s="8">
        <v>4.7343092714117452</v>
      </c>
      <c r="U29" s="8">
        <v>0.92773136840376846</v>
      </c>
      <c r="V29" s="8">
        <v>1.4969737437267108</v>
      </c>
      <c r="W29" s="8">
        <v>0.63646574316735305</v>
      </c>
      <c r="X29" s="8">
        <v>6.2978906297219073</v>
      </c>
      <c r="Y29" s="8">
        <v>0.83382966051220964</v>
      </c>
      <c r="Z29" s="8">
        <v>0.26014568158168577</v>
      </c>
      <c r="AA29" s="8">
        <v>1.4941714963119073</v>
      </c>
      <c r="AB29" s="8">
        <v>9.6557042355900826</v>
      </c>
      <c r="AC29" s="8">
        <v>2.5105513251874152</v>
      </c>
      <c r="AD29" s="8">
        <v>3.6532951289398286</v>
      </c>
      <c r="AE29" s="8">
        <v>0.86108267598000843</v>
      </c>
      <c r="AF29" s="8">
        <v>1.3893774182201899</v>
      </c>
      <c r="AG29" s="8">
        <v>3.5468681559351731</v>
      </c>
      <c r="AH29" s="8">
        <v>1.2430871629227231</v>
      </c>
      <c r="AI29" s="8">
        <v>6.2649910822280077</v>
      </c>
      <c r="AJ29" s="8">
        <v>0.4089155099925128</v>
      </c>
      <c r="AK29" s="8">
        <v>3.4787612802043877</v>
      </c>
      <c r="AL29" s="8">
        <v>2.8540362521054878</v>
      </c>
      <c r="AM29" s="8">
        <v>1.136789829675517</v>
      </c>
      <c r="AN29" s="8">
        <v>0.82506123501353612</v>
      </c>
      <c r="AO29" s="8">
        <v>0.75788491809013003</v>
      </c>
      <c r="AP29" s="8">
        <v>5.1781933662667612</v>
      </c>
      <c r="AQ29" s="8">
        <v>0.98260784121057287</v>
      </c>
      <c r="AR29" s="8">
        <v>6.4149659065569731</v>
      </c>
      <c r="AS29" s="8">
        <v>3.023981503211731</v>
      </c>
      <c r="AT29" s="8">
        <v>22.80827228490455</v>
      </c>
      <c r="AU29" s="8">
        <v>4.2078557817503119</v>
      </c>
      <c r="AV29" s="8">
        <v>3.510188321603454</v>
      </c>
      <c r="AW29" s="8">
        <v>1.6476629467895842</v>
      </c>
      <c r="AX29" s="8">
        <v>1.4614804862863322</v>
      </c>
      <c r="AY29" s="8">
        <v>9.833672081383563</v>
      </c>
      <c r="AZ29" s="8">
        <v>3.487952202744403</v>
      </c>
      <c r="BA29" s="8">
        <v>1.1053246891274313</v>
      </c>
      <c r="BB29" s="8">
        <v>5.8582875685013454</v>
      </c>
      <c r="BC29" s="8">
        <v>0.82392703037047121</v>
      </c>
      <c r="BD29" s="8">
        <v>0.47395704764255736</v>
      </c>
      <c r="BE29" s="8">
        <v>0.74858919728204543</v>
      </c>
      <c r="BF29" s="8">
        <v>0.61842105263157898</v>
      </c>
      <c r="BG29" s="8">
        <v>0.81090105417137048</v>
      </c>
      <c r="BH29" s="8">
        <v>1.9335398007868085</v>
      </c>
      <c r="BI29" s="8">
        <v>7.3068811614105638</v>
      </c>
      <c r="BJ29" s="8">
        <v>0.28698147665014351</v>
      </c>
      <c r="BK29" s="8">
        <v>0.64141722663408673</v>
      </c>
      <c r="BL29" s="8">
        <v>0.57232560421231649</v>
      </c>
      <c r="BM29" s="8">
        <v>0.8740204942736588</v>
      </c>
      <c r="BN29" s="8">
        <v>6.7807133169045022</v>
      </c>
      <c r="BO29" s="8">
        <v>0.89909217877094971</v>
      </c>
      <c r="BP29" s="8">
        <v>1.0293961583359865</v>
      </c>
      <c r="BQ29" s="8">
        <v>5.8328659562535048</v>
      </c>
      <c r="BR29" s="8">
        <v>0.99678456591639863</v>
      </c>
      <c r="BS29" s="8">
        <v>1.1373167376790687</v>
      </c>
      <c r="BT29" s="8">
        <v>2.2116145068353856</v>
      </c>
      <c r="BU29" s="8">
        <v>1.0495639598580131</v>
      </c>
      <c r="BV29" s="8">
        <v>1.1024805813079428</v>
      </c>
      <c r="BW29" s="8">
        <v>7.6340746164656972</v>
      </c>
      <c r="BX29" s="8">
        <v>5.0345912909286676</v>
      </c>
      <c r="BY29" s="8">
        <v>1.9009296517274872</v>
      </c>
      <c r="BZ29" s="8">
        <v>9.657987650980969</v>
      </c>
      <c r="CA29" s="8">
        <v>5.4232510653409092</v>
      </c>
      <c r="CB29" s="8">
        <v>0.98165484451791896</v>
      </c>
      <c r="CC29" s="8">
        <v>0.50327893853896599</v>
      </c>
      <c r="CD29" s="8">
        <v>4.6928085470683056</v>
      </c>
      <c r="CG29" s="7" t="s">
        <v>37</v>
      </c>
    </row>
    <row r="30" spans="1:85" x14ac:dyDescent="0.35">
      <c r="A30" s="10">
        <v>26</v>
      </c>
      <c r="B30" s="11" t="s">
        <v>565</v>
      </c>
      <c r="CG30" s="7" t="s">
        <v>38</v>
      </c>
    </row>
    <row r="31" spans="1:85" x14ac:dyDescent="0.35">
      <c r="A31" s="10">
        <v>27</v>
      </c>
      <c r="B31" s="5" t="s">
        <v>565</v>
      </c>
      <c r="C31" s="5">
        <v>0</v>
      </c>
      <c r="D31" s="5">
        <v>0</v>
      </c>
      <c r="E31" s="5">
        <v>0</v>
      </c>
      <c r="F31" s="14">
        <v>34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14">
        <v>880</v>
      </c>
      <c r="M31" s="5">
        <v>0</v>
      </c>
      <c r="N31" s="5">
        <v>0</v>
      </c>
      <c r="O31" s="14">
        <v>26.566438163207813</v>
      </c>
      <c r="P31" s="14">
        <v>359.18452355041046</v>
      </c>
      <c r="Q31" s="5">
        <v>0</v>
      </c>
      <c r="R31" s="5">
        <v>0</v>
      </c>
      <c r="S31" s="5">
        <v>0</v>
      </c>
      <c r="T31" s="5">
        <v>91.530195381882805</v>
      </c>
      <c r="U31" s="5">
        <v>0</v>
      </c>
      <c r="V31" s="14">
        <v>9</v>
      </c>
      <c r="W31" s="5">
        <v>0</v>
      </c>
      <c r="X31" s="5">
        <v>10</v>
      </c>
      <c r="Y31" s="5">
        <v>0</v>
      </c>
      <c r="Z31" s="5">
        <v>0</v>
      </c>
      <c r="AA31" s="5">
        <v>0</v>
      </c>
      <c r="AB31" s="14">
        <v>857.16506451892269</v>
      </c>
      <c r="AC31" s="14">
        <v>87</v>
      </c>
      <c r="AD31" s="14">
        <v>23</v>
      </c>
      <c r="AE31" s="5">
        <v>0</v>
      </c>
      <c r="AF31" s="5">
        <v>0</v>
      </c>
      <c r="AG31" s="14">
        <v>38</v>
      </c>
      <c r="AH31" s="5">
        <v>0</v>
      </c>
      <c r="AI31" s="14">
        <v>287</v>
      </c>
      <c r="AJ31" s="5">
        <v>0</v>
      </c>
      <c r="AK31" s="14">
        <v>18.705637828007276</v>
      </c>
      <c r="AL31" s="5">
        <v>0</v>
      </c>
      <c r="AM31" s="5">
        <v>0</v>
      </c>
      <c r="AN31" s="5">
        <v>0</v>
      </c>
      <c r="AO31" s="5">
        <v>0</v>
      </c>
      <c r="AP31" s="14">
        <v>69</v>
      </c>
      <c r="AQ31" s="5">
        <v>0</v>
      </c>
      <c r="AR31" s="14">
        <v>99</v>
      </c>
      <c r="AS31" s="5">
        <v>0</v>
      </c>
      <c r="AT31" s="14">
        <v>0</v>
      </c>
      <c r="AU31" s="14">
        <v>122</v>
      </c>
      <c r="AV31" s="14">
        <v>18</v>
      </c>
      <c r="AW31" s="5">
        <v>0</v>
      </c>
      <c r="AX31" s="5">
        <v>0</v>
      </c>
      <c r="AY31" s="14">
        <v>49</v>
      </c>
      <c r="AZ31" s="14">
        <v>59</v>
      </c>
      <c r="BA31" s="5">
        <v>0</v>
      </c>
      <c r="BB31" s="14">
        <v>177</v>
      </c>
      <c r="BC31" s="5">
        <v>0</v>
      </c>
      <c r="BD31" s="5">
        <v>0</v>
      </c>
      <c r="BE31" s="5">
        <v>0</v>
      </c>
      <c r="BF31" s="5">
        <v>0</v>
      </c>
      <c r="BG31" s="5">
        <v>0</v>
      </c>
      <c r="BH31" s="5">
        <v>0</v>
      </c>
      <c r="BI31" s="14">
        <v>15</v>
      </c>
      <c r="BJ31" s="5">
        <v>0</v>
      </c>
      <c r="BK31" s="5">
        <v>0</v>
      </c>
      <c r="BL31" s="5">
        <v>0</v>
      </c>
      <c r="BM31" s="5">
        <v>0</v>
      </c>
      <c r="BN31" s="5">
        <v>0</v>
      </c>
      <c r="BO31" s="5">
        <v>0</v>
      </c>
      <c r="BP31" s="5">
        <v>0</v>
      </c>
      <c r="BQ31" s="5">
        <v>0</v>
      </c>
      <c r="BR31" s="5">
        <v>0</v>
      </c>
      <c r="BS31" s="5">
        <v>0</v>
      </c>
      <c r="BT31" s="5">
        <v>0</v>
      </c>
      <c r="BU31" s="14">
        <v>0</v>
      </c>
      <c r="BV31" s="5">
        <v>0</v>
      </c>
      <c r="BW31" s="14">
        <v>21</v>
      </c>
      <c r="BX31" s="14">
        <v>600</v>
      </c>
      <c r="BY31" s="5">
        <v>0</v>
      </c>
      <c r="BZ31" s="14">
        <v>247</v>
      </c>
      <c r="CA31" s="5">
        <v>0</v>
      </c>
      <c r="CB31" s="5">
        <v>0</v>
      </c>
      <c r="CC31" s="5">
        <v>0</v>
      </c>
      <c r="CD31" s="14">
        <v>4669</v>
      </c>
      <c r="CG31" s="7" t="s">
        <v>39</v>
      </c>
    </row>
    <row r="32" spans="1:85" s="5" customFormat="1" ht="12" x14ac:dyDescent="0.3">
      <c r="A32" s="10">
        <v>28</v>
      </c>
      <c r="B32" s="11" t="s">
        <v>574</v>
      </c>
      <c r="CG32" s="5" t="s">
        <v>40</v>
      </c>
    </row>
    <row r="33" spans="1:85" s="14" customFormat="1" ht="12" x14ac:dyDescent="0.3">
      <c r="A33" s="10">
        <v>29</v>
      </c>
      <c r="B33" s="18" t="s">
        <v>568</v>
      </c>
      <c r="C33" s="18">
        <v>6</v>
      </c>
      <c r="D33" s="18">
        <v>3</v>
      </c>
      <c r="E33" s="18">
        <v>14</v>
      </c>
      <c r="F33" s="18">
        <v>32</v>
      </c>
      <c r="G33" s="18">
        <v>6</v>
      </c>
      <c r="H33" s="18">
        <v>3</v>
      </c>
      <c r="I33" s="18">
        <v>11</v>
      </c>
      <c r="J33" s="18">
        <v>0</v>
      </c>
      <c r="K33" s="18">
        <v>16</v>
      </c>
      <c r="L33" s="18">
        <v>295</v>
      </c>
      <c r="M33" s="18">
        <v>0</v>
      </c>
      <c r="N33" s="18"/>
      <c r="O33" s="18">
        <v>91</v>
      </c>
      <c r="P33" s="18">
        <v>1271</v>
      </c>
      <c r="Q33" s="18">
        <v>3</v>
      </c>
      <c r="R33" s="18">
        <v>3</v>
      </c>
      <c r="S33" s="18">
        <v>0</v>
      </c>
      <c r="T33" s="18">
        <v>125</v>
      </c>
      <c r="U33" s="18">
        <v>0</v>
      </c>
      <c r="V33" s="18">
        <v>9</v>
      </c>
      <c r="W33" s="18">
        <v>0</v>
      </c>
      <c r="X33" s="18">
        <v>27</v>
      </c>
      <c r="Y33" s="18">
        <v>0</v>
      </c>
      <c r="Z33" s="18">
        <v>0</v>
      </c>
      <c r="AA33" s="18">
        <v>194</v>
      </c>
      <c r="AB33" s="18">
        <v>948</v>
      </c>
      <c r="AC33" s="18">
        <v>317</v>
      </c>
      <c r="AD33" s="18">
        <v>146</v>
      </c>
      <c r="AE33" s="18">
        <v>0</v>
      </c>
      <c r="AF33" s="18"/>
      <c r="AG33" s="18">
        <v>36</v>
      </c>
      <c r="AH33" s="18">
        <v>9</v>
      </c>
      <c r="AI33" s="18">
        <v>922</v>
      </c>
      <c r="AJ33" s="18">
        <v>0</v>
      </c>
      <c r="AK33" s="18">
        <v>26</v>
      </c>
      <c r="AL33" s="18">
        <v>42</v>
      </c>
      <c r="AM33" s="18">
        <v>3</v>
      </c>
      <c r="AN33" s="18">
        <v>0</v>
      </c>
      <c r="AO33" s="18">
        <v>8</v>
      </c>
      <c r="AP33" s="18">
        <v>102</v>
      </c>
      <c r="AQ33" s="18">
        <v>3</v>
      </c>
      <c r="AR33" s="18">
        <v>95</v>
      </c>
      <c r="AS33" s="18">
        <v>101</v>
      </c>
      <c r="AT33" s="18">
        <v>104</v>
      </c>
      <c r="AU33" s="18">
        <v>286</v>
      </c>
      <c r="AV33" s="18">
        <v>79</v>
      </c>
      <c r="AW33" s="18">
        <v>9</v>
      </c>
      <c r="AX33" s="18">
        <v>0</v>
      </c>
      <c r="AY33" s="18">
        <v>66</v>
      </c>
      <c r="AZ33" s="18">
        <v>52</v>
      </c>
      <c r="BA33" s="18">
        <v>3</v>
      </c>
      <c r="BB33" s="18">
        <v>105</v>
      </c>
      <c r="BC33" s="18">
        <v>3</v>
      </c>
      <c r="BD33" s="18">
        <v>0</v>
      </c>
      <c r="BE33" s="18">
        <v>3</v>
      </c>
      <c r="BF33" s="18">
        <v>0</v>
      </c>
      <c r="BG33" s="18">
        <v>3</v>
      </c>
      <c r="BH33" s="18">
        <v>3</v>
      </c>
      <c r="BI33" s="18">
        <v>17</v>
      </c>
      <c r="BJ33" s="18">
        <v>0</v>
      </c>
      <c r="BK33" s="18">
        <v>3</v>
      </c>
      <c r="BL33" s="18">
        <v>5</v>
      </c>
      <c r="BM33" s="18">
        <v>0</v>
      </c>
      <c r="BN33" s="18">
        <v>13</v>
      </c>
      <c r="BO33" s="18">
        <v>0</v>
      </c>
      <c r="BP33" s="18">
        <v>0</v>
      </c>
      <c r="BQ33" s="18">
        <v>3</v>
      </c>
      <c r="BR33" s="18"/>
      <c r="BS33" s="18">
        <v>3</v>
      </c>
      <c r="BT33" s="18">
        <v>3</v>
      </c>
      <c r="BU33" s="18">
        <v>3</v>
      </c>
      <c r="BV33" s="18">
        <v>0</v>
      </c>
      <c r="BW33" s="18">
        <v>102</v>
      </c>
      <c r="BX33" s="18">
        <v>464</v>
      </c>
      <c r="BY33" s="18">
        <v>8</v>
      </c>
      <c r="BZ33" s="18">
        <v>717</v>
      </c>
      <c r="CA33" s="18">
        <v>21</v>
      </c>
      <c r="CB33" s="18">
        <v>49</v>
      </c>
      <c r="CC33" s="18">
        <v>0</v>
      </c>
      <c r="CD33" s="18">
        <v>6997</v>
      </c>
      <c r="CG33" s="14" t="s">
        <v>41</v>
      </c>
    </row>
    <row r="34" spans="1:85" x14ac:dyDescent="0.35">
      <c r="A34" s="10">
        <v>30</v>
      </c>
      <c r="B34" s="7" t="s">
        <v>569</v>
      </c>
      <c r="C34" s="7">
        <v>3</v>
      </c>
      <c r="D34" s="7">
        <v>13</v>
      </c>
      <c r="E34" s="7">
        <v>95</v>
      </c>
      <c r="F34" s="7">
        <v>219</v>
      </c>
      <c r="G34" s="7">
        <v>33</v>
      </c>
      <c r="H34" s="7">
        <v>61</v>
      </c>
      <c r="I34" s="7">
        <v>134</v>
      </c>
      <c r="J34" s="7">
        <v>6</v>
      </c>
      <c r="K34" s="7">
        <v>443</v>
      </c>
      <c r="L34" s="7">
        <v>774</v>
      </c>
      <c r="M34" s="7">
        <v>9</v>
      </c>
      <c r="N34" s="7"/>
      <c r="O34" s="7">
        <v>211</v>
      </c>
      <c r="P34" s="7">
        <v>1684</v>
      </c>
      <c r="Q34" s="7">
        <v>3</v>
      </c>
      <c r="R34" s="7">
        <v>17</v>
      </c>
      <c r="S34" s="7">
        <v>15</v>
      </c>
      <c r="T34" s="7">
        <v>384</v>
      </c>
      <c r="U34" s="7">
        <v>42</v>
      </c>
      <c r="V34" s="7">
        <v>168</v>
      </c>
      <c r="W34" s="7">
        <v>8</v>
      </c>
      <c r="X34" s="7">
        <v>424</v>
      </c>
      <c r="Y34" s="7">
        <v>12</v>
      </c>
      <c r="Z34" s="7">
        <v>14</v>
      </c>
      <c r="AA34" s="7">
        <v>100</v>
      </c>
      <c r="AB34" s="7">
        <v>1274</v>
      </c>
      <c r="AC34" s="7">
        <v>316</v>
      </c>
      <c r="AD34" s="7">
        <v>138</v>
      </c>
      <c r="AE34" s="7">
        <v>13</v>
      </c>
      <c r="AF34" s="7"/>
      <c r="AG34" s="7">
        <v>196</v>
      </c>
      <c r="AH34" s="7">
        <v>18</v>
      </c>
      <c r="AI34" s="7">
        <v>798</v>
      </c>
      <c r="AJ34" s="7">
        <v>6</v>
      </c>
      <c r="AK34" s="7">
        <v>336</v>
      </c>
      <c r="AL34" s="7">
        <v>346</v>
      </c>
      <c r="AM34" s="7">
        <v>61</v>
      </c>
      <c r="AN34" s="7">
        <v>3</v>
      </c>
      <c r="AO34" s="7">
        <v>47</v>
      </c>
      <c r="AP34" s="7">
        <v>405</v>
      </c>
      <c r="AQ34" s="7">
        <v>8</v>
      </c>
      <c r="AR34" s="7">
        <v>342</v>
      </c>
      <c r="AS34" s="7">
        <v>185</v>
      </c>
      <c r="AT34" s="7">
        <v>1013</v>
      </c>
      <c r="AU34" s="7">
        <v>741</v>
      </c>
      <c r="AV34" s="7">
        <v>72</v>
      </c>
      <c r="AW34" s="7">
        <v>64</v>
      </c>
      <c r="AX34" s="7">
        <v>25</v>
      </c>
      <c r="AY34" s="7">
        <v>726</v>
      </c>
      <c r="AZ34" s="7">
        <v>312</v>
      </c>
      <c r="BA34" s="7">
        <v>37</v>
      </c>
      <c r="BB34" s="7">
        <v>543</v>
      </c>
      <c r="BC34" s="7">
        <v>118</v>
      </c>
      <c r="BD34" s="7">
        <v>19</v>
      </c>
      <c r="BE34" s="7">
        <v>12</v>
      </c>
      <c r="BF34" s="7">
        <v>8</v>
      </c>
      <c r="BG34" s="7">
        <v>46</v>
      </c>
      <c r="BH34" s="7">
        <v>19</v>
      </c>
      <c r="BI34" s="7">
        <v>429</v>
      </c>
      <c r="BJ34" s="7">
        <v>3</v>
      </c>
      <c r="BK34" s="7">
        <v>3</v>
      </c>
      <c r="BL34" s="7">
        <v>18</v>
      </c>
      <c r="BM34" s="7">
        <v>11</v>
      </c>
      <c r="BN34" s="7">
        <v>328</v>
      </c>
      <c r="BO34" s="7">
        <v>10</v>
      </c>
      <c r="BP34" s="7">
        <v>27</v>
      </c>
      <c r="BQ34" s="7">
        <v>38</v>
      </c>
      <c r="BR34" s="7"/>
      <c r="BS34" s="7">
        <v>15</v>
      </c>
      <c r="BT34" s="7">
        <v>28</v>
      </c>
      <c r="BU34" s="7">
        <v>34</v>
      </c>
      <c r="BV34" s="7">
        <v>5</v>
      </c>
      <c r="BW34" s="7">
        <v>688</v>
      </c>
      <c r="BX34" s="7">
        <v>734</v>
      </c>
      <c r="BY34" s="7">
        <v>42</v>
      </c>
      <c r="BZ34" s="7">
        <v>1451</v>
      </c>
      <c r="CA34" s="7">
        <v>364</v>
      </c>
      <c r="CB34" s="7">
        <v>156</v>
      </c>
      <c r="CC34" s="7">
        <v>5</v>
      </c>
      <c r="CD34" s="7">
        <v>17569</v>
      </c>
      <c r="CG34" s="7" t="s">
        <v>42</v>
      </c>
    </row>
    <row r="35" spans="1:85" x14ac:dyDescent="0.35">
      <c r="A35" s="10">
        <v>31</v>
      </c>
      <c r="B35" s="7" t="s">
        <v>570</v>
      </c>
      <c r="C35" s="7">
        <v>35</v>
      </c>
      <c r="D35" s="7">
        <v>34</v>
      </c>
      <c r="E35" s="7">
        <v>987</v>
      </c>
      <c r="F35" s="7">
        <v>613</v>
      </c>
      <c r="G35" s="7">
        <v>100</v>
      </c>
      <c r="H35" s="7">
        <v>123</v>
      </c>
      <c r="I35" s="7">
        <v>424</v>
      </c>
      <c r="J35" s="7">
        <v>58</v>
      </c>
      <c r="K35" s="7">
        <v>1746</v>
      </c>
      <c r="L35" s="7">
        <v>2168</v>
      </c>
      <c r="M35" s="7">
        <v>31</v>
      </c>
      <c r="N35" s="7"/>
      <c r="O35" s="7">
        <v>1317</v>
      </c>
      <c r="P35" s="7">
        <v>3896</v>
      </c>
      <c r="Q35" s="7">
        <v>21</v>
      </c>
      <c r="R35" s="7">
        <v>106</v>
      </c>
      <c r="S35" s="7">
        <v>27</v>
      </c>
      <c r="T35" s="7">
        <v>1593</v>
      </c>
      <c r="U35" s="7">
        <v>121</v>
      </c>
      <c r="V35" s="7">
        <v>351</v>
      </c>
      <c r="W35" s="7">
        <v>19</v>
      </c>
      <c r="X35" s="7">
        <v>2246</v>
      </c>
      <c r="Y35" s="7">
        <v>43</v>
      </c>
      <c r="Z35" s="7">
        <v>41</v>
      </c>
      <c r="AA35" s="7">
        <v>617</v>
      </c>
      <c r="AB35" s="7">
        <v>3293</v>
      </c>
      <c r="AC35" s="7">
        <v>2914</v>
      </c>
      <c r="AD35" s="7">
        <v>564</v>
      </c>
      <c r="AE35" s="7">
        <v>46</v>
      </c>
      <c r="AF35" s="7"/>
      <c r="AG35" s="7">
        <v>781</v>
      </c>
      <c r="AH35" s="7">
        <v>91</v>
      </c>
      <c r="AI35" s="7">
        <v>2940</v>
      </c>
      <c r="AJ35" s="7">
        <v>12</v>
      </c>
      <c r="AK35" s="7">
        <v>1190</v>
      </c>
      <c r="AL35" s="7">
        <v>851</v>
      </c>
      <c r="AM35" s="7">
        <v>310</v>
      </c>
      <c r="AN35" s="7">
        <v>11</v>
      </c>
      <c r="AO35" s="7">
        <v>72</v>
      </c>
      <c r="AP35" s="7">
        <v>1382</v>
      </c>
      <c r="AQ35" s="7">
        <v>21</v>
      </c>
      <c r="AR35" s="7">
        <v>1400</v>
      </c>
      <c r="AS35" s="7">
        <v>470</v>
      </c>
      <c r="AT35" s="7">
        <v>8454</v>
      </c>
      <c r="AU35" s="7">
        <v>2070</v>
      </c>
      <c r="AV35" s="7">
        <v>245</v>
      </c>
      <c r="AW35" s="7">
        <v>256</v>
      </c>
      <c r="AX35" s="7">
        <v>87</v>
      </c>
      <c r="AY35" s="7">
        <v>4654</v>
      </c>
      <c r="AZ35" s="7">
        <v>1154</v>
      </c>
      <c r="BA35" s="7">
        <v>243</v>
      </c>
      <c r="BB35" s="7">
        <v>2902</v>
      </c>
      <c r="BC35" s="7">
        <v>281</v>
      </c>
      <c r="BD35" s="7">
        <v>13</v>
      </c>
      <c r="BE35" s="7">
        <v>31</v>
      </c>
      <c r="BF35" s="7">
        <v>20</v>
      </c>
      <c r="BG35" s="7">
        <v>56</v>
      </c>
      <c r="BH35" s="7">
        <v>65</v>
      </c>
      <c r="BI35" s="7">
        <v>1630</v>
      </c>
      <c r="BJ35" s="7">
        <v>3</v>
      </c>
      <c r="BK35" s="7">
        <v>3</v>
      </c>
      <c r="BL35" s="7">
        <v>37</v>
      </c>
      <c r="BM35" s="7">
        <v>64</v>
      </c>
      <c r="BN35" s="7">
        <v>1667</v>
      </c>
      <c r="BO35" s="7">
        <v>12</v>
      </c>
      <c r="BP35" s="7">
        <v>82</v>
      </c>
      <c r="BQ35" s="7">
        <v>137</v>
      </c>
      <c r="BR35" s="7"/>
      <c r="BS35" s="7">
        <v>112</v>
      </c>
      <c r="BT35" s="7">
        <v>210</v>
      </c>
      <c r="BU35" s="7">
        <v>130</v>
      </c>
      <c r="BV35" s="7">
        <v>19</v>
      </c>
      <c r="BW35" s="7">
        <v>2960</v>
      </c>
      <c r="BX35" s="7">
        <v>3516</v>
      </c>
      <c r="BY35" s="7">
        <v>172</v>
      </c>
      <c r="BZ35" s="7">
        <v>8022</v>
      </c>
      <c r="CA35" s="7">
        <v>784</v>
      </c>
      <c r="CB35" s="7">
        <v>132</v>
      </c>
      <c r="CC35" s="7">
        <v>15</v>
      </c>
      <c r="CD35" s="7">
        <v>73613</v>
      </c>
      <c r="CG35" s="7" t="s">
        <v>43</v>
      </c>
    </row>
    <row r="36" spans="1:85" x14ac:dyDescent="0.35">
      <c r="A36" s="10">
        <v>32</v>
      </c>
      <c r="B36" s="7" t="s">
        <v>91</v>
      </c>
      <c r="C36" s="7">
        <v>44</v>
      </c>
      <c r="D36" s="7">
        <v>50</v>
      </c>
      <c r="E36" s="7">
        <v>1096</v>
      </c>
      <c r="F36" s="7">
        <v>864</v>
      </c>
      <c r="G36" s="7">
        <v>139</v>
      </c>
      <c r="H36" s="7">
        <v>187</v>
      </c>
      <c r="I36" s="7">
        <v>569</v>
      </c>
      <c r="J36" s="7">
        <v>64</v>
      </c>
      <c r="K36" s="7">
        <v>2205</v>
      </c>
      <c r="L36" s="7">
        <v>3237</v>
      </c>
      <c r="M36" s="7">
        <v>40</v>
      </c>
      <c r="N36" s="7"/>
      <c r="O36" s="7">
        <v>1619</v>
      </c>
      <c r="P36" s="7">
        <v>6851</v>
      </c>
      <c r="Q36" s="7">
        <v>27</v>
      </c>
      <c r="R36" s="7">
        <v>126</v>
      </c>
      <c r="S36" s="7">
        <v>42</v>
      </c>
      <c r="T36" s="7">
        <v>2102</v>
      </c>
      <c r="U36" s="7">
        <v>163</v>
      </c>
      <c r="V36" s="7">
        <v>528</v>
      </c>
      <c r="W36" s="7">
        <v>27</v>
      </c>
      <c r="X36" s="7">
        <v>2697</v>
      </c>
      <c r="Y36" s="7">
        <v>55</v>
      </c>
      <c r="Z36" s="7">
        <v>55</v>
      </c>
      <c r="AA36" s="7">
        <v>911</v>
      </c>
      <c r="AB36" s="7">
        <v>5515</v>
      </c>
      <c r="AC36" s="7">
        <v>3547</v>
      </c>
      <c r="AD36" s="7">
        <v>848</v>
      </c>
      <c r="AE36" s="7">
        <v>59</v>
      </c>
      <c r="AF36" s="7"/>
      <c r="AG36" s="7">
        <v>1013</v>
      </c>
      <c r="AH36" s="7">
        <v>118</v>
      </c>
      <c r="AI36" s="7">
        <v>4660</v>
      </c>
      <c r="AJ36" s="7">
        <v>18</v>
      </c>
      <c r="AK36" s="7">
        <v>1552</v>
      </c>
      <c r="AL36" s="7">
        <v>1239</v>
      </c>
      <c r="AM36" s="7">
        <v>374</v>
      </c>
      <c r="AN36" s="7">
        <v>14</v>
      </c>
      <c r="AO36" s="7">
        <v>127</v>
      </c>
      <c r="AP36" s="7">
        <v>1889</v>
      </c>
      <c r="AQ36" s="7">
        <v>32</v>
      </c>
      <c r="AR36" s="7">
        <v>1837</v>
      </c>
      <c r="AS36" s="7">
        <v>756</v>
      </c>
      <c r="AT36" s="7">
        <v>9571</v>
      </c>
      <c r="AU36" s="7">
        <v>3097</v>
      </c>
      <c r="AV36" s="7">
        <v>396</v>
      </c>
      <c r="AW36" s="7">
        <v>329</v>
      </c>
      <c r="AX36" s="7">
        <v>112</v>
      </c>
      <c r="AY36" s="7">
        <v>5446</v>
      </c>
      <c r="AZ36" s="7">
        <v>1518</v>
      </c>
      <c r="BA36" s="7">
        <v>283</v>
      </c>
      <c r="BB36" s="7">
        <v>3550</v>
      </c>
      <c r="BC36" s="7">
        <v>402</v>
      </c>
      <c r="BD36" s="7">
        <v>32</v>
      </c>
      <c r="BE36" s="7">
        <v>46</v>
      </c>
      <c r="BF36" s="7">
        <v>28</v>
      </c>
      <c r="BG36" s="7">
        <v>105</v>
      </c>
      <c r="BH36" s="7">
        <v>87</v>
      </c>
      <c r="BI36" s="7">
        <v>2076</v>
      </c>
      <c r="BJ36" s="7">
        <v>6</v>
      </c>
      <c r="BK36" s="7">
        <v>9</v>
      </c>
      <c r="BL36" s="7">
        <v>60</v>
      </c>
      <c r="BM36" s="7">
        <v>75</v>
      </c>
      <c r="BN36" s="7">
        <v>2008</v>
      </c>
      <c r="BO36" s="7">
        <v>22</v>
      </c>
      <c r="BP36" s="7">
        <v>109</v>
      </c>
      <c r="BQ36" s="7">
        <v>178</v>
      </c>
      <c r="BR36" s="7"/>
      <c r="BS36" s="7">
        <v>130</v>
      </c>
      <c r="BT36" s="7">
        <v>241</v>
      </c>
      <c r="BU36" s="7">
        <v>167</v>
      </c>
      <c r="BV36" s="7">
        <v>24</v>
      </c>
      <c r="BW36" s="7">
        <v>3750</v>
      </c>
      <c r="BX36" s="7">
        <v>4714</v>
      </c>
      <c r="BY36" s="7">
        <v>222</v>
      </c>
      <c r="BZ36" s="7">
        <v>10190</v>
      </c>
      <c r="CA36" s="7">
        <v>1169</v>
      </c>
      <c r="CB36" s="7">
        <v>337</v>
      </c>
      <c r="CC36" s="7">
        <v>20</v>
      </c>
      <c r="CD36" s="7">
        <v>98179</v>
      </c>
      <c r="CG36" s="7" t="s">
        <v>44</v>
      </c>
    </row>
    <row r="37" spans="1:85" x14ac:dyDescent="0.35">
      <c r="A37" s="10">
        <v>33</v>
      </c>
      <c r="B37" s="11" t="s">
        <v>572</v>
      </c>
      <c r="C37" s="5">
        <v>38</v>
      </c>
      <c r="D37" s="5">
        <v>48</v>
      </c>
      <c r="E37" s="5">
        <v>53</v>
      </c>
      <c r="F37" s="5">
        <v>26</v>
      </c>
      <c r="G37" s="5">
        <v>35</v>
      </c>
      <c r="H37" s="5">
        <v>45</v>
      </c>
      <c r="I37" s="5">
        <v>24</v>
      </c>
      <c r="J37" s="5">
        <v>60</v>
      </c>
      <c r="K37" s="5">
        <v>17</v>
      </c>
      <c r="L37" s="5">
        <v>4</v>
      </c>
      <c r="M37" s="5">
        <v>76</v>
      </c>
      <c r="N37" s="5">
        <v>73</v>
      </c>
      <c r="O37" s="5">
        <v>27</v>
      </c>
      <c r="P37" s="5">
        <v>7</v>
      </c>
      <c r="Q37" s="5">
        <v>64</v>
      </c>
      <c r="R37" s="5">
        <v>56</v>
      </c>
      <c r="S37" s="5">
        <v>74</v>
      </c>
      <c r="T37" s="5">
        <v>20</v>
      </c>
      <c r="U37" s="5">
        <v>44</v>
      </c>
      <c r="V37" s="5">
        <v>28</v>
      </c>
      <c r="W37" s="5">
        <v>79</v>
      </c>
      <c r="X37" s="5">
        <v>12</v>
      </c>
      <c r="Y37" s="5">
        <v>68</v>
      </c>
      <c r="Z37" s="5">
        <v>66</v>
      </c>
      <c r="AA37" s="5">
        <v>59</v>
      </c>
      <c r="AB37" s="5">
        <v>1</v>
      </c>
      <c r="AC37" s="5">
        <v>31</v>
      </c>
      <c r="AD37" s="5">
        <v>29</v>
      </c>
      <c r="AE37" s="5">
        <v>37</v>
      </c>
      <c r="AF37" s="5">
        <v>54</v>
      </c>
      <c r="AG37" s="5">
        <v>21</v>
      </c>
      <c r="AH37" s="5">
        <v>75</v>
      </c>
      <c r="AI37" s="5">
        <v>8</v>
      </c>
      <c r="AJ37" s="5">
        <v>69</v>
      </c>
      <c r="AK37" s="5">
        <v>19</v>
      </c>
      <c r="AL37" s="5">
        <v>16</v>
      </c>
      <c r="AM37" s="5">
        <v>65</v>
      </c>
      <c r="AN37" s="5">
        <v>41</v>
      </c>
      <c r="AO37" s="5">
        <v>42</v>
      </c>
      <c r="AP37" s="5">
        <v>6</v>
      </c>
      <c r="AQ37" s="5">
        <v>49</v>
      </c>
      <c r="AR37" s="5">
        <v>10</v>
      </c>
      <c r="AS37" s="5">
        <v>25</v>
      </c>
      <c r="AT37" s="5">
        <v>2</v>
      </c>
      <c r="AU37" s="5">
        <v>13</v>
      </c>
      <c r="AV37" s="5">
        <v>40</v>
      </c>
      <c r="AW37" s="5">
        <v>36</v>
      </c>
      <c r="AX37" s="5">
        <v>58</v>
      </c>
      <c r="AY37" s="5">
        <v>3</v>
      </c>
      <c r="AZ37" s="5">
        <v>23</v>
      </c>
      <c r="BA37" s="5">
        <v>39</v>
      </c>
      <c r="BB37" s="5">
        <v>15</v>
      </c>
      <c r="BC37" s="5">
        <v>30</v>
      </c>
      <c r="BD37" s="5">
        <v>43</v>
      </c>
      <c r="BE37" s="5">
        <v>72</v>
      </c>
      <c r="BF37" s="5">
        <v>50</v>
      </c>
      <c r="BG37" s="5">
        <v>34</v>
      </c>
      <c r="BH37" s="5">
        <v>61</v>
      </c>
      <c r="BI37" s="5">
        <v>14</v>
      </c>
      <c r="BJ37" s="5">
        <v>62</v>
      </c>
      <c r="BK37" s="5">
        <v>55</v>
      </c>
      <c r="BL37" s="5">
        <v>47</v>
      </c>
      <c r="BM37" s="5">
        <v>71</v>
      </c>
      <c r="BN37" s="5">
        <v>18</v>
      </c>
      <c r="BO37" s="5">
        <v>57</v>
      </c>
      <c r="BP37" s="5">
        <v>46</v>
      </c>
      <c r="BQ37" s="5">
        <v>32</v>
      </c>
      <c r="BR37" s="5">
        <v>70</v>
      </c>
      <c r="BS37" s="5">
        <v>67</v>
      </c>
      <c r="BT37" s="5">
        <v>63</v>
      </c>
      <c r="BU37" s="5">
        <v>51</v>
      </c>
      <c r="BV37" s="5">
        <v>78</v>
      </c>
      <c r="BW37" s="5">
        <v>9</v>
      </c>
      <c r="BX37" s="5">
        <v>11</v>
      </c>
      <c r="BY37" s="5">
        <v>52</v>
      </c>
      <c r="BZ37" s="5">
        <v>5</v>
      </c>
      <c r="CA37" s="5">
        <v>22</v>
      </c>
      <c r="CB37" s="5">
        <v>33</v>
      </c>
      <c r="CC37" s="5">
        <v>77</v>
      </c>
      <c r="CD37" s="5" t="s">
        <v>573</v>
      </c>
      <c r="CG37" s="7" t="s">
        <v>45</v>
      </c>
    </row>
    <row r="38" spans="1:85" x14ac:dyDescent="0.35">
      <c r="A38" s="10">
        <v>34</v>
      </c>
      <c r="B38" s="11" t="s">
        <v>674</v>
      </c>
      <c r="C38" s="5">
        <f>RANK(C8,$C8:$CC8)</f>
        <v>42</v>
      </c>
      <c r="D38" s="5">
        <f t="shared" ref="D38:BO38" si="8">RANK(D8,$C8:$CC8)</f>
        <v>45</v>
      </c>
      <c r="E38" s="5">
        <f t="shared" si="8"/>
        <v>47</v>
      </c>
      <c r="F38" s="5">
        <f t="shared" si="8"/>
        <v>26</v>
      </c>
      <c r="G38" s="5">
        <f t="shared" si="8"/>
        <v>52</v>
      </c>
      <c r="H38" s="5">
        <f t="shared" si="8"/>
        <v>54</v>
      </c>
      <c r="I38" s="5">
        <f t="shared" si="8"/>
        <v>31</v>
      </c>
      <c r="J38" s="5">
        <f t="shared" si="8"/>
        <v>65</v>
      </c>
      <c r="K38" s="5">
        <f t="shared" si="8"/>
        <v>19</v>
      </c>
      <c r="L38" s="5">
        <f t="shared" si="8"/>
        <v>2</v>
      </c>
      <c r="M38" s="5">
        <f t="shared" si="8"/>
        <v>61</v>
      </c>
      <c r="N38" s="5">
        <f t="shared" si="8"/>
        <v>51</v>
      </c>
      <c r="O38" s="5">
        <f t="shared" si="8"/>
        <v>30</v>
      </c>
      <c r="P38" s="5">
        <f t="shared" si="8"/>
        <v>9</v>
      </c>
      <c r="Q38" s="5">
        <f t="shared" si="8"/>
        <v>73</v>
      </c>
      <c r="R38" s="5">
        <f t="shared" si="8"/>
        <v>34</v>
      </c>
      <c r="S38" s="5">
        <f t="shared" si="8"/>
        <v>70</v>
      </c>
      <c r="T38" s="5">
        <f t="shared" si="8"/>
        <v>10</v>
      </c>
      <c r="U38" s="5">
        <f t="shared" si="8"/>
        <v>50</v>
      </c>
      <c r="V38" s="5">
        <f t="shared" si="8"/>
        <v>33</v>
      </c>
      <c r="W38" s="5">
        <f t="shared" si="8"/>
        <v>63</v>
      </c>
      <c r="X38" s="5">
        <f t="shared" si="8"/>
        <v>24</v>
      </c>
      <c r="Y38" s="5">
        <f t="shared" si="8"/>
        <v>75</v>
      </c>
      <c r="Z38" s="5">
        <f t="shared" si="8"/>
        <v>71</v>
      </c>
      <c r="AA38" s="5">
        <f t="shared" si="8"/>
        <v>36</v>
      </c>
      <c r="AB38" s="5">
        <f t="shared" si="8"/>
        <v>1</v>
      </c>
      <c r="AC38" s="5">
        <f t="shared" si="8"/>
        <v>32</v>
      </c>
      <c r="AD38" s="5">
        <f t="shared" si="8"/>
        <v>23</v>
      </c>
      <c r="AE38" s="5">
        <f t="shared" si="8"/>
        <v>57</v>
      </c>
      <c r="AF38" s="5">
        <f t="shared" si="8"/>
        <v>28</v>
      </c>
      <c r="AG38" s="5">
        <f t="shared" si="8"/>
        <v>18</v>
      </c>
      <c r="AH38" s="5">
        <f t="shared" si="8"/>
        <v>49</v>
      </c>
      <c r="AI38" s="5">
        <f t="shared" si="8"/>
        <v>3</v>
      </c>
      <c r="AJ38" s="5">
        <f t="shared" si="8"/>
        <v>77</v>
      </c>
      <c r="AK38" s="5">
        <f t="shared" si="8"/>
        <v>21</v>
      </c>
      <c r="AL38" s="5">
        <f t="shared" si="8"/>
        <v>16</v>
      </c>
      <c r="AM38" s="5">
        <f t="shared" si="8"/>
        <v>41</v>
      </c>
      <c r="AN38" s="5">
        <f t="shared" si="8"/>
        <v>60</v>
      </c>
      <c r="AO38" s="5">
        <f t="shared" si="8"/>
        <v>59</v>
      </c>
      <c r="AP38" s="5">
        <f t="shared" si="8"/>
        <v>7</v>
      </c>
      <c r="AQ38" s="5">
        <f t="shared" si="8"/>
        <v>64</v>
      </c>
      <c r="AR38" s="5">
        <f t="shared" si="8"/>
        <v>6</v>
      </c>
      <c r="AS38" s="5">
        <f t="shared" si="8"/>
        <v>22</v>
      </c>
      <c r="AT38" s="5">
        <f t="shared" si="8"/>
        <v>13</v>
      </c>
      <c r="AU38" s="5">
        <f t="shared" si="8"/>
        <v>15</v>
      </c>
      <c r="AV38" s="5">
        <f t="shared" si="8"/>
        <v>25</v>
      </c>
      <c r="AW38" s="5">
        <f t="shared" si="8"/>
        <v>35</v>
      </c>
      <c r="AX38" s="5">
        <f t="shared" si="8"/>
        <v>39</v>
      </c>
      <c r="AY38" s="5">
        <f t="shared" si="8"/>
        <v>5</v>
      </c>
      <c r="AZ38" s="5">
        <f t="shared" si="8"/>
        <v>20</v>
      </c>
      <c r="BA38" s="5">
        <f t="shared" si="8"/>
        <v>46</v>
      </c>
      <c r="BB38" s="5">
        <f t="shared" si="8"/>
        <v>14</v>
      </c>
      <c r="BC38" s="5">
        <f t="shared" si="8"/>
        <v>55</v>
      </c>
      <c r="BD38" s="5">
        <f t="shared" si="8"/>
        <v>69</v>
      </c>
      <c r="BE38" s="5">
        <f t="shared" si="8"/>
        <v>79</v>
      </c>
      <c r="BF38" s="5">
        <f t="shared" si="8"/>
        <v>68</v>
      </c>
      <c r="BG38" s="5">
        <f t="shared" si="8"/>
        <v>44</v>
      </c>
      <c r="BH38" s="5">
        <f t="shared" si="8"/>
        <v>40</v>
      </c>
      <c r="BI38" s="5">
        <f t="shared" si="8"/>
        <v>29</v>
      </c>
      <c r="BJ38" s="5">
        <f t="shared" si="8"/>
        <v>74</v>
      </c>
      <c r="BK38" s="5">
        <f t="shared" si="8"/>
        <v>72</v>
      </c>
      <c r="BL38" s="5">
        <f t="shared" si="8"/>
        <v>58</v>
      </c>
      <c r="BM38" s="5">
        <f t="shared" si="8"/>
        <v>66</v>
      </c>
      <c r="BN38" s="5">
        <f t="shared" si="8"/>
        <v>27</v>
      </c>
      <c r="BO38" s="5">
        <f t="shared" si="8"/>
        <v>53</v>
      </c>
      <c r="BP38" s="5">
        <f t="shared" ref="BP38:CC38" si="9">RANK(BP8,$C8:$CC8)</f>
        <v>67</v>
      </c>
      <c r="BQ38" s="5">
        <f t="shared" si="9"/>
        <v>12</v>
      </c>
      <c r="BR38" s="5">
        <f t="shared" si="9"/>
        <v>76</v>
      </c>
      <c r="BS38" s="5">
        <f t="shared" si="9"/>
        <v>48</v>
      </c>
      <c r="BT38" s="5">
        <f t="shared" si="9"/>
        <v>43</v>
      </c>
      <c r="BU38" s="5">
        <f t="shared" si="9"/>
        <v>56</v>
      </c>
      <c r="BV38" s="5">
        <f t="shared" si="9"/>
        <v>78</v>
      </c>
      <c r="BW38" s="5">
        <f t="shared" si="9"/>
        <v>4</v>
      </c>
      <c r="BX38" s="5">
        <f t="shared" si="9"/>
        <v>8</v>
      </c>
      <c r="BY38" s="5">
        <f t="shared" si="9"/>
        <v>37</v>
      </c>
      <c r="BZ38" s="5">
        <f t="shared" si="9"/>
        <v>11</v>
      </c>
      <c r="CA38" s="5">
        <f t="shared" si="9"/>
        <v>17</v>
      </c>
      <c r="CB38" s="5">
        <f t="shared" si="9"/>
        <v>38</v>
      </c>
      <c r="CC38" s="5">
        <f t="shared" si="9"/>
        <v>62</v>
      </c>
      <c r="CG38" s="7" t="s">
        <v>46</v>
      </c>
    </row>
    <row r="39" spans="1:85" x14ac:dyDescent="0.35">
      <c r="A39" s="10">
        <v>35</v>
      </c>
      <c r="B39" s="16" t="s">
        <v>552</v>
      </c>
      <c r="C39" s="5">
        <v>82</v>
      </c>
      <c r="D39" s="5">
        <v>55</v>
      </c>
      <c r="E39" s="5">
        <v>873</v>
      </c>
      <c r="F39" s="5">
        <v>2400</v>
      </c>
      <c r="G39" s="5">
        <v>390</v>
      </c>
      <c r="H39" s="5">
        <v>462</v>
      </c>
      <c r="I39" s="5">
        <v>1228</v>
      </c>
      <c r="J39" s="5">
        <v>68</v>
      </c>
      <c r="K39" s="5">
        <v>5568</v>
      </c>
      <c r="L39" s="5">
        <v>21602</v>
      </c>
      <c r="M39" s="5">
        <v>37</v>
      </c>
      <c r="N39" s="5">
        <v>239</v>
      </c>
      <c r="O39" s="5">
        <v>2743</v>
      </c>
      <c r="P39" s="5">
        <v>18264</v>
      </c>
      <c r="Q39" s="5">
        <v>67</v>
      </c>
      <c r="R39" s="5">
        <v>174</v>
      </c>
      <c r="S39" s="5">
        <v>53</v>
      </c>
      <c r="T39" s="5">
        <v>3890</v>
      </c>
      <c r="U39" s="5">
        <v>334</v>
      </c>
      <c r="V39" s="5">
        <v>1696</v>
      </c>
      <c r="W39" s="5">
        <v>55</v>
      </c>
      <c r="X39" s="5">
        <v>3155</v>
      </c>
      <c r="Y39" s="5">
        <v>101</v>
      </c>
      <c r="Z39" s="5">
        <v>103</v>
      </c>
      <c r="AA39" s="5">
        <v>1442</v>
      </c>
      <c r="AB39" s="5">
        <v>25124</v>
      </c>
      <c r="AC39" s="5">
        <v>2777</v>
      </c>
      <c r="AD39" s="5">
        <v>674</v>
      </c>
      <c r="AE39" s="5">
        <v>195</v>
      </c>
      <c r="AF39" s="5">
        <v>75</v>
      </c>
      <c r="AG39" s="5">
        <v>2043</v>
      </c>
      <c r="AH39" s="5">
        <v>95</v>
      </c>
      <c r="AI39" s="5">
        <v>5977</v>
      </c>
      <c r="AJ39" s="5">
        <v>71</v>
      </c>
      <c r="AK39" s="5">
        <v>4446</v>
      </c>
      <c r="AL39" s="5">
        <v>6881</v>
      </c>
      <c r="AM39" s="5">
        <v>541</v>
      </c>
      <c r="AN39" s="5">
        <v>36</v>
      </c>
      <c r="AO39" s="5">
        <v>300</v>
      </c>
      <c r="AP39" s="5">
        <v>5460</v>
      </c>
      <c r="AQ39" s="5">
        <v>55</v>
      </c>
      <c r="AR39" s="5">
        <v>6827</v>
      </c>
      <c r="AS39" s="5">
        <v>2543</v>
      </c>
      <c r="AT39" s="5">
        <v>9425</v>
      </c>
      <c r="AU39" s="5">
        <v>5049</v>
      </c>
      <c r="AV39" s="5">
        <v>1096</v>
      </c>
      <c r="AW39" s="5">
        <v>404</v>
      </c>
      <c r="AX39" s="5">
        <v>289</v>
      </c>
      <c r="AY39" s="5">
        <v>13700</v>
      </c>
      <c r="AZ39" s="5">
        <v>3086</v>
      </c>
      <c r="BA39" s="5">
        <v>219</v>
      </c>
      <c r="BB39" s="5">
        <v>3514</v>
      </c>
      <c r="BC39" s="5">
        <v>1108</v>
      </c>
      <c r="BD39" s="5">
        <v>210</v>
      </c>
      <c r="BE39" s="5">
        <v>61</v>
      </c>
      <c r="BF39" s="5">
        <v>117</v>
      </c>
      <c r="BG39" s="5">
        <v>609</v>
      </c>
      <c r="BH39" s="5">
        <v>65</v>
      </c>
      <c r="BI39" s="5">
        <v>1750</v>
      </c>
      <c r="BJ39" s="5">
        <v>27</v>
      </c>
      <c r="BK39" s="5">
        <v>22</v>
      </c>
      <c r="BL39" s="5">
        <v>166</v>
      </c>
      <c r="BM39" s="5">
        <v>71</v>
      </c>
      <c r="BN39" s="5">
        <v>2327</v>
      </c>
      <c r="BO39" s="5">
        <v>106</v>
      </c>
      <c r="BP39" s="5">
        <v>245</v>
      </c>
      <c r="BQ39" s="5">
        <v>738</v>
      </c>
      <c r="BR39" s="5">
        <v>25</v>
      </c>
      <c r="BS39" s="5">
        <v>247</v>
      </c>
      <c r="BT39" s="5">
        <v>322</v>
      </c>
      <c r="BU39" s="5">
        <v>295</v>
      </c>
      <c r="BV39" s="5">
        <v>3</v>
      </c>
      <c r="BW39" s="5">
        <v>9190</v>
      </c>
      <c r="BX39" s="5">
        <v>7637</v>
      </c>
      <c r="BY39" s="5">
        <v>336</v>
      </c>
      <c r="BZ39" s="5">
        <v>8062</v>
      </c>
      <c r="CA39" s="5">
        <v>3042</v>
      </c>
      <c r="CB39" s="5">
        <v>1564</v>
      </c>
      <c r="CC39" s="5">
        <v>31</v>
      </c>
      <c r="CD39" s="5">
        <v>204493</v>
      </c>
      <c r="CG39" s="7" t="s">
        <v>47</v>
      </c>
    </row>
    <row r="40" spans="1:85" x14ac:dyDescent="0.35">
      <c r="A40" s="10">
        <v>36</v>
      </c>
      <c r="B40" s="16" t="s">
        <v>553</v>
      </c>
      <c r="C40" s="5">
        <v>5418</v>
      </c>
      <c r="D40" s="5">
        <v>4563</v>
      </c>
      <c r="E40" s="5">
        <v>47729</v>
      </c>
      <c r="F40" s="5">
        <v>56230</v>
      </c>
      <c r="G40" s="5">
        <v>16007</v>
      </c>
      <c r="H40" s="5">
        <v>24003</v>
      </c>
      <c r="I40" s="5">
        <v>45107</v>
      </c>
      <c r="J40" s="5">
        <v>6542</v>
      </c>
      <c r="K40" s="5">
        <v>69673</v>
      </c>
      <c r="L40" s="5">
        <v>93975</v>
      </c>
      <c r="M40" s="5">
        <v>3268</v>
      </c>
      <c r="N40" s="5">
        <v>18796</v>
      </c>
      <c r="O40" s="5">
        <v>45348</v>
      </c>
      <c r="P40" s="5">
        <v>142290</v>
      </c>
      <c r="Q40" s="5">
        <v>5965</v>
      </c>
      <c r="R40" s="5">
        <v>9704</v>
      </c>
      <c r="S40" s="5">
        <v>7854</v>
      </c>
      <c r="T40" s="5">
        <v>56943</v>
      </c>
      <c r="U40" s="5">
        <v>19683</v>
      </c>
      <c r="V40" s="5">
        <v>53148</v>
      </c>
      <c r="W40" s="5">
        <v>5187</v>
      </c>
      <c r="X40" s="5">
        <v>47314</v>
      </c>
      <c r="Y40" s="5">
        <v>8504</v>
      </c>
      <c r="Z40" s="5">
        <v>10567</v>
      </c>
      <c r="AA40" s="5">
        <v>51634</v>
      </c>
      <c r="AB40" s="5">
        <v>52833</v>
      </c>
      <c r="AC40" s="5">
        <v>119170</v>
      </c>
      <c r="AD40" s="5">
        <v>30856</v>
      </c>
      <c r="AE40" s="5">
        <v>5783</v>
      </c>
      <c r="AF40" s="5">
        <v>3022</v>
      </c>
      <c r="AG40" s="5">
        <v>40718</v>
      </c>
      <c r="AH40" s="5">
        <v>9890</v>
      </c>
      <c r="AI40" s="5">
        <v>105621</v>
      </c>
      <c r="AJ40" s="5">
        <v>7447</v>
      </c>
      <c r="AK40" s="5">
        <v>71425</v>
      </c>
      <c r="AL40" s="5">
        <v>67871</v>
      </c>
      <c r="AM40" s="5">
        <v>31242</v>
      </c>
      <c r="AN40" s="5">
        <v>3550</v>
      </c>
      <c r="AO40" s="5">
        <v>21629</v>
      </c>
      <c r="AP40" s="5">
        <v>58196</v>
      </c>
      <c r="AQ40" s="5">
        <v>4095</v>
      </c>
      <c r="AR40" s="5">
        <v>27425</v>
      </c>
      <c r="AS40" s="5">
        <v>49551</v>
      </c>
      <c r="AT40" s="5">
        <v>35562</v>
      </c>
      <c r="AU40" s="5">
        <v>85866</v>
      </c>
      <c r="AV40" s="5">
        <v>24136</v>
      </c>
      <c r="AW40" s="5">
        <v>21443</v>
      </c>
      <c r="AX40" s="5">
        <v>15596</v>
      </c>
      <c r="AY40" s="5">
        <v>74803</v>
      </c>
      <c r="AZ40" s="5">
        <v>65413</v>
      </c>
      <c r="BA40" s="5">
        <v>16490</v>
      </c>
      <c r="BB40" s="5">
        <v>62912</v>
      </c>
      <c r="BC40" s="5">
        <v>71247</v>
      </c>
      <c r="BD40" s="5">
        <v>5504</v>
      </c>
      <c r="BE40" s="5">
        <v>8564</v>
      </c>
      <c r="BF40" s="5">
        <v>5696</v>
      </c>
      <c r="BG40" s="5">
        <v>26822</v>
      </c>
      <c r="BH40" s="5">
        <v>5179</v>
      </c>
      <c r="BI40" s="5">
        <v>32321</v>
      </c>
      <c r="BJ40" s="5">
        <v>3116</v>
      </c>
      <c r="BK40" s="5">
        <v>1542</v>
      </c>
      <c r="BL40" s="5">
        <v>11828</v>
      </c>
      <c r="BM40" s="5">
        <v>8394</v>
      </c>
      <c r="BN40" s="5">
        <v>39642</v>
      </c>
      <c r="BO40" s="5">
        <v>5296</v>
      </c>
      <c r="BP40" s="5">
        <v>14358</v>
      </c>
      <c r="BQ40" s="5">
        <v>9877</v>
      </c>
      <c r="BR40" s="5">
        <v>3023</v>
      </c>
      <c r="BS40" s="5">
        <v>14408</v>
      </c>
      <c r="BT40" s="5">
        <v>16759</v>
      </c>
      <c r="BU40" s="5">
        <v>19104</v>
      </c>
      <c r="BV40" s="5">
        <v>2022</v>
      </c>
      <c r="BW40" s="5">
        <v>65308</v>
      </c>
      <c r="BX40" s="5">
        <v>108305</v>
      </c>
      <c r="BY40" s="5">
        <v>19886</v>
      </c>
      <c r="BZ40" s="5">
        <v>103831</v>
      </c>
      <c r="CA40" s="5">
        <v>23298</v>
      </c>
      <c r="CB40" s="5">
        <v>59044</v>
      </c>
      <c r="CC40" s="5">
        <v>3414</v>
      </c>
      <c r="CD40" s="5">
        <v>2657748</v>
      </c>
      <c r="CG40" s="7" t="s">
        <v>48</v>
      </c>
    </row>
    <row r="41" spans="1:85" x14ac:dyDescent="0.35">
      <c r="A41" s="10">
        <v>37</v>
      </c>
      <c r="B41" s="16" t="s">
        <v>554</v>
      </c>
      <c r="C41" s="5">
        <v>62</v>
      </c>
      <c r="D41" s="5">
        <v>84</v>
      </c>
      <c r="E41" s="5">
        <v>1320</v>
      </c>
      <c r="F41" s="5">
        <v>2317</v>
      </c>
      <c r="G41" s="5">
        <v>162</v>
      </c>
      <c r="H41" s="5">
        <v>221</v>
      </c>
      <c r="I41" s="5">
        <v>778</v>
      </c>
      <c r="J41" s="5">
        <v>79</v>
      </c>
      <c r="K41" s="5">
        <v>4295</v>
      </c>
      <c r="L41" s="5">
        <v>6070</v>
      </c>
      <c r="M41" s="5">
        <v>26</v>
      </c>
      <c r="N41" s="5">
        <v>133</v>
      </c>
      <c r="O41" s="5">
        <v>3238</v>
      </c>
      <c r="P41" s="5">
        <v>22837</v>
      </c>
      <c r="Q41" s="5">
        <v>45</v>
      </c>
      <c r="R41" s="5">
        <v>80</v>
      </c>
      <c r="S41" s="5">
        <v>22</v>
      </c>
      <c r="T41" s="5">
        <v>3767</v>
      </c>
      <c r="U41" s="5">
        <v>142</v>
      </c>
      <c r="V41" s="5">
        <v>1444</v>
      </c>
      <c r="W41" s="5">
        <v>22</v>
      </c>
      <c r="X41" s="5">
        <v>6505</v>
      </c>
      <c r="Y41" s="5">
        <v>80</v>
      </c>
      <c r="Z41" s="5">
        <v>21</v>
      </c>
      <c r="AA41" s="5">
        <v>825</v>
      </c>
      <c r="AB41" s="5">
        <v>8041</v>
      </c>
      <c r="AC41" s="5">
        <v>3630</v>
      </c>
      <c r="AD41" s="5">
        <v>973</v>
      </c>
      <c r="AE41" s="5">
        <v>64</v>
      </c>
      <c r="AF41" s="5">
        <v>29</v>
      </c>
      <c r="AG41" s="5">
        <v>2135</v>
      </c>
      <c r="AH41" s="5">
        <v>154</v>
      </c>
      <c r="AI41" s="5">
        <v>11664</v>
      </c>
      <c r="AJ41" s="5">
        <v>32</v>
      </c>
      <c r="AK41" s="5">
        <v>4563</v>
      </c>
      <c r="AL41" s="5">
        <v>5662</v>
      </c>
      <c r="AM41" s="5">
        <v>328</v>
      </c>
      <c r="AN41" s="5">
        <v>13</v>
      </c>
      <c r="AO41" s="5">
        <v>108</v>
      </c>
      <c r="AP41" s="5">
        <v>2418</v>
      </c>
      <c r="AQ41" s="5">
        <v>20</v>
      </c>
      <c r="AR41" s="5">
        <v>2679</v>
      </c>
      <c r="AS41" s="5">
        <v>2164</v>
      </c>
      <c r="AT41" s="5">
        <v>9114</v>
      </c>
      <c r="AU41" s="5">
        <v>9251</v>
      </c>
      <c r="AV41" s="5">
        <v>375</v>
      </c>
      <c r="AW41" s="5">
        <v>632</v>
      </c>
      <c r="AX41" s="5">
        <v>91</v>
      </c>
      <c r="AY41" s="5">
        <v>14241</v>
      </c>
      <c r="AZ41" s="5">
        <v>2805</v>
      </c>
      <c r="BA41" s="5">
        <v>388</v>
      </c>
      <c r="BB41" s="5">
        <v>6191</v>
      </c>
      <c r="BC41" s="5">
        <v>368</v>
      </c>
      <c r="BD41" s="5">
        <v>48</v>
      </c>
      <c r="BE41" s="5">
        <v>15</v>
      </c>
      <c r="BF41" s="5">
        <v>21</v>
      </c>
      <c r="BG41" s="5">
        <v>352</v>
      </c>
      <c r="BH41" s="5">
        <v>49</v>
      </c>
      <c r="BI41" s="5">
        <v>2103</v>
      </c>
      <c r="BJ41" s="5">
        <v>3</v>
      </c>
      <c r="BK41" s="5">
        <v>17</v>
      </c>
      <c r="BL41" s="5">
        <v>57</v>
      </c>
      <c r="BM41" s="5">
        <v>56</v>
      </c>
      <c r="BN41" s="5">
        <v>2499</v>
      </c>
      <c r="BO41" s="5">
        <v>29</v>
      </c>
      <c r="BP41" s="5">
        <v>61</v>
      </c>
      <c r="BQ41" s="5">
        <v>142</v>
      </c>
      <c r="BR41" s="5">
        <v>11</v>
      </c>
      <c r="BS41" s="5">
        <v>187</v>
      </c>
      <c r="BT41" s="5">
        <v>163</v>
      </c>
      <c r="BU41" s="5">
        <v>181</v>
      </c>
      <c r="BV41" s="5">
        <v>11</v>
      </c>
      <c r="BW41" s="5">
        <v>6499</v>
      </c>
      <c r="BX41" s="5">
        <v>14332</v>
      </c>
      <c r="BY41" s="5">
        <v>500</v>
      </c>
      <c r="BZ41" s="5">
        <v>42465</v>
      </c>
      <c r="CA41" s="5">
        <v>684</v>
      </c>
      <c r="CB41" s="5">
        <v>789</v>
      </c>
      <c r="CC41" s="5">
        <v>34</v>
      </c>
      <c r="CD41" s="5">
        <v>214058</v>
      </c>
      <c r="CG41" s="7" t="s">
        <v>49</v>
      </c>
    </row>
    <row r="42" spans="1:85" x14ac:dyDescent="0.35">
      <c r="A42" s="10">
        <v>38</v>
      </c>
      <c r="B42" s="16" t="s">
        <v>555</v>
      </c>
      <c r="C42" s="5">
        <v>33</v>
      </c>
      <c r="D42" s="5">
        <v>79</v>
      </c>
      <c r="E42" s="5">
        <v>765</v>
      </c>
      <c r="F42" s="5">
        <v>3045</v>
      </c>
      <c r="G42" s="5">
        <v>72</v>
      </c>
      <c r="H42" s="5">
        <v>192</v>
      </c>
      <c r="I42" s="5">
        <v>675</v>
      </c>
      <c r="J42" s="5">
        <v>56</v>
      </c>
      <c r="K42" s="5">
        <v>1885</v>
      </c>
      <c r="L42" s="5">
        <v>13031</v>
      </c>
      <c r="M42" s="5">
        <v>11</v>
      </c>
      <c r="N42" s="5">
        <v>135</v>
      </c>
      <c r="O42" s="5">
        <v>3119</v>
      </c>
      <c r="P42" s="5">
        <v>38427</v>
      </c>
      <c r="Q42" s="5">
        <v>10</v>
      </c>
      <c r="R42" s="5">
        <v>91</v>
      </c>
      <c r="S42" s="5">
        <v>26</v>
      </c>
      <c r="T42" s="5">
        <v>6129</v>
      </c>
      <c r="U42" s="5">
        <v>114</v>
      </c>
      <c r="V42" s="5">
        <v>1173</v>
      </c>
      <c r="W42" s="5">
        <v>12</v>
      </c>
      <c r="X42" s="5">
        <v>1200</v>
      </c>
      <c r="Y42" s="5">
        <v>22</v>
      </c>
      <c r="Z42" s="5">
        <v>50</v>
      </c>
      <c r="AA42" s="5">
        <v>759</v>
      </c>
      <c r="AB42" s="5">
        <v>22522</v>
      </c>
      <c r="AC42" s="5">
        <v>4020</v>
      </c>
      <c r="AD42" s="5">
        <v>4350</v>
      </c>
      <c r="AE42" s="5">
        <v>40</v>
      </c>
      <c r="AF42" s="5">
        <v>15</v>
      </c>
      <c r="AG42" s="5">
        <v>4656</v>
      </c>
      <c r="AH42" s="5">
        <v>76</v>
      </c>
      <c r="AI42" s="5">
        <v>46196</v>
      </c>
      <c r="AJ42" s="5">
        <v>14</v>
      </c>
      <c r="AK42" s="5">
        <v>2301</v>
      </c>
      <c r="AL42" s="5">
        <v>2457</v>
      </c>
      <c r="AM42" s="5">
        <v>581</v>
      </c>
      <c r="AN42" s="5">
        <v>24</v>
      </c>
      <c r="AO42" s="5">
        <v>170</v>
      </c>
      <c r="AP42" s="5">
        <v>4247</v>
      </c>
      <c r="AQ42" s="5">
        <v>24</v>
      </c>
      <c r="AR42" s="5">
        <v>3370</v>
      </c>
      <c r="AS42" s="5">
        <v>1020</v>
      </c>
      <c r="AT42" s="5">
        <v>5800</v>
      </c>
      <c r="AU42" s="5">
        <v>11419</v>
      </c>
      <c r="AV42" s="5">
        <v>1171</v>
      </c>
      <c r="AW42" s="5">
        <v>801</v>
      </c>
      <c r="AX42" s="5">
        <v>216</v>
      </c>
      <c r="AY42" s="5">
        <v>5230</v>
      </c>
      <c r="AZ42" s="5">
        <v>4189</v>
      </c>
      <c r="BA42" s="5">
        <v>233</v>
      </c>
      <c r="BB42" s="5">
        <v>16748</v>
      </c>
      <c r="BC42" s="5">
        <v>304</v>
      </c>
      <c r="BD42" s="5">
        <v>31</v>
      </c>
      <c r="BE42" s="5">
        <v>15</v>
      </c>
      <c r="BF42" s="5">
        <v>30</v>
      </c>
      <c r="BG42" s="5">
        <v>479</v>
      </c>
      <c r="BH42" s="5">
        <v>42</v>
      </c>
      <c r="BI42" s="5">
        <v>1365</v>
      </c>
      <c r="BJ42" s="5">
        <v>7</v>
      </c>
      <c r="BK42" s="5">
        <v>6</v>
      </c>
      <c r="BL42" s="5">
        <v>7</v>
      </c>
      <c r="BM42" s="5">
        <v>31</v>
      </c>
      <c r="BN42" s="5">
        <v>1248</v>
      </c>
      <c r="BO42" s="5">
        <v>32</v>
      </c>
      <c r="BP42" s="5">
        <v>57</v>
      </c>
      <c r="BQ42" s="5">
        <v>635</v>
      </c>
      <c r="BR42" s="5">
        <v>17</v>
      </c>
      <c r="BS42" s="5">
        <v>72</v>
      </c>
      <c r="BT42" s="5">
        <v>118</v>
      </c>
      <c r="BU42" s="5">
        <v>143</v>
      </c>
      <c r="BV42" s="5">
        <v>19</v>
      </c>
      <c r="BW42" s="5">
        <v>2702</v>
      </c>
      <c r="BX42" s="5">
        <v>20731</v>
      </c>
      <c r="BY42" s="5">
        <v>161</v>
      </c>
      <c r="BZ42" s="5">
        <v>28941</v>
      </c>
      <c r="CA42" s="5">
        <v>2188</v>
      </c>
      <c r="CB42" s="5">
        <v>418</v>
      </c>
      <c r="CC42" s="5">
        <v>31</v>
      </c>
      <c r="CD42" s="5">
        <v>273028</v>
      </c>
      <c r="CG42" s="7" t="s">
        <v>50</v>
      </c>
    </row>
    <row r="43" spans="1:85" x14ac:dyDescent="0.35">
      <c r="A43" s="10">
        <v>39</v>
      </c>
      <c r="B43" s="16" t="s">
        <v>556</v>
      </c>
      <c r="C43" s="5">
        <v>9</v>
      </c>
      <c r="D43" s="5">
        <v>11</v>
      </c>
      <c r="E43" s="5">
        <v>56</v>
      </c>
      <c r="F43" s="5">
        <v>185</v>
      </c>
      <c r="G43" s="5">
        <v>33</v>
      </c>
      <c r="H43" s="5">
        <v>31</v>
      </c>
      <c r="I43" s="5">
        <v>2928</v>
      </c>
      <c r="J43" s="5">
        <v>12</v>
      </c>
      <c r="K43" s="5">
        <v>1501</v>
      </c>
      <c r="L43" s="5">
        <v>70</v>
      </c>
      <c r="M43" s="5">
        <v>0</v>
      </c>
      <c r="N43" s="5">
        <v>11</v>
      </c>
      <c r="O43" s="5">
        <v>93</v>
      </c>
      <c r="P43" s="5">
        <v>280</v>
      </c>
      <c r="Q43" s="5">
        <v>10</v>
      </c>
      <c r="R43" s="5">
        <v>14</v>
      </c>
      <c r="S43" s="5">
        <v>13</v>
      </c>
      <c r="T43" s="5">
        <v>351</v>
      </c>
      <c r="U43" s="5">
        <v>25</v>
      </c>
      <c r="V43" s="5">
        <v>330</v>
      </c>
      <c r="W43" s="5">
        <v>5</v>
      </c>
      <c r="X43" s="5">
        <v>25585</v>
      </c>
      <c r="Y43" s="5">
        <v>8</v>
      </c>
      <c r="Z43" s="5">
        <v>6</v>
      </c>
      <c r="AA43" s="5">
        <v>59</v>
      </c>
      <c r="AB43" s="5">
        <v>185</v>
      </c>
      <c r="AC43" s="5">
        <v>170</v>
      </c>
      <c r="AD43" s="5">
        <v>24</v>
      </c>
      <c r="AE43" s="5">
        <v>25</v>
      </c>
      <c r="AF43" s="5">
        <v>0</v>
      </c>
      <c r="AG43" s="5">
        <v>93</v>
      </c>
      <c r="AH43" s="5">
        <v>5</v>
      </c>
      <c r="AI43" s="5">
        <v>95</v>
      </c>
      <c r="AJ43" s="5">
        <v>8</v>
      </c>
      <c r="AK43" s="5">
        <v>1674</v>
      </c>
      <c r="AL43" s="5">
        <v>149</v>
      </c>
      <c r="AM43" s="5">
        <v>40</v>
      </c>
      <c r="AN43" s="5">
        <v>0</v>
      </c>
      <c r="AO43" s="5">
        <v>55</v>
      </c>
      <c r="AP43" s="5">
        <v>344</v>
      </c>
      <c r="AQ43" s="5">
        <v>16</v>
      </c>
      <c r="AR43" s="5">
        <v>124</v>
      </c>
      <c r="AS43" s="5">
        <v>111</v>
      </c>
      <c r="AT43" s="5">
        <v>594</v>
      </c>
      <c r="AU43" s="5">
        <v>58</v>
      </c>
      <c r="AV43" s="5">
        <v>17</v>
      </c>
      <c r="AW43" s="5">
        <v>16</v>
      </c>
      <c r="AX43" s="5">
        <v>10</v>
      </c>
      <c r="AY43" s="5">
        <v>735</v>
      </c>
      <c r="AZ43" s="5">
        <v>120</v>
      </c>
      <c r="BA43" s="5">
        <v>21</v>
      </c>
      <c r="BB43" s="5">
        <v>331</v>
      </c>
      <c r="BC43" s="5">
        <v>359</v>
      </c>
      <c r="BD43" s="5">
        <v>45</v>
      </c>
      <c r="BE43" s="5">
        <v>9</v>
      </c>
      <c r="BF43" s="5">
        <v>3</v>
      </c>
      <c r="BG43" s="5">
        <v>78</v>
      </c>
      <c r="BH43" s="5">
        <v>5</v>
      </c>
      <c r="BI43" s="5">
        <v>3408</v>
      </c>
      <c r="BJ43" s="5">
        <v>3</v>
      </c>
      <c r="BK43" s="5">
        <v>3</v>
      </c>
      <c r="BL43" s="5">
        <v>28</v>
      </c>
      <c r="BM43" s="5">
        <v>6</v>
      </c>
      <c r="BN43" s="5">
        <v>4523</v>
      </c>
      <c r="BO43" s="5">
        <v>9</v>
      </c>
      <c r="BP43" s="5">
        <v>55</v>
      </c>
      <c r="BQ43" s="5">
        <v>3</v>
      </c>
      <c r="BR43" s="5">
        <v>0</v>
      </c>
      <c r="BS43" s="5">
        <v>13</v>
      </c>
      <c r="BT43" s="5">
        <v>30</v>
      </c>
      <c r="BU43" s="5">
        <v>18</v>
      </c>
      <c r="BV43" s="5">
        <v>0</v>
      </c>
      <c r="BW43" s="5">
        <v>261</v>
      </c>
      <c r="BX43" s="5">
        <v>82</v>
      </c>
      <c r="BY43" s="5">
        <v>23</v>
      </c>
      <c r="BZ43" s="5">
        <v>115</v>
      </c>
      <c r="CA43" s="5">
        <v>665</v>
      </c>
      <c r="CB43" s="5">
        <v>209</v>
      </c>
      <c r="CC43" s="5">
        <v>6</v>
      </c>
      <c r="CD43" s="5">
        <v>46645</v>
      </c>
      <c r="CG43" s="7" t="s">
        <v>51</v>
      </c>
    </row>
    <row r="44" spans="1:85" x14ac:dyDescent="0.35">
      <c r="A44" s="10">
        <v>40</v>
      </c>
      <c r="B44" s="16" t="s">
        <v>557</v>
      </c>
      <c r="C44" s="5">
        <v>71</v>
      </c>
      <c r="D44" s="5">
        <v>62</v>
      </c>
      <c r="E44" s="5">
        <v>1105</v>
      </c>
      <c r="F44" s="5">
        <v>807</v>
      </c>
      <c r="G44" s="5">
        <v>206</v>
      </c>
      <c r="H44" s="5">
        <v>299</v>
      </c>
      <c r="I44" s="5">
        <v>344</v>
      </c>
      <c r="J44" s="5">
        <v>70</v>
      </c>
      <c r="K44" s="5">
        <v>988</v>
      </c>
      <c r="L44" s="5">
        <v>4027</v>
      </c>
      <c r="M44" s="5">
        <v>19</v>
      </c>
      <c r="N44" s="5">
        <v>103</v>
      </c>
      <c r="O44" s="5">
        <v>3469</v>
      </c>
      <c r="P44" s="5">
        <v>16593</v>
      </c>
      <c r="Q44" s="5">
        <v>86</v>
      </c>
      <c r="R44" s="5">
        <v>80</v>
      </c>
      <c r="S44" s="5">
        <v>51</v>
      </c>
      <c r="T44" s="5">
        <v>1199</v>
      </c>
      <c r="U44" s="5">
        <v>248</v>
      </c>
      <c r="V44" s="5">
        <v>887</v>
      </c>
      <c r="W44" s="5">
        <v>31</v>
      </c>
      <c r="X44" s="5">
        <v>864</v>
      </c>
      <c r="Y44" s="5">
        <v>81</v>
      </c>
      <c r="Z44" s="5">
        <v>84</v>
      </c>
      <c r="AA44" s="5">
        <v>780</v>
      </c>
      <c r="AB44" s="5">
        <v>5302</v>
      </c>
      <c r="AC44" s="5">
        <v>2667</v>
      </c>
      <c r="AD44" s="5">
        <v>1672</v>
      </c>
      <c r="AE44" s="5">
        <v>120</v>
      </c>
      <c r="AF44" s="5">
        <v>31</v>
      </c>
      <c r="AG44" s="5">
        <v>838</v>
      </c>
      <c r="AH44" s="5">
        <v>74</v>
      </c>
      <c r="AI44" s="5">
        <v>11557</v>
      </c>
      <c r="AJ44" s="5">
        <v>37</v>
      </c>
      <c r="AK44" s="5">
        <v>1341</v>
      </c>
      <c r="AL44" s="5">
        <v>1888</v>
      </c>
      <c r="AM44" s="5">
        <v>420</v>
      </c>
      <c r="AN44" s="5">
        <v>44</v>
      </c>
      <c r="AO44" s="5">
        <v>174</v>
      </c>
      <c r="AP44" s="5">
        <v>1425</v>
      </c>
      <c r="AQ44" s="5">
        <v>31</v>
      </c>
      <c r="AR44" s="5">
        <v>505</v>
      </c>
      <c r="AS44" s="5">
        <v>1157</v>
      </c>
      <c r="AT44" s="5">
        <v>1165</v>
      </c>
      <c r="AU44" s="5">
        <v>9910</v>
      </c>
      <c r="AV44" s="5">
        <v>521</v>
      </c>
      <c r="AW44" s="5">
        <v>1340</v>
      </c>
      <c r="AX44" s="5">
        <v>204</v>
      </c>
      <c r="AY44" s="5">
        <v>2688</v>
      </c>
      <c r="AZ44" s="5">
        <v>637</v>
      </c>
      <c r="BA44" s="5">
        <v>620</v>
      </c>
      <c r="BB44" s="5">
        <v>1081</v>
      </c>
      <c r="BC44" s="5">
        <v>492</v>
      </c>
      <c r="BD44" s="5">
        <v>154</v>
      </c>
      <c r="BE44" s="5">
        <v>49</v>
      </c>
      <c r="BF44" s="5">
        <v>95</v>
      </c>
      <c r="BG44" s="5">
        <v>248</v>
      </c>
      <c r="BH44" s="5">
        <v>73</v>
      </c>
      <c r="BI44" s="5">
        <v>518</v>
      </c>
      <c r="BJ44" s="5">
        <v>37</v>
      </c>
      <c r="BK44" s="5">
        <v>0</v>
      </c>
      <c r="BL44" s="5">
        <v>128</v>
      </c>
      <c r="BM44" s="5">
        <v>35</v>
      </c>
      <c r="BN44" s="5">
        <v>487</v>
      </c>
      <c r="BO44" s="5">
        <v>37</v>
      </c>
      <c r="BP44" s="5">
        <v>106</v>
      </c>
      <c r="BQ44" s="5">
        <v>232</v>
      </c>
      <c r="BR44" s="5">
        <v>34</v>
      </c>
      <c r="BS44" s="5">
        <v>133</v>
      </c>
      <c r="BT44" s="5">
        <v>116</v>
      </c>
      <c r="BU44" s="5">
        <v>236</v>
      </c>
      <c r="BV44" s="5">
        <v>7</v>
      </c>
      <c r="BW44" s="5">
        <v>1853</v>
      </c>
      <c r="BX44" s="5">
        <v>9283</v>
      </c>
      <c r="BY44" s="5">
        <v>304</v>
      </c>
      <c r="BZ44" s="5">
        <v>19172</v>
      </c>
      <c r="CA44" s="5">
        <v>392</v>
      </c>
      <c r="CB44" s="5">
        <v>994</v>
      </c>
      <c r="CC44" s="5">
        <v>32</v>
      </c>
      <c r="CD44" s="5">
        <v>115311</v>
      </c>
      <c r="CG44" s="7" t="s">
        <v>52</v>
      </c>
    </row>
    <row r="45" spans="1:85" x14ac:dyDescent="0.35">
      <c r="A45" s="10">
        <v>41</v>
      </c>
      <c r="B45" s="65" t="s">
        <v>680</v>
      </c>
      <c r="C45" s="14">
        <v>6415</v>
      </c>
      <c r="D45" s="14">
        <v>5302</v>
      </c>
      <c r="E45" s="14">
        <v>54585</v>
      </c>
      <c r="F45" s="14">
        <v>55038</v>
      </c>
      <c r="G45" s="14">
        <v>20433</v>
      </c>
      <c r="H45" s="14">
        <v>28058</v>
      </c>
      <c r="I45" s="14">
        <v>45069</v>
      </c>
      <c r="J45" s="14">
        <v>6226</v>
      </c>
      <c r="K45" s="14">
        <v>75859</v>
      </c>
      <c r="L45" s="14">
        <v>41343</v>
      </c>
      <c r="M45" s="14">
        <v>2212</v>
      </c>
      <c r="N45" s="14">
        <v>16145</v>
      </c>
      <c r="O45" s="14">
        <v>52301</v>
      </c>
      <c r="P45" s="14">
        <v>104637</v>
      </c>
      <c r="Q45" s="14">
        <v>6067</v>
      </c>
      <c r="R45" s="14">
        <v>10358</v>
      </c>
      <c r="S45" s="14">
        <v>6705</v>
      </c>
      <c r="T45" s="14">
        <v>67585</v>
      </c>
      <c r="U45" s="14">
        <v>23554</v>
      </c>
      <c r="V45" s="14">
        <v>70834</v>
      </c>
      <c r="W45" s="14">
        <v>4342</v>
      </c>
      <c r="X45" s="14">
        <v>56000</v>
      </c>
      <c r="Y45" s="14">
        <v>9527</v>
      </c>
      <c r="Z45" s="14">
        <v>12457</v>
      </c>
      <c r="AA45" s="14">
        <v>57301</v>
      </c>
      <c r="AB45" s="14">
        <v>33201</v>
      </c>
      <c r="AC45" s="14">
        <v>120303</v>
      </c>
      <c r="AD45" s="14">
        <v>23834</v>
      </c>
      <c r="AE45" s="14">
        <v>8725</v>
      </c>
      <c r="AF45" s="14">
        <v>2045</v>
      </c>
      <c r="AG45" s="14">
        <v>35334</v>
      </c>
      <c r="AH45" s="14">
        <v>8714</v>
      </c>
      <c r="AI45" s="14">
        <v>47017</v>
      </c>
      <c r="AJ45" s="14">
        <v>8280</v>
      </c>
      <c r="AK45" s="14">
        <v>64181</v>
      </c>
      <c r="AL45" s="14">
        <v>66169</v>
      </c>
      <c r="AM45" s="14">
        <v>37162</v>
      </c>
      <c r="AN45" s="14">
        <v>3138</v>
      </c>
      <c r="AO45" s="14">
        <v>25470</v>
      </c>
      <c r="AP45" s="14">
        <v>46581</v>
      </c>
      <c r="AQ45" s="14">
        <v>5023</v>
      </c>
      <c r="AR45" s="14">
        <v>38497</v>
      </c>
      <c r="AS45" s="14">
        <v>52690</v>
      </c>
      <c r="AT45" s="14">
        <v>73833</v>
      </c>
      <c r="AU45" s="14">
        <v>43554</v>
      </c>
      <c r="AV45" s="14">
        <v>24316</v>
      </c>
      <c r="AW45" s="14">
        <v>21067</v>
      </c>
      <c r="AX45" s="14">
        <v>11513</v>
      </c>
      <c r="AY45" s="14">
        <v>68167</v>
      </c>
      <c r="AZ45" s="14">
        <v>39356</v>
      </c>
      <c r="BA45" s="14">
        <v>17264</v>
      </c>
      <c r="BB45" s="14">
        <v>70579</v>
      </c>
      <c r="BC45" s="14">
        <v>82891</v>
      </c>
      <c r="BD45" s="14">
        <v>11917</v>
      </c>
      <c r="BE45" s="14">
        <v>7248</v>
      </c>
      <c r="BF45" s="14">
        <v>7612</v>
      </c>
      <c r="BG45" s="14">
        <v>31528</v>
      </c>
      <c r="BH45" s="14">
        <v>5282</v>
      </c>
      <c r="BI45" s="14">
        <v>51957</v>
      </c>
      <c r="BJ45" s="14">
        <v>3373</v>
      </c>
      <c r="BK45" s="14">
        <v>1401</v>
      </c>
      <c r="BL45" s="14">
        <v>15716</v>
      </c>
      <c r="BM45" s="14">
        <v>6657</v>
      </c>
      <c r="BN45" s="14">
        <v>47068</v>
      </c>
      <c r="BO45" s="14">
        <v>4667</v>
      </c>
      <c r="BP45" s="14">
        <v>20190</v>
      </c>
      <c r="BQ45" s="14">
        <v>7706</v>
      </c>
      <c r="BR45" s="14">
        <v>2432</v>
      </c>
      <c r="BS45" s="14">
        <v>12524</v>
      </c>
      <c r="BT45" s="14">
        <v>15422</v>
      </c>
      <c r="BU45" s="14">
        <v>20904</v>
      </c>
      <c r="BV45" s="14">
        <v>1509</v>
      </c>
      <c r="BW45" s="14">
        <v>74354</v>
      </c>
      <c r="BX45" s="14">
        <v>55773</v>
      </c>
      <c r="BY45" s="14">
        <v>19235</v>
      </c>
      <c r="BZ45" s="14">
        <v>68297</v>
      </c>
      <c r="CA45" s="14">
        <v>53747</v>
      </c>
      <c r="CB45" s="14">
        <v>84077</v>
      </c>
      <c r="CC45" s="14">
        <v>2414</v>
      </c>
      <c r="CD45" s="14">
        <v>2553723</v>
      </c>
      <c r="CG45" s="7" t="s">
        <v>53</v>
      </c>
    </row>
    <row r="46" spans="1:85" x14ac:dyDescent="0.35">
      <c r="A46" s="10">
        <v>42</v>
      </c>
      <c r="B46" s="5" t="s">
        <v>552</v>
      </c>
      <c r="C46" s="64">
        <f>C39/SUM(C$39:C$45)*100</f>
        <v>0.67824648469809756</v>
      </c>
      <c r="D46" s="64">
        <f t="shared" ref="D46:BO47" si="10">D39/SUM(D$39:D$45)*100</f>
        <v>0.54155179204411186</v>
      </c>
      <c r="E46" s="64">
        <f t="shared" si="10"/>
        <v>0.82023432581999955</v>
      </c>
      <c r="F46" s="64">
        <f t="shared" si="10"/>
        <v>1.9996334005432337</v>
      </c>
      <c r="G46" s="64">
        <f t="shared" si="10"/>
        <v>1.0454923196525749</v>
      </c>
      <c r="H46" s="64">
        <f t="shared" si="10"/>
        <v>0.86734502309165318</v>
      </c>
      <c r="I46" s="64">
        <f t="shared" si="10"/>
        <v>1.277450093104058</v>
      </c>
      <c r="J46" s="64">
        <f t="shared" si="10"/>
        <v>0.52095303761587375</v>
      </c>
      <c r="K46" s="64">
        <f t="shared" si="10"/>
        <v>3.4850315142486967</v>
      </c>
      <c r="L46" s="64">
        <f t="shared" si="10"/>
        <v>11.9932488701851</v>
      </c>
      <c r="M46" s="64">
        <f t="shared" si="10"/>
        <v>0.66391530593935044</v>
      </c>
      <c r="N46" s="64">
        <f t="shared" si="10"/>
        <v>0.672065688094033</v>
      </c>
      <c r="O46" s="64">
        <f t="shared" si="10"/>
        <v>2.4866060501672544</v>
      </c>
      <c r="P46" s="64">
        <f t="shared" si="10"/>
        <v>5.3196942865131884</v>
      </c>
      <c r="Q46" s="64">
        <f t="shared" si="10"/>
        <v>0.54693877551020409</v>
      </c>
      <c r="R46" s="64">
        <f t="shared" si="10"/>
        <v>0.84873908589824887</v>
      </c>
      <c r="S46" s="64">
        <f t="shared" si="10"/>
        <v>0.35995653355066559</v>
      </c>
      <c r="T46" s="64">
        <f t="shared" si="10"/>
        <v>2.7812732368586626</v>
      </c>
      <c r="U46" s="64">
        <f t="shared" si="10"/>
        <v>0.75736961451247165</v>
      </c>
      <c r="V46" s="64">
        <f t="shared" si="10"/>
        <v>1.3095311631354623</v>
      </c>
      <c r="W46" s="64">
        <f t="shared" si="10"/>
        <v>0.56971203646157031</v>
      </c>
      <c r="X46" s="64">
        <f t="shared" si="10"/>
        <v>2.2435874643550484</v>
      </c>
      <c r="Y46" s="64">
        <f t="shared" si="10"/>
        <v>0.55121977842056435</v>
      </c>
      <c r="Z46" s="64">
        <f t="shared" si="10"/>
        <v>0.44228787358296118</v>
      </c>
      <c r="AA46" s="64">
        <f t="shared" si="10"/>
        <v>1.2783687943262412</v>
      </c>
      <c r="AB46" s="64">
        <f t="shared" si="10"/>
        <v>17.06700722786805</v>
      </c>
      <c r="AC46" s="64">
        <f t="shared" si="10"/>
        <v>1.0987706588271604</v>
      </c>
      <c r="AD46" s="64">
        <f t="shared" si="10"/>
        <v>1.080422551015501</v>
      </c>
      <c r="AE46" s="64">
        <f t="shared" si="10"/>
        <v>1.3041733547351524</v>
      </c>
      <c r="AF46" s="64">
        <f t="shared" si="10"/>
        <v>1.4376078205865439</v>
      </c>
      <c r="AG46" s="64">
        <f t="shared" si="10"/>
        <v>2.3806471911159792</v>
      </c>
      <c r="AH46" s="64">
        <f t="shared" si="10"/>
        <v>0.49978956228956228</v>
      </c>
      <c r="AI46" s="64">
        <f t="shared" si="10"/>
        <v>2.6200318243785259</v>
      </c>
      <c r="AJ46" s="64">
        <f t="shared" si="10"/>
        <v>0.44685002202781798</v>
      </c>
      <c r="AK46" s="64">
        <f t="shared" si="10"/>
        <v>2.9653640674710364</v>
      </c>
      <c r="AL46" s="64">
        <f t="shared" si="10"/>
        <v>4.5546310821634002</v>
      </c>
      <c r="AM46" s="64">
        <f t="shared" si="10"/>
        <v>0.76940580823164662</v>
      </c>
      <c r="AN46" s="64">
        <f t="shared" si="10"/>
        <v>0.52902277736958125</v>
      </c>
      <c r="AO46" s="64">
        <f t="shared" si="10"/>
        <v>0.62622635995491172</v>
      </c>
      <c r="AP46" s="64">
        <f t="shared" si="10"/>
        <v>4.6009555830826399</v>
      </c>
      <c r="AQ46" s="64">
        <f t="shared" si="10"/>
        <v>0.59369602763385143</v>
      </c>
      <c r="AR46" s="64">
        <f t="shared" si="10"/>
        <v>8.5953139360670807</v>
      </c>
      <c r="AS46" s="64">
        <f t="shared" si="10"/>
        <v>2.3279871104763998</v>
      </c>
      <c r="AT46" s="64">
        <f t="shared" si="10"/>
        <v>6.9560789118257027</v>
      </c>
      <c r="AU46" s="64">
        <f t="shared" si="10"/>
        <v>3.0580169223594398</v>
      </c>
      <c r="AV46" s="64">
        <f t="shared" si="10"/>
        <v>2.1227145955996281</v>
      </c>
      <c r="AW46" s="64">
        <f t="shared" si="10"/>
        <v>0.88396822965669652</v>
      </c>
      <c r="AX46" s="64">
        <f t="shared" si="10"/>
        <v>1.0351373616533543</v>
      </c>
      <c r="AY46" s="64">
        <f t="shared" si="10"/>
        <v>7.6295916776191213</v>
      </c>
      <c r="AZ46" s="64">
        <f t="shared" si="10"/>
        <v>2.6694116222341404</v>
      </c>
      <c r="BA46" s="64">
        <f t="shared" si="10"/>
        <v>0.62154108131119623</v>
      </c>
      <c r="BB46" s="64">
        <f t="shared" si="10"/>
        <v>2.1777932026078979</v>
      </c>
      <c r="BC46" s="64">
        <f t="shared" si="10"/>
        <v>0.70677238484649385</v>
      </c>
      <c r="BD46" s="64">
        <f t="shared" si="10"/>
        <v>1.1725947847451001</v>
      </c>
      <c r="BE46" s="64">
        <f t="shared" si="10"/>
        <v>0.38218156757095417</v>
      </c>
      <c r="BF46" s="64">
        <f t="shared" si="10"/>
        <v>0.86194194784146161</v>
      </c>
      <c r="BG46" s="64">
        <f t="shared" si="10"/>
        <v>1.0130414531904985</v>
      </c>
      <c r="BH46" s="64">
        <f t="shared" si="10"/>
        <v>0.60776063581112671</v>
      </c>
      <c r="BI46" s="64">
        <f t="shared" si="10"/>
        <v>1.8732204405814474</v>
      </c>
      <c r="BJ46" s="64">
        <f t="shared" si="10"/>
        <v>0.41120925982333234</v>
      </c>
      <c r="BK46" s="64">
        <f t="shared" si="10"/>
        <v>0.7355399531929121</v>
      </c>
      <c r="BL46" s="64">
        <f t="shared" si="10"/>
        <v>0.594343000358038</v>
      </c>
      <c r="BM46" s="64">
        <f t="shared" si="10"/>
        <v>0.46557377049180326</v>
      </c>
      <c r="BN46" s="64">
        <f t="shared" si="10"/>
        <v>2.3794915843507782</v>
      </c>
      <c r="BO46" s="64">
        <f t="shared" si="10"/>
        <v>1.0416666666666665</v>
      </c>
      <c r="BP46" s="64">
        <f t="shared" ref="BP46:CD50" si="11">BP39/SUM(BP$39:BP$45)*100</f>
        <v>0.69856295620437958</v>
      </c>
      <c r="BQ46" s="64">
        <f t="shared" si="11"/>
        <v>3.8173071949516371</v>
      </c>
      <c r="BR46" s="64">
        <f t="shared" si="11"/>
        <v>0.45110068567304223</v>
      </c>
      <c r="BS46" s="64">
        <f t="shared" si="11"/>
        <v>0.89544663573085848</v>
      </c>
      <c r="BT46" s="64">
        <f t="shared" si="11"/>
        <v>0.97783176434861829</v>
      </c>
      <c r="BU46" s="64">
        <f t="shared" si="11"/>
        <v>0.7216066143196106</v>
      </c>
      <c r="BV46" s="64">
        <f t="shared" si="11"/>
        <v>8.4010081209745166E-2</v>
      </c>
      <c r="BW46" s="64">
        <f t="shared" si="11"/>
        <v>5.7377612117352514</v>
      </c>
      <c r="BX46" s="64">
        <f t="shared" si="11"/>
        <v>3.5333089667488653</v>
      </c>
      <c r="BY46" s="64">
        <f t="shared" si="11"/>
        <v>0.83075781926072434</v>
      </c>
      <c r="BZ46" s="64">
        <f t="shared" si="11"/>
        <v>2.9761926735897051</v>
      </c>
      <c r="CA46" s="64">
        <f t="shared" si="11"/>
        <v>3.6207389068748812</v>
      </c>
      <c r="CB46" s="64">
        <f t="shared" si="11"/>
        <v>1.0632584384241477</v>
      </c>
      <c r="CC46" s="64">
        <f t="shared" si="11"/>
        <v>0.51995974505199605</v>
      </c>
      <c r="CD46" s="64">
        <f t="shared" si="11"/>
        <v>3.3716866891805219</v>
      </c>
      <c r="CG46" s="7" t="s">
        <v>54</v>
      </c>
    </row>
    <row r="47" spans="1:85" x14ac:dyDescent="0.35">
      <c r="A47" s="10">
        <v>43</v>
      </c>
      <c r="B47" s="5" t="s">
        <v>553</v>
      </c>
      <c r="C47" s="64">
        <f t="shared" ref="C47:R52" si="12">C40/SUM(C$39:C$45)*100</f>
        <v>44.813895781637719</v>
      </c>
      <c r="D47" s="64">
        <f t="shared" si="12"/>
        <v>44.92910594722332</v>
      </c>
      <c r="E47" s="64">
        <f t="shared" si="12"/>
        <v>44.844174269258595</v>
      </c>
      <c r="F47" s="64">
        <f t="shared" si="12"/>
        <v>46.849744213560847</v>
      </c>
      <c r="G47" s="64">
        <f t="shared" si="12"/>
        <v>42.910757847894274</v>
      </c>
      <c r="H47" s="64">
        <f t="shared" si="12"/>
        <v>45.062516426989077</v>
      </c>
      <c r="I47" s="64">
        <f t="shared" si="12"/>
        <v>46.923405007854029</v>
      </c>
      <c r="J47" s="64">
        <f t="shared" si="12"/>
        <v>50.118746648280087</v>
      </c>
      <c r="K47" s="64">
        <f t="shared" si="12"/>
        <v>43.60858489444135</v>
      </c>
      <c r="L47" s="64">
        <f t="shared" si="12"/>
        <v>52.174130292363898</v>
      </c>
      <c r="M47" s="64">
        <f t="shared" si="12"/>
        <v>58.639870805670192</v>
      </c>
      <c r="N47" s="64">
        <f t="shared" si="12"/>
        <v>52.854170181654581</v>
      </c>
      <c r="O47" s="64">
        <f t="shared" si="12"/>
        <v>41.109227547570057</v>
      </c>
      <c r="P47" s="64">
        <f t="shared" si="12"/>
        <v>41.444333115854228</v>
      </c>
      <c r="Q47" s="64">
        <f t="shared" si="12"/>
        <v>48.693877551020407</v>
      </c>
      <c r="R47" s="64">
        <f t="shared" si="12"/>
        <v>47.334276376762105</v>
      </c>
      <c r="S47" s="64">
        <f t="shared" si="10"/>
        <v>53.341483292583533</v>
      </c>
      <c r="T47" s="64">
        <f t="shared" si="10"/>
        <v>40.713121317851623</v>
      </c>
      <c r="U47" s="64">
        <f t="shared" si="10"/>
        <v>44.632653061224495</v>
      </c>
      <c r="V47" s="64">
        <f t="shared" si="10"/>
        <v>41.037123973068134</v>
      </c>
      <c r="W47" s="64">
        <f t="shared" si="10"/>
        <v>53.729024238657551</v>
      </c>
      <c r="X47" s="64">
        <f t="shared" si="10"/>
        <v>33.645989631852544</v>
      </c>
      <c r="Y47" s="64">
        <f t="shared" si="10"/>
        <v>46.411613818697809</v>
      </c>
      <c r="Z47" s="64">
        <f t="shared" si="10"/>
        <v>45.375300583991759</v>
      </c>
      <c r="AA47" s="64">
        <f t="shared" si="10"/>
        <v>45.774822695035461</v>
      </c>
      <c r="AB47" s="64">
        <f t="shared" si="10"/>
        <v>35.890033150372261</v>
      </c>
      <c r="AC47" s="64">
        <f t="shared" si="10"/>
        <v>47.151782287516269</v>
      </c>
      <c r="AD47" s="64">
        <f t="shared" si="10"/>
        <v>49.462193225718543</v>
      </c>
      <c r="AE47" s="64">
        <f t="shared" si="10"/>
        <v>38.677100053504546</v>
      </c>
      <c r="AF47" s="64">
        <f t="shared" si="10"/>
        <v>57.926011117500472</v>
      </c>
      <c r="AG47" s="64">
        <f t="shared" si="10"/>
        <v>47.447475441928752</v>
      </c>
      <c r="AH47" s="64">
        <f t="shared" si="10"/>
        <v>52.03072390572391</v>
      </c>
      <c r="AI47" s="64">
        <f t="shared" si="10"/>
        <v>46.299210527469349</v>
      </c>
      <c r="AJ47" s="64">
        <f t="shared" si="10"/>
        <v>46.868903014664234</v>
      </c>
      <c r="AK47" s="64">
        <f t="shared" si="10"/>
        <v>47.638580413656953</v>
      </c>
      <c r="AL47" s="64">
        <f t="shared" si="10"/>
        <v>44.924773459891313</v>
      </c>
      <c r="AM47" s="64">
        <f t="shared" si="10"/>
        <v>44.432118781465995</v>
      </c>
      <c r="AN47" s="64">
        <f t="shared" si="10"/>
        <v>52.167523879500365</v>
      </c>
      <c r="AO47" s="64">
        <f t="shared" si="10"/>
        <v>45.148833131549281</v>
      </c>
      <c r="AP47" s="64">
        <f t="shared" si="10"/>
        <v>49.03978225514237</v>
      </c>
      <c r="AQ47" s="64">
        <f t="shared" si="10"/>
        <v>44.203367875647672</v>
      </c>
      <c r="AR47" s="64">
        <f t="shared" si="10"/>
        <v>34.528560816850693</v>
      </c>
      <c r="AS47" s="64">
        <f t="shared" si="10"/>
        <v>45.361419312314624</v>
      </c>
      <c r="AT47" s="64">
        <f t="shared" si="10"/>
        <v>26.246374351442508</v>
      </c>
      <c r="AU47" s="64">
        <f t="shared" si="10"/>
        <v>52.006274718818702</v>
      </c>
      <c r="AV47" s="64">
        <f t="shared" si="10"/>
        <v>46.746203904555315</v>
      </c>
      <c r="AW47" s="64">
        <f t="shared" si="10"/>
        <v>46.918145417149859</v>
      </c>
      <c r="AX47" s="64">
        <f t="shared" si="10"/>
        <v>55.861599627493817</v>
      </c>
      <c r="AY47" s="64">
        <f t="shared" si="10"/>
        <v>41.658127464302417</v>
      </c>
      <c r="AZ47" s="64">
        <f t="shared" si="10"/>
        <v>56.582703319896886</v>
      </c>
      <c r="BA47" s="64">
        <f t="shared" si="10"/>
        <v>46.800056761742589</v>
      </c>
      <c r="BB47" s="64">
        <f t="shared" si="10"/>
        <v>38.989563449763253</v>
      </c>
      <c r="BC47" s="64">
        <f t="shared" si="10"/>
        <v>45.44712283678534</v>
      </c>
      <c r="BD47" s="64">
        <f t="shared" si="10"/>
        <v>30.733150929700148</v>
      </c>
      <c r="BE47" s="64">
        <f t="shared" si="10"/>
        <v>53.655785978322157</v>
      </c>
      <c r="BF47" s="64">
        <f t="shared" si="10"/>
        <v>41.96257551200825</v>
      </c>
      <c r="BG47" s="64">
        <f t="shared" si="10"/>
        <v>44.617073657595313</v>
      </c>
      <c r="BH47" s="64">
        <f t="shared" si="10"/>
        <v>48.424497428705003</v>
      </c>
      <c r="BI47" s="64">
        <f t="shared" si="10"/>
        <v>34.596775920018842</v>
      </c>
      <c r="BJ47" s="64">
        <f t="shared" si="10"/>
        <v>47.45659457812976</v>
      </c>
      <c r="BK47" s="64">
        <f t="shared" si="10"/>
        <v>51.554663991975922</v>
      </c>
      <c r="BL47" s="64">
        <f t="shared" si="10"/>
        <v>42.348728965270318</v>
      </c>
      <c r="BM47" s="64">
        <f t="shared" si="10"/>
        <v>55.042622950819677</v>
      </c>
      <c r="BN47" s="64">
        <f t="shared" si="10"/>
        <v>40.536229216516354</v>
      </c>
      <c r="BO47" s="64">
        <f t="shared" si="10"/>
        <v>52.04402515723271</v>
      </c>
      <c r="BP47" s="64">
        <f t="shared" si="11"/>
        <v>40.9386405109489</v>
      </c>
      <c r="BQ47" s="64">
        <f t="shared" si="11"/>
        <v>51.088811876066828</v>
      </c>
      <c r="BR47" s="64">
        <f t="shared" si="11"/>
        <v>54.547094911584267</v>
      </c>
      <c r="BS47" s="64">
        <f t="shared" si="11"/>
        <v>52.233178654292345</v>
      </c>
      <c r="BT47" s="64">
        <f t="shared" si="11"/>
        <v>50.892802915274828</v>
      </c>
      <c r="BU47" s="64">
        <f t="shared" si="11"/>
        <v>46.730755118514708</v>
      </c>
      <c r="BV47" s="64">
        <f t="shared" si="11"/>
        <v>56.622794735368245</v>
      </c>
      <c r="BW47" s="64">
        <f t="shared" si="11"/>
        <v>40.774941155169294</v>
      </c>
      <c r="BX47" s="64">
        <f t="shared" si="11"/>
        <v>50.10803033177109</v>
      </c>
      <c r="BY47" s="64">
        <f t="shared" si="11"/>
        <v>49.168005933984418</v>
      </c>
      <c r="BZ47" s="64">
        <f t="shared" si="11"/>
        <v>38.330570763023154</v>
      </c>
      <c r="CA47" s="64">
        <f t="shared" si="11"/>
        <v>27.730432298609784</v>
      </c>
      <c r="CB47" s="64">
        <f t="shared" si="11"/>
        <v>40.140045548794994</v>
      </c>
      <c r="CC47" s="64">
        <f t="shared" si="11"/>
        <v>57.262663535726269</v>
      </c>
      <c r="CD47" s="64">
        <f t="shared" si="11"/>
        <v>43.821028371612492</v>
      </c>
      <c r="CG47" s="7" t="s">
        <v>55</v>
      </c>
    </row>
    <row r="48" spans="1:85" x14ac:dyDescent="0.35">
      <c r="A48" s="10">
        <v>44</v>
      </c>
      <c r="B48" s="5" t="s">
        <v>554</v>
      </c>
      <c r="C48" s="64">
        <f t="shared" si="12"/>
        <v>0.51282051282051277</v>
      </c>
      <c r="D48" s="64">
        <f t="shared" ref="D48:BO51" si="13">D41/SUM(D$39:D$45)*100</f>
        <v>0.82709728239464353</v>
      </c>
      <c r="E48" s="64">
        <f t="shared" si="13"/>
        <v>1.2402168500371127</v>
      </c>
      <c r="F48" s="64">
        <f t="shared" si="13"/>
        <v>1.93047941210778</v>
      </c>
      <c r="G48" s="64">
        <f t="shared" si="13"/>
        <v>0.43428142508645412</v>
      </c>
      <c r="H48" s="64">
        <f t="shared" si="13"/>
        <v>0.41489880974730603</v>
      </c>
      <c r="I48" s="64">
        <f t="shared" si="13"/>
        <v>0.80932913064735923</v>
      </c>
      <c r="J48" s="64">
        <f t="shared" si="13"/>
        <v>0.6052248525243239</v>
      </c>
      <c r="K48" s="64">
        <f t="shared" si="13"/>
        <v>2.6882561698452139</v>
      </c>
      <c r="L48" s="64">
        <f t="shared" si="13"/>
        <v>3.3700129914833608</v>
      </c>
      <c r="M48" s="64">
        <f t="shared" si="13"/>
        <v>0.46653507984927323</v>
      </c>
      <c r="N48" s="64">
        <f t="shared" si="13"/>
        <v>0.37399471345818569</v>
      </c>
      <c r="O48" s="64">
        <f t="shared" si="13"/>
        <v>2.9353373643607616</v>
      </c>
      <c r="P48" s="64">
        <f t="shared" si="13"/>
        <v>6.6516567247646572</v>
      </c>
      <c r="Q48" s="64">
        <f t="shared" si="13"/>
        <v>0.36734693877551017</v>
      </c>
      <c r="R48" s="64">
        <f t="shared" si="13"/>
        <v>0.39022486707965465</v>
      </c>
      <c r="S48" s="64">
        <f t="shared" si="13"/>
        <v>0.14941591958706874</v>
      </c>
      <c r="T48" s="64">
        <f t="shared" si="13"/>
        <v>2.6933306640736716</v>
      </c>
      <c r="U48" s="64">
        <f t="shared" si="13"/>
        <v>0.32199546485260772</v>
      </c>
      <c r="V48" s="64">
        <f t="shared" si="13"/>
        <v>1.1149545988016554</v>
      </c>
      <c r="W48" s="64">
        <f t="shared" si="13"/>
        <v>0.22788481458462811</v>
      </c>
      <c r="X48" s="64">
        <f t="shared" si="13"/>
        <v>4.6258435675529608</v>
      </c>
      <c r="Y48" s="64">
        <f t="shared" si="13"/>
        <v>0.43660972548163512</v>
      </c>
      <c r="Z48" s="64">
        <f t="shared" si="13"/>
        <v>9.0175197526623146E-2</v>
      </c>
      <c r="AA48" s="64">
        <f t="shared" si="13"/>
        <v>0.7313829787234043</v>
      </c>
      <c r="AB48" s="64">
        <f t="shared" si="13"/>
        <v>5.4623390033150372</v>
      </c>
      <c r="AC48" s="64">
        <f t="shared" si="13"/>
        <v>1.4362756541384918</v>
      </c>
      <c r="AD48" s="64">
        <f t="shared" si="13"/>
        <v>1.5597197954570956</v>
      </c>
      <c r="AE48" s="64">
        <f t="shared" si="13"/>
        <v>0.42803638309256281</v>
      </c>
      <c r="AF48" s="64">
        <f t="shared" si="13"/>
        <v>0.55587502396013033</v>
      </c>
      <c r="AG48" s="64">
        <f t="shared" si="13"/>
        <v>2.4878520572846874</v>
      </c>
      <c r="AH48" s="64">
        <f t="shared" si="13"/>
        <v>0.81018518518518512</v>
      </c>
      <c r="AI48" s="64">
        <f t="shared" si="13"/>
        <v>5.1129414755815841</v>
      </c>
      <c r="AJ48" s="64">
        <f t="shared" si="13"/>
        <v>0.20139719302662221</v>
      </c>
      <c r="AK48" s="64">
        <f t="shared" si="13"/>
        <v>3.0433999639834326</v>
      </c>
      <c r="AL48" s="64">
        <f t="shared" si="13"/>
        <v>3.7477577659074508</v>
      </c>
      <c r="AM48" s="64">
        <f t="shared" si="13"/>
        <v>0.46647893733822565</v>
      </c>
      <c r="AN48" s="64">
        <f t="shared" si="13"/>
        <v>0.19103600293901543</v>
      </c>
      <c r="AO48" s="64">
        <f t="shared" si="13"/>
        <v>0.2254414895837682</v>
      </c>
      <c r="AP48" s="64">
        <f t="shared" si="13"/>
        <v>2.0375660439365979</v>
      </c>
      <c r="AQ48" s="64">
        <f t="shared" si="13"/>
        <v>0.21588946459412781</v>
      </c>
      <c r="AR48" s="64">
        <f t="shared" si="13"/>
        <v>3.3729084568219871</v>
      </c>
      <c r="AS48" s="64">
        <f t="shared" si="13"/>
        <v>1.9810318942473177</v>
      </c>
      <c r="AT48" s="64">
        <f t="shared" si="13"/>
        <v>6.7265467588731518</v>
      </c>
      <c r="AU48" s="64">
        <f t="shared" si="13"/>
        <v>5.6030331845409345</v>
      </c>
      <c r="AV48" s="64">
        <f t="shared" si="13"/>
        <v>0.72629377130461725</v>
      </c>
      <c r="AW48" s="64">
        <f t="shared" si="13"/>
        <v>1.3828413889679014</v>
      </c>
      <c r="AX48" s="64">
        <f t="shared" si="13"/>
        <v>0.32594290626455102</v>
      </c>
      <c r="AY48" s="64">
        <f t="shared" si="13"/>
        <v>7.9308770132097752</v>
      </c>
      <c r="AZ48" s="64">
        <f t="shared" si="13"/>
        <v>2.4263446533916926</v>
      </c>
      <c r="BA48" s="64">
        <f t="shared" si="13"/>
        <v>1.101177806158649</v>
      </c>
      <c r="BB48" s="64">
        <f t="shared" si="13"/>
        <v>3.8368576315724239</v>
      </c>
      <c r="BC48" s="64">
        <f t="shared" si="13"/>
        <v>0.23474028666381747</v>
      </c>
      <c r="BD48" s="64">
        <f t="shared" si="13"/>
        <v>0.26802166508459435</v>
      </c>
      <c r="BE48" s="64">
        <f t="shared" si="13"/>
        <v>9.3979073992857584E-2</v>
      </c>
      <c r="BF48" s="64">
        <f t="shared" si="13"/>
        <v>0.15470752909974952</v>
      </c>
      <c r="BG48" s="64">
        <f t="shared" si="13"/>
        <v>0.58553463304278397</v>
      </c>
      <c r="BH48" s="64">
        <f t="shared" si="13"/>
        <v>0.45815801776531095</v>
      </c>
      <c r="BI48" s="64">
        <f t="shared" si="13"/>
        <v>2.2510757637387342</v>
      </c>
      <c r="BJ48" s="64">
        <f t="shared" si="13"/>
        <v>4.5689917758148034E-2</v>
      </c>
      <c r="BK48" s="64">
        <f t="shared" si="13"/>
        <v>0.56837178201270477</v>
      </c>
      <c r="BL48" s="64">
        <f t="shared" si="13"/>
        <v>0.20408163265306123</v>
      </c>
      <c r="BM48" s="64">
        <f t="shared" si="13"/>
        <v>0.36721311475409835</v>
      </c>
      <c r="BN48" s="64">
        <f t="shared" si="13"/>
        <v>2.5553714951837536</v>
      </c>
      <c r="BO48" s="64">
        <f t="shared" si="13"/>
        <v>0.28498427672955973</v>
      </c>
      <c r="BP48" s="64">
        <f t="shared" si="11"/>
        <v>0.1739279197080292</v>
      </c>
      <c r="BQ48" s="64">
        <f t="shared" si="11"/>
        <v>0.73449542233486786</v>
      </c>
      <c r="BR48" s="64">
        <f t="shared" si="11"/>
        <v>0.19848430169613859</v>
      </c>
      <c r="BS48" s="64">
        <f t="shared" si="11"/>
        <v>0.67792923433874719</v>
      </c>
      <c r="BT48" s="64">
        <f t="shared" si="11"/>
        <v>0.49498937139386578</v>
      </c>
      <c r="BU48" s="64">
        <f t="shared" si="11"/>
        <v>0.44274846505711696</v>
      </c>
      <c r="BV48" s="64">
        <f t="shared" si="11"/>
        <v>0.30803696443573231</v>
      </c>
      <c r="BW48" s="64">
        <f t="shared" si="11"/>
        <v>4.0576398384186509</v>
      </c>
      <c r="BX48" s="64">
        <f t="shared" si="11"/>
        <v>6.6307953530764348</v>
      </c>
      <c r="BY48" s="64">
        <f t="shared" si="11"/>
        <v>1.2362467548522686</v>
      </c>
      <c r="BZ48" s="64">
        <f t="shared" si="11"/>
        <v>15.67650978466718</v>
      </c>
      <c r="CA48" s="64">
        <f t="shared" si="11"/>
        <v>0.81413064178251759</v>
      </c>
      <c r="CB48" s="64">
        <f t="shared" si="11"/>
        <v>0.53638804854005917</v>
      </c>
      <c r="CC48" s="64">
        <f t="shared" si="11"/>
        <v>0.57027843005702783</v>
      </c>
      <c r="CD48" s="64">
        <f t="shared" si="11"/>
        <v>3.5293946947455614</v>
      </c>
      <c r="CG48" s="7" t="s">
        <v>56</v>
      </c>
    </row>
    <row r="49" spans="1:85" x14ac:dyDescent="0.35">
      <c r="A49" s="10">
        <v>45</v>
      </c>
      <c r="B49" s="5" t="s">
        <v>555</v>
      </c>
      <c r="C49" s="64">
        <f t="shared" si="12"/>
        <v>0.27295285359801491</v>
      </c>
      <c r="D49" s="64">
        <f t="shared" si="13"/>
        <v>0.77786530129972431</v>
      </c>
      <c r="E49" s="64">
        <f t="shared" si="13"/>
        <v>0.71876203808969019</v>
      </c>
      <c r="F49" s="64">
        <f t="shared" si="13"/>
        <v>2.5370348769392277</v>
      </c>
      <c r="G49" s="64">
        <f t="shared" si="13"/>
        <v>0.19301396670509074</v>
      </c>
      <c r="H49" s="64">
        <f t="shared" si="13"/>
        <v>0.36045507453159614</v>
      </c>
      <c r="I49" s="64">
        <f t="shared" si="13"/>
        <v>0.7021814436850482</v>
      </c>
      <c r="J49" s="64">
        <f t="shared" si="13"/>
        <v>0.42902014862483717</v>
      </c>
      <c r="K49" s="64">
        <f t="shared" si="13"/>
        <v>1.179828377219611</v>
      </c>
      <c r="L49" s="64">
        <f t="shared" si="13"/>
        <v>7.2347016955551364</v>
      </c>
      <c r="M49" s="64">
        <f t="shared" si="13"/>
        <v>0.19738022609007716</v>
      </c>
      <c r="N49" s="64">
        <f t="shared" si="13"/>
        <v>0.37961869411169225</v>
      </c>
      <c r="O49" s="64">
        <f t="shared" si="13"/>
        <v>2.8274605433728275</v>
      </c>
      <c r="P49" s="64">
        <f t="shared" si="13"/>
        <v>11.192503961226583</v>
      </c>
      <c r="Q49" s="64">
        <f t="shared" si="13"/>
        <v>8.1632653061224497E-2</v>
      </c>
      <c r="R49" s="64">
        <f t="shared" si="13"/>
        <v>0.44388078630310712</v>
      </c>
      <c r="S49" s="64">
        <f t="shared" si="13"/>
        <v>0.17658245042108123</v>
      </c>
      <c r="T49" s="64">
        <f t="shared" si="13"/>
        <v>4.3821140536521188</v>
      </c>
      <c r="U49" s="64">
        <f t="shared" si="13"/>
        <v>0.25850340136054423</v>
      </c>
      <c r="V49" s="64">
        <f t="shared" si="13"/>
        <v>0.9057075792204583</v>
      </c>
      <c r="W49" s="64">
        <f t="shared" si="13"/>
        <v>0.1243008079552517</v>
      </c>
      <c r="X49" s="64">
        <f t="shared" si="13"/>
        <v>0.85334546980223713</v>
      </c>
      <c r="Y49" s="64">
        <f t="shared" si="13"/>
        <v>0.12006767450744966</v>
      </c>
      <c r="Z49" s="64">
        <f t="shared" si="13"/>
        <v>0.21470285125386465</v>
      </c>
      <c r="AA49" s="64">
        <f t="shared" si="13"/>
        <v>0.6728723404255319</v>
      </c>
      <c r="AB49" s="64">
        <f t="shared" si="13"/>
        <v>15.299440247812617</v>
      </c>
      <c r="AC49" s="64">
        <f t="shared" si="13"/>
        <v>1.5905862616079167</v>
      </c>
      <c r="AD49" s="64">
        <f t="shared" si="13"/>
        <v>6.9730535562573142</v>
      </c>
      <c r="AE49" s="64">
        <f t="shared" si="13"/>
        <v>0.26752273943285176</v>
      </c>
      <c r="AF49" s="64">
        <f t="shared" si="13"/>
        <v>0.28752156411730884</v>
      </c>
      <c r="AG49" s="64">
        <f t="shared" si="13"/>
        <v>5.4254984443641705</v>
      </c>
      <c r="AH49" s="64">
        <f t="shared" si="13"/>
        <v>0.39983164983164982</v>
      </c>
      <c r="AI49" s="64">
        <f t="shared" si="13"/>
        <v>20.250123834530768</v>
      </c>
      <c r="AJ49" s="64">
        <f t="shared" si="13"/>
        <v>8.811127194914721E-2</v>
      </c>
      <c r="AK49" s="64">
        <f t="shared" si="13"/>
        <v>1.5347059647437822</v>
      </c>
      <c r="AL49" s="64">
        <f t="shared" si="13"/>
        <v>1.6263230008538692</v>
      </c>
      <c r="AM49" s="64">
        <f t="shared" si="13"/>
        <v>0.82629348351679599</v>
      </c>
      <c r="AN49" s="64">
        <f t="shared" si="13"/>
        <v>0.35268185157972082</v>
      </c>
      <c r="AO49" s="64">
        <f t="shared" si="13"/>
        <v>0.35486160397444994</v>
      </c>
      <c r="AP49" s="64">
        <f t="shared" si="13"/>
        <v>3.5788018976835119</v>
      </c>
      <c r="AQ49" s="64">
        <f t="shared" si="13"/>
        <v>0.2590673575129534</v>
      </c>
      <c r="AR49" s="64">
        <f t="shared" si="13"/>
        <v>4.2428896974580432</v>
      </c>
      <c r="AS49" s="64">
        <f t="shared" si="13"/>
        <v>0.93375810172470608</v>
      </c>
      <c r="AT49" s="64">
        <f t="shared" si="13"/>
        <v>4.280663945738894</v>
      </c>
      <c r="AU49" s="64">
        <f t="shared" si="13"/>
        <v>6.9161210608877877</v>
      </c>
      <c r="AV49" s="64">
        <f t="shared" si="13"/>
        <v>2.2679733498605517</v>
      </c>
      <c r="AW49" s="64">
        <f t="shared" si="13"/>
        <v>1.7526201781064701</v>
      </c>
      <c r="AX49" s="64">
        <f t="shared" si="13"/>
        <v>0.77366667860596727</v>
      </c>
      <c r="AY49" s="64">
        <f t="shared" si="13"/>
        <v>2.9126105455436502</v>
      </c>
      <c r="AZ49" s="64">
        <f t="shared" si="13"/>
        <v>3.6235143504662384</v>
      </c>
      <c r="BA49" s="64">
        <f t="shared" si="13"/>
        <v>0.66127430112104435</v>
      </c>
      <c r="BB49" s="64">
        <f t="shared" si="13"/>
        <v>10.37953345397754</v>
      </c>
      <c r="BC49" s="64">
        <f t="shared" si="13"/>
        <v>0.19391588898315357</v>
      </c>
      <c r="BD49" s="64">
        <f t="shared" si="13"/>
        <v>0.17309732536713385</v>
      </c>
      <c r="BE49" s="64">
        <f t="shared" si="13"/>
        <v>9.3979073992857584E-2</v>
      </c>
      <c r="BF49" s="64">
        <f t="shared" si="13"/>
        <v>0.22101075585678501</v>
      </c>
      <c r="BG49" s="64">
        <f t="shared" si="13"/>
        <v>0.79679286712356112</v>
      </c>
      <c r="BH49" s="64">
        <f t="shared" si="13"/>
        <v>0.39270687237026652</v>
      </c>
      <c r="BI49" s="64">
        <f t="shared" si="13"/>
        <v>1.4611119436535291</v>
      </c>
      <c r="BJ49" s="64">
        <f t="shared" si="13"/>
        <v>0.10660980810234541</v>
      </c>
      <c r="BK49" s="64">
        <f t="shared" si="13"/>
        <v>0.20060180541624875</v>
      </c>
      <c r="BL49" s="64">
        <f t="shared" si="13"/>
        <v>2.5062656641604009E-2</v>
      </c>
      <c r="BM49" s="64">
        <f t="shared" si="13"/>
        <v>0.20327868852459016</v>
      </c>
      <c r="BN49" s="64">
        <f t="shared" si="13"/>
        <v>1.2761519111601938</v>
      </c>
      <c r="BO49" s="64">
        <f t="shared" si="13"/>
        <v>0.31446540880503149</v>
      </c>
      <c r="BP49" s="64">
        <f t="shared" si="11"/>
        <v>0.1625228102189781</v>
      </c>
      <c r="BQ49" s="64">
        <f t="shared" si="11"/>
        <v>3.2845393886101486</v>
      </c>
      <c r="BR49" s="64">
        <f t="shared" si="11"/>
        <v>0.30674846625766872</v>
      </c>
      <c r="BS49" s="64">
        <f t="shared" si="11"/>
        <v>0.26102088167053361</v>
      </c>
      <c r="BT49" s="64">
        <f t="shared" si="11"/>
        <v>0.35833586395384148</v>
      </c>
      <c r="BU49" s="64">
        <f t="shared" si="11"/>
        <v>0.34979574863628576</v>
      </c>
      <c r="BV49" s="64">
        <f t="shared" si="11"/>
        <v>0.53206384766171944</v>
      </c>
      <c r="BW49" s="64">
        <f t="shared" si="11"/>
        <v>1.686989205017263</v>
      </c>
      <c r="BX49" s="64">
        <f t="shared" si="11"/>
        <v>9.5913353659382903</v>
      </c>
      <c r="BY49" s="64">
        <f t="shared" si="11"/>
        <v>0.39807145506243047</v>
      </c>
      <c r="BZ49" s="64">
        <f t="shared" si="11"/>
        <v>10.683948420535803</v>
      </c>
      <c r="CA49" s="64">
        <f t="shared" si="11"/>
        <v>2.6042658541230241</v>
      </c>
      <c r="CB49" s="64">
        <f t="shared" si="11"/>
        <v>0.28417009415683742</v>
      </c>
      <c r="CC49" s="64">
        <f t="shared" si="11"/>
        <v>0.51995974505199605</v>
      </c>
      <c r="CD49" s="64">
        <f t="shared" si="11"/>
        <v>4.5016938153070249</v>
      </c>
      <c r="CG49" s="7" t="s">
        <v>57</v>
      </c>
    </row>
    <row r="50" spans="1:85" x14ac:dyDescent="0.35">
      <c r="A50" s="10">
        <v>46</v>
      </c>
      <c r="B50" s="5" t="s">
        <v>556</v>
      </c>
      <c r="C50" s="64">
        <f t="shared" si="12"/>
        <v>7.4441687344913146E-2</v>
      </c>
      <c r="D50" s="64">
        <f t="shared" si="13"/>
        <v>0.10831035840882237</v>
      </c>
      <c r="E50" s="64">
        <f t="shared" si="13"/>
        <v>5.2615260304604776E-2</v>
      </c>
      <c r="F50" s="64">
        <f t="shared" si="13"/>
        <v>0.15413840795854092</v>
      </c>
      <c r="G50" s="64">
        <f t="shared" si="13"/>
        <v>8.8464734739833253E-2</v>
      </c>
      <c r="H50" s="64">
        <f t="shared" si="13"/>
        <v>5.8198475575413966E-2</v>
      </c>
      <c r="I50" s="64">
        <f t="shared" si="13"/>
        <v>3.0459070623849205</v>
      </c>
      <c r="J50" s="64">
        <f t="shared" si="13"/>
        <v>9.1932888991036535E-2</v>
      </c>
      <c r="K50" s="64">
        <f t="shared" si="13"/>
        <v>0.93948137623694217</v>
      </c>
      <c r="L50" s="64">
        <f t="shared" si="13"/>
        <v>3.8863411763399545E-2</v>
      </c>
      <c r="M50" s="64">
        <f t="shared" si="13"/>
        <v>0</v>
      </c>
      <c r="N50" s="64">
        <f t="shared" si="13"/>
        <v>3.0931893594286039E-2</v>
      </c>
      <c r="O50" s="64">
        <f t="shared" si="13"/>
        <v>8.4307095393931705E-2</v>
      </c>
      <c r="P50" s="64">
        <f t="shared" si="13"/>
        <v>8.1554664926833803E-2</v>
      </c>
      <c r="Q50" s="64">
        <f t="shared" si="13"/>
        <v>8.1632653061224497E-2</v>
      </c>
      <c r="R50" s="64">
        <f t="shared" si="13"/>
        <v>6.828935173893956E-2</v>
      </c>
      <c r="S50" s="64">
        <f t="shared" si="13"/>
        <v>8.8291225210540614E-2</v>
      </c>
      <c r="T50" s="64">
        <f t="shared" si="13"/>
        <v>0.25095807355716981</v>
      </c>
      <c r="U50" s="64">
        <f t="shared" si="13"/>
        <v>5.6689342403628121E-2</v>
      </c>
      <c r="V50" s="64">
        <f t="shared" si="13"/>
        <v>0.25480264377046147</v>
      </c>
      <c r="W50" s="64">
        <f t="shared" si="13"/>
        <v>5.1792003314688209E-2</v>
      </c>
      <c r="X50" s="64">
        <f t="shared" si="13"/>
        <v>18.194036537408532</v>
      </c>
      <c r="Y50" s="64">
        <f t="shared" si="13"/>
        <v>4.3660972548163514E-2</v>
      </c>
      <c r="Z50" s="64">
        <f t="shared" si="13"/>
        <v>2.5764342150463755E-2</v>
      </c>
      <c r="AA50" s="64">
        <f t="shared" si="13"/>
        <v>5.2304964539007098E-2</v>
      </c>
      <c r="AB50" s="64">
        <f t="shared" si="13"/>
        <v>0.12567251779794575</v>
      </c>
      <c r="AC50" s="64">
        <f t="shared" si="13"/>
        <v>6.7263598127697957E-2</v>
      </c>
      <c r="AD50" s="64">
        <f t="shared" si="13"/>
        <v>3.8472019620730005E-2</v>
      </c>
      <c r="AE50" s="64">
        <f t="shared" si="13"/>
        <v>0.16720171214553237</v>
      </c>
      <c r="AF50" s="64">
        <f t="shared" si="13"/>
        <v>0</v>
      </c>
      <c r="AG50" s="64">
        <f t="shared" si="13"/>
        <v>0.10837013645315031</v>
      </c>
      <c r="AH50" s="64">
        <f t="shared" si="13"/>
        <v>2.6304713804713803E-2</v>
      </c>
      <c r="AI50" s="64">
        <f t="shared" si="13"/>
        <v>4.1643470522998154E-2</v>
      </c>
      <c r="AJ50" s="64">
        <f t="shared" si="13"/>
        <v>5.0349298256655552E-2</v>
      </c>
      <c r="AK50" s="64">
        <f t="shared" si="13"/>
        <v>1.1165135962542769</v>
      </c>
      <c r="AL50" s="64">
        <f t="shared" si="13"/>
        <v>9.8625204365985569E-2</v>
      </c>
      <c r="AM50" s="64">
        <f t="shared" si="13"/>
        <v>5.6887675285149472E-2</v>
      </c>
      <c r="AN50" s="64">
        <f t="shared" si="13"/>
        <v>0</v>
      </c>
      <c r="AO50" s="64">
        <f t="shared" si="13"/>
        <v>0.1148081659917338</v>
      </c>
      <c r="AP50" s="64">
        <f t="shared" si="13"/>
        <v>0.28987705505136047</v>
      </c>
      <c r="AQ50" s="64">
        <f t="shared" si="13"/>
        <v>0.17271157167530224</v>
      </c>
      <c r="AR50" s="64">
        <f t="shared" si="13"/>
        <v>0.15611819658302592</v>
      </c>
      <c r="AS50" s="64">
        <f t="shared" si="13"/>
        <v>0.10161485224651215</v>
      </c>
      <c r="AT50" s="64">
        <f t="shared" si="13"/>
        <v>0.43839903168429362</v>
      </c>
      <c r="AU50" s="64">
        <f t="shared" si="13"/>
        <v>3.5128734699316197E-2</v>
      </c>
      <c r="AV50" s="64">
        <f t="shared" si="13"/>
        <v>3.2925317632475984E-2</v>
      </c>
      <c r="AW50" s="64">
        <f t="shared" si="13"/>
        <v>3.5008642758681055E-2</v>
      </c>
      <c r="AX50" s="64">
        <f t="shared" si="13"/>
        <v>3.5817901787313304E-2</v>
      </c>
      <c r="AY50" s="64">
        <f t="shared" si="13"/>
        <v>0.40932480898175577</v>
      </c>
      <c r="AZ50" s="64">
        <f t="shared" si="13"/>
        <v>0.10380084078681036</v>
      </c>
      <c r="BA50" s="64">
        <f t="shared" si="13"/>
        <v>5.9599829714772248E-2</v>
      </c>
      <c r="BB50" s="64">
        <f t="shared" si="13"/>
        <v>0.20513646843005529</v>
      </c>
      <c r="BC50" s="64">
        <f t="shared" si="13"/>
        <v>0.2289993557399741</v>
      </c>
      <c r="BD50" s="64">
        <f t="shared" si="13"/>
        <v>0.25127031101680719</v>
      </c>
      <c r="BE50" s="64">
        <f t="shared" si="13"/>
        <v>5.638744439571456E-2</v>
      </c>
      <c r="BF50" s="64">
        <f t="shared" si="13"/>
        <v>2.2101075585678503E-2</v>
      </c>
      <c r="BG50" s="64">
        <f t="shared" si="13"/>
        <v>0.12974915164016235</v>
      </c>
      <c r="BH50" s="64">
        <f t="shared" si="13"/>
        <v>4.6750818139317439E-2</v>
      </c>
      <c r="BI50" s="64">
        <f t="shared" si="13"/>
        <v>3.6479630065723279</v>
      </c>
      <c r="BJ50" s="64">
        <f t="shared" si="13"/>
        <v>4.5689917758148034E-2</v>
      </c>
      <c r="BK50" s="64">
        <f t="shared" si="13"/>
        <v>0.10030090270812438</v>
      </c>
      <c r="BL50" s="64">
        <f t="shared" si="13"/>
        <v>0.10025062656641603</v>
      </c>
      <c r="BM50" s="64">
        <f t="shared" si="13"/>
        <v>3.9344262295081964E-2</v>
      </c>
      <c r="BN50" s="64">
        <f t="shared" si="13"/>
        <v>4.6250281203345809</v>
      </c>
      <c r="BO50" s="64">
        <f t="shared" si="13"/>
        <v>8.8443396226415102E-2</v>
      </c>
      <c r="BP50" s="64">
        <f t="shared" si="11"/>
        <v>0.15682025547445255</v>
      </c>
      <c r="BQ50" s="64">
        <f t="shared" si="11"/>
        <v>1.5517508922567631E-2</v>
      </c>
      <c r="BR50" s="64">
        <f t="shared" si="11"/>
        <v>0</v>
      </c>
      <c r="BS50" s="64">
        <f t="shared" si="11"/>
        <v>4.7128770301624129E-2</v>
      </c>
      <c r="BT50" s="64">
        <f t="shared" si="11"/>
        <v>9.110233829334953E-2</v>
      </c>
      <c r="BU50" s="64">
        <f t="shared" si="11"/>
        <v>4.4030234094077934E-2</v>
      </c>
      <c r="BV50" s="64">
        <f t="shared" si="11"/>
        <v>0</v>
      </c>
      <c r="BW50" s="64">
        <f t="shared" si="11"/>
        <v>0.16295491580662683</v>
      </c>
      <c r="BX50" s="64">
        <f t="shared" si="11"/>
        <v>3.7937846703339918E-2</v>
      </c>
      <c r="BY50" s="64">
        <f t="shared" si="11"/>
        <v>5.6867350723204348E-2</v>
      </c>
      <c r="BZ50" s="64">
        <f t="shared" si="11"/>
        <v>4.2453753096355254E-2</v>
      </c>
      <c r="CA50" s="64">
        <f t="shared" si="11"/>
        <v>0.79151590173300335</v>
      </c>
      <c r="CB50" s="64">
        <f t="shared" si="11"/>
        <v>0.14208504707841871</v>
      </c>
      <c r="CC50" s="64">
        <f t="shared" si="11"/>
        <v>0.10063737001006373</v>
      </c>
      <c r="CD50" s="64">
        <f t="shared" si="11"/>
        <v>0.76908415259605678</v>
      </c>
      <c r="CG50" s="7" t="s">
        <v>58</v>
      </c>
    </row>
    <row r="51" spans="1:85" x14ac:dyDescent="0.35">
      <c r="A51" s="10">
        <v>47</v>
      </c>
      <c r="B51" s="5" t="s">
        <v>557</v>
      </c>
      <c r="C51" s="64">
        <f t="shared" si="12"/>
        <v>0.58726220016542596</v>
      </c>
      <c r="D51" s="64">
        <f t="shared" si="13"/>
        <v>0.61047656557699881</v>
      </c>
      <c r="E51" s="64">
        <f t="shared" si="13"/>
        <v>1.0382118327962191</v>
      </c>
      <c r="F51" s="64">
        <f t="shared" si="13"/>
        <v>0.67237673093266237</v>
      </c>
      <c r="G51" s="64">
        <f t="shared" si="13"/>
        <v>0.5522344047395652</v>
      </c>
      <c r="H51" s="64">
        <f t="shared" si="13"/>
        <v>0.56133368377576687</v>
      </c>
      <c r="I51" s="64">
        <f t="shared" si="13"/>
        <v>0.35785246907800977</v>
      </c>
      <c r="J51" s="64">
        <f t="shared" si="13"/>
        <v>0.53627518578104649</v>
      </c>
      <c r="K51" s="64">
        <f t="shared" si="13"/>
        <v>0.61839280461165813</v>
      </c>
      <c r="L51" s="64">
        <f t="shared" si="13"/>
        <v>2.2357565595887143</v>
      </c>
      <c r="M51" s="64">
        <f t="shared" si="13"/>
        <v>0.34092948142831508</v>
      </c>
      <c r="N51" s="64">
        <f t="shared" si="13"/>
        <v>0.28963500365558742</v>
      </c>
      <c r="O51" s="64">
        <f t="shared" si="13"/>
        <v>3.144745310984399</v>
      </c>
      <c r="P51" s="64">
        <f t="shared" si="13"/>
        <v>4.8329876968962626</v>
      </c>
      <c r="Q51" s="64">
        <f t="shared" si="13"/>
        <v>0.70204081632653059</v>
      </c>
      <c r="R51" s="64">
        <f t="shared" si="13"/>
        <v>0.39022486707965465</v>
      </c>
      <c r="S51" s="64">
        <f t="shared" si="13"/>
        <v>0.34637326813365932</v>
      </c>
      <c r="T51" s="64">
        <f t="shared" si="13"/>
        <v>0.85726133958702744</v>
      </c>
      <c r="U51" s="64">
        <f t="shared" si="13"/>
        <v>0.56235827664399096</v>
      </c>
      <c r="V51" s="64">
        <f t="shared" si="13"/>
        <v>0.68487862128605836</v>
      </c>
      <c r="W51" s="64">
        <f t="shared" si="13"/>
        <v>0.32111042055106692</v>
      </c>
      <c r="X51" s="64">
        <f t="shared" si="13"/>
        <v>0.61440873825761078</v>
      </c>
      <c r="Y51" s="64">
        <f t="shared" si="13"/>
        <v>0.44206734705015555</v>
      </c>
      <c r="Z51" s="64">
        <f t="shared" si="13"/>
        <v>0.36070079010649259</v>
      </c>
      <c r="AA51" s="64">
        <f t="shared" si="13"/>
        <v>0.6914893617021276</v>
      </c>
      <c r="AB51" s="64">
        <f t="shared" si="13"/>
        <v>3.601706428998424</v>
      </c>
      <c r="AC51" s="64">
        <f t="shared" si="13"/>
        <v>1.0552471541562969</v>
      </c>
      <c r="AD51" s="64">
        <f t="shared" si="13"/>
        <v>2.6802173669108571</v>
      </c>
      <c r="AE51" s="64">
        <f t="shared" si="13"/>
        <v>0.80256821829855529</v>
      </c>
      <c r="AF51" s="64">
        <f t="shared" si="13"/>
        <v>0.59421123250910479</v>
      </c>
      <c r="AG51" s="64">
        <f t="shared" si="13"/>
        <v>0.97649649836279528</v>
      </c>
      <c r="AH51" s="64">
        <f t="shared" si="13"/>
        <v>0.38930976430976433</v>
      </c>
      <c r="AI51" s="64">
        <f t="shared" si="13"/>
        <v>5.0660377772030492</v>
      </c>
      <c r="AJ51" s="64">
        <f t="shared" si="13"/>
        <v>0.23286550443703194</v>
      </c>
      <c r="AK51" s="64">
        <f t="shared" si="13"/>
        <v>0.89441142925745842</v>
      </c>
      <c r="AL51" s="64">
        <f t="shared" si="13"/>
        <v>1.2496938647179914</v>
      </c>
      <c r="AM51" s="64">
        <f t="shared" si="13"/>
        <v>0.59732059049406949</v>
      </c>
      <c r="AN51" s="64">
        <f t="shared" si="13"/>
        <v>0.64658339456282143</v>
      </c>
      <c r="AO51" s="64">
        <f t="shared" si="13"/>
        <v>0.36321128877384878</v>
      </c>
      <c r="AP51" s="64">
        <f t="shared" si="13"/>
        <v>1.2007988472331068</v>
      </c>
      <c r="AQ51" s="64">
        <f t="shared" si="13"/>
        <v>0.33462867012089809</v>
      </c>
      <c r="AR51" s="64">
        <f t="shared" si="13"/>
        <v>0.63580394576151689</v>
      </c>
      <c r="AS51" s="64">
        <f t="shared" si="13"/>
        <v>1.0591746310740049</v>
      </c>
      <c r="AT51" s="64">
        <f t="shared" si="13"/>
        <v>0.85982301668720895</v>
      </c>
      <c r="AU51" s="64">
        <f t="shared" si="13"/>
        <v>6.0021682908659235</v>
      </c>
      <c r="AV51" s="64">
        <f t="shared" si="13"/>
        <v>1.0090641462658816</v>
      </c>
      <c r="AW51" s="64">
        <f t="shared" si="13"/>
        <v>2.9319738310395378</v>
      </c>
      <c r="AX51" s="64">
        <f t="shared" si="13"/>
        <v>0.73068519646119134</v>
      </c>
      <c r="AY51" s="64">
        <f t="shared" si="13"/>
        <v>1.4969593014189926</v>
      </c>
      <c r="AZ51" s="64">
        <f t="shared" si="13"/>
        <v>0.55100946317665178</v>
      </c>
      <c r="BA51" s="64">
        <f t="shared" si="13"/>
        <v>1.7596140201504185</v>
      </c>
      <c r="BB51" s="64">
        <f t="shared" si="13"/>
        <v>0.66994719750117759</v>
      </c>
      <c r="BC51" s="64">
        <f t="shared" si="13"/>
        <v>0.31383755717010375</v>
      </c>
      <c r="BD51" s="64">
        <f t="shared" si="13"/>
        <v>0.85990284214640689</v>
      </c>
      <c r="BE51" s="64">
        <f t="shared" si="13"/>
        <v>0.30699830837666814</v>
      </c>
      <c r="BF51" s="64">
        <f t="shared" si="13"/>
        <v>0.69986739354648597</v>
      </c>
      <c r="BG51" s="64">
        <f t="shared" si="13"/>
        <v>0.41253576418923421</v>
      </c>
      <c r="BH51" s="64">
        <f t="shared" si="13"/>
        <v>0.68256194483403454</v>
      </c>
      <c r="BI51" s="64">
        <f t="shared" si="13"/>
        <v>0.55447325041210849</v>
      </c>
      <c r="BJ51" s="64">
        <f t="shared" si="13"/>
        <v>0.56350898568382579</v>
      </c>
      <c r="BK51" s="64">
        <f t="shared" si="13"/>
        <v>0</v>
      </c>
      <c r="BL51" s="64">
        <f t="shared" si="13"/>
        <v>0.45828857858933048</v>
      </c>
      <c r="BM51" s="64">
        <f t="shared" si="13"/>
        <v>0.22950819672131148</v>
      </c>
      <c r="BN51" s="64">
        <f t="shared" si="13"/>
        <v>0.49798556148638978</v>
      </c>
      <c r="BO51" s="64">
        <f t="shared" ref="BO51:CD52" si="14">BO44/SUM(BO$39:BO$45)*100</f>
        <v>0.36360062893081763</v>
      </c>
      <c r="BP51" s="64">
        <f t="shared" si="14"/>
        <v>0.30223540145985406</v>
      </c>
      <c r="BQ51" s="64">
        <f t="shared" si="14"/>
        <v>1.2000206900118968</v>
      </c>
      <c r="BR51" s="64">
        <f t="shared" si="14"/>
        <v>0.61349693251533743</v>
      </c>
      <c r="BS51" s="64">
        <f t="shared" si="14"/>
        <v>0.4821635730858469</v>
      </c>
      <c r="BT51" s="64">
        <f t="shared" si="14"/>
        <v>0.35226237473428484</v>
      </c>
      <c r="BU51" s="64">
        <f t="shared" si="14"/>
        <v>0.57728529145568841</v>
      </c>
      <c r="BV51" s="64">
        <f t="shared" si="14"/>
        <v>0.19602352282273874</v>
      </c>
      <c r="BW51" s="64">
        <f t="shared" si="14"/>
        <v>1.1569174673934082</v>
      </c>
      <c r="BX51" s="64">
        <f t="shared" si="14"/>
        <v>4.2948418408183464</v>
      </c>
      <c r="BY51" s="64">
        <f t="shared" si="14"/>
        <v>0.75163802695017934</v>
      </c>
      <c r="BZ51" s="64">
        <f t="shared" si="14"/>
        <v>7.077594385768025</v>
      </c>
      <c r="CA51" s="64">
        <f t="shared" si="14"/>
        <v>0.46657779470577032</v>
      </c>
      <c r="CB51" s="64">
        <f t="shared" si="14"/>
        <v>0.67575376457391478</v>
      </c>
      <c r="CC51" s="64">
        <f t="shared" si="14"/>
        <v>0.53673264005367327</v>
      </c>
      <c r="CD51" s="64">
        <f t="shared" si="14"/>
        <v>1.9012512106335921</v>
      </c>
      <c r="CG51" s="7" t="s">
        <v>59</v>
      </c>
    </row>
    <row r="52" spans="1:85" x14ac:dyDescent="0.35">
      <c r="A52" s="10">
        <v>48</v>
      </c>
      <c r="B52" s="63" t="s">
        <v>680</v>
      </c>
      <c r="C52" s="64">
        <f t="shared" si="12"/>
        <v>53.060380479735315</v>
      </c>
      <c r="D52" s="64">
        <f t="shared" ref="D52:BO52" si="15">D45/SUM(D$39:D$45)*100</f>
        <v>52.205592753052386</v>
      </c>
      <c r="E52" s="64">
        <f t="shared" si="15"/>
        <v>51.285785423693774</v>
      </c>
      <c r="F52" s="64">
        <f t="shared" si="15"/>
        <v>45.856592957957709</v>
      </c>
      <c r="G52" s="64">
        <f t="shared" si="15"/>
        <v>54.775755301182208</v>
      </c>
      <c r="H52" s="64">
        <f t="shared" si="15"/>
        <v>52.675252506289198</v>
      </c>
      <c r="I52" s="64">
        <f t="shared" si="15"/>
        <v>46.883874793246576</v>
      </c>
      <c r="J52" s="64">
        <f t="shared" si="15"/>
        <v>47.697847238182796</v>
      </c>
      <c r="K52" s="64">
        <f t="shared" si="15"/>
        <v>47.480424863396529</v>
      </c>
      <c r="L52" s="64">
        <f t="shared" si="15"/>
        <v>22.953286179060395</v>
      </c>
      <c r="M52" s="64">
        <f t="shared" si="15"/>
        <v>39.691369101022786</v>
      </c>
      <c r="N52" s="64">
        <f t="shared" si="15"/>
        <v>45.399583825431641</v>
      </c>
      <c r="O52" s="64">
        <f t="shared" si="15"/>
        <v>47.412316088150774</v>
      </c>
      <c r="P52" s="64">
        <f t="shared" si="15"/>
        <v>30.477269549818249</v>
      </c>
      <c r="Q52" s="64">
        <f t="shared" si="15"/>
        <v>49.526530612244898</v>
      </c>
      <c r="R52" s="64">
        <f t="shared" si="15"/>
        <v>50.524364665138286</v>
      </c>
      <c r="S52" s="64">
        <f t="shared" si="15"/>
        <v>45.537897310513451</v>
      </c>
      <c r="T52" s="64">
        <f t="shared" si="15"/>
        <v>48.321941314419718</v>
      </c>
      <c r="U52" s="64">
        <f t="shared" si="15"/>
        <v>53.410430839002267</v>
      </c>
      <c r="V52" s="64">
        <f t="shared" si="15"/>
        <v>54.693001420717771</v>
      </c>
      <c r="W52" s="64">
        <f t="shared" si="15"/>
        <v>44.976175678475244</v>
      </c>
      <c r="X52" s="64">
        <f t="shared" si="15"/>
        <v>39.822788590771069</v>
      </c>
      <c r="Y52" s="64">
        <f t="shared" si="15"/>
        <v>51.994760683294217</v>
      </c>
      <c r="Z52" s="64">
        <f t="shared" si="15"/>
        <v>53.491068361387839</v>
      </c>
      <c r="AA52" s="64">
        <f t="shared" si="15"/>
        <v>50.798758865248232</v>
      </c>
      <c r="AB52" s="64">
        <f t="shared" si="15"/>
        <v>22.553801423835662</v>
      </c>
      <c r="AC52" s="64">
        <f t="shared" si="15"/>
        <v>47.600074385626165</v>
      </c>
      <c r="AD52" s="64">
        <f t="shared" si="15"/>
        <v>38.205921485019957</v>
      </c>
      <c r="AE52" s="64">
        <f t="shared" si="15"/>
        <v>58.353397538790794</v>
      </c>
      <c r="AF52" s="64">
        <f t="shared" si="15"/>
        <v>39.198773241326435</v>
      </c>
      <c r="AG52" s="64">
        <f t="shared" si="15"/>
        <v>41.173660230490462</v>
      </c>
      <c r="AH52" s="64">
        <f t="shared" si="15"/>
        <v>45.843855218855218</v>
      </c>
      <c r="AI52" s="64">
        <f t="shared" si="15"/>
        <v>20.61001109031373</v>
      </c>
      <c r="AJ52" s="64">
        <f t="shared" si="15"/>
        <v>52.111523695638496</v>
      </c>
      <c r="AK52" s="64">
        <f t="shared" si="15"/>
        <v>42.807024564633068</v>
      </c>
      <c r="AL52" s="64">
        <f t="shared" si="15"/>
        <v>43.798195622099989</v>
      </c>
      <c r="AM52" s="64">
        <f t="shared" si="15"/>
        <v>52.851494723668111</v>
      </c>
      <c r="AN52" s="64">
        <f t="shared" si="15"/>
        <v>46.113152094048495</v>
      </c>
      <c r="AO52" s="64">
        <f t="shared" si="15"/>
        <v>53.166617960172005</v>
      </c>
      <c r="AP52" s="64">
        <f t="shared" si="15"/>
        <v>39.252218317870415</v>
      </c>
      <c r="AQ52" s="64">
        <f t="shared" si="15"/>
        <v>54.2206390328152</v>
      </c>
      <c r="AR52" s="64">
        <f t="shared" si="15"/>
        <v>48.468404950457654</v>
      </c>
      <c r="AS52" s="64">
        <f t="shared" si="15"/>
        <v>48.235014097916441</v>
      </c>
      <c r="AT52" s="64">
        <f t="shared" si="15"/>
        <v>54.492113983748233</v>
      </c>
      <c r="AU52" s="64">
        <f t="shared" si="15"/>
        <v>26.379257087827895</v>
      </c>
      <c r="AV52" s="64">
        <f t="shared" si="15"/>
        <v>47.094824914781533</v>
      </c>
      <c r="AW52" s="64">
        <f t="shared" si="15"/>
        <v>46.095442312320856</v>
      </c>
      <c r="AX52" s="64">
        <f t="shared" si="15"/>
        <v>41.237150327733801</v>
      </c>
      <c r="AY52" s="64">
        <f t="shared" si="15"/>
        <v>37.96250918892428</v>
      </c>
      <c r="AZ52" s="64">
        <f t="shared" si="15"/>
        <v>34.043215750047572</v>
      </c>
      <c r="BA52" s="64">
        <f t="shared" si="15"/>
        <v>48.996736199801333</v>
      </c>
      <c r="BB52" s="64">
        <f t="shared" si="15"/>
        <v>43.741168596147652</v>
      </c>
      <c r="BC52" s="64">
        <f t="shared" si="15"/>
        <v>52.874611689811125</v>
      </c>
      <c r="BD52" s="64">
        <f t="shared" si="15"/>
        <v>66.541962141939806</v>
      </c>
      <c r="BE52" s="64">
        <f t="shared" si="15"/>
        <v>45.410688553348791</v>
      </c>
      <c r="BF52" s="64">
        <f t="shared" si="15"/>
        <v>56.077795786061593</v>
      </c>
      <c r="BG52" s="64">
        <f t="shared" si="15"/>
        <v>52.445272473218438</v>
      </c>
      <c r="BH52" s="64">
        <f t="shared" si="15"/>
        <v>49.387564282374939</v>
      </c>
      <c r="BI52" s="64">
        <f t="shared" si="15"/>
        <v>55.615379675023014</v>
      </c>
      <c r="BJ52" s="64">
        <f t="shared" si="15"/>
        <v>51.370697532744437</v>
      </c>
      <c r="BK52" s="64">
        <f t="shared" si="15"/>
        <v>46.840521564694079</v>
      </c>
      <c r="BL52" s="64">
        <f t="shared" si="15"/>
        <v>56.269244539921239</v>
      </c>
      <c r="BM52" s="64">
        <f t="shared" si="15"/>
        <v>43.652459016393443</v>
      </c>
      <c r="BN52" s="64">
        <f t="shared" si="15"/>
        <v>48.129742110967953</v>
      </c>
      <c r="BO52" s="64">
        <f t="shared" si="15"/>
        <v>45.86281446540881</v>
      </c>
      <c r="BP52" s="64">
        <f t="shared" si="14"/>
        <v>57.567290145985403</v>
      </c>
      <c r="BQ52" s="64">
        <f t="shared" si="14"/>
        <v>39.859307919102058</v>
      </c>
      <c r="BR52" s="64">
        <f t="shared" si="14"/>
        <v>43.883074702273547</v>
      </c>
      <c r="BS52" s="64">
        <f t="shared" si="14"/>
        <v>45.40313225058005</v>
      </c>
      <c r="BT52" s="64">
        <f t="shared" si="14"/>
        <v>46.832675372001212</v>
      </c>
      <c r="BU52" s="64">
        <f t="shared" si="14"/>
        <v>51.133778527922502</v>
      </c>
      <c r="BV52" s="64">
        <f t="shared" si="14"/>
        <v>42.257070848501819</v>
      </c>
      <c r="BW52" s="64">
        <f t="shared" si="14"/>
        <v>46.422796206459509</v>
      </c>
      <c r="BX52" s="64">
        <f t="shared" si="14"/>
        <v>25.803750294943622</v>
      </c>
      <c r="BY52" s="64">
        <f t="shared" si="14"/>
        <v>47.55841265916677</v>
      </c>
      <c r="BZ52" s="64">
        <f t="shared" si="14"/>
        <v>25.212730219319781</v>
      </c>
      <c r="CA52" s="64">
        <f t="shared" si="14"/>
        <v>63.972338602171021</v>
      </c>
      <c r="CB52" s="64">
        <f t="shared" si="14"/>
        <v>57.158299058431631</v>
      </c>
      <c r="CC52" s="64">
        <f t="shared" si="14"/>
        <v>40.489768534048977</v>
      </c>
      <c r="CD52" s="64">
        <f t="shared" si="14"/>
        <v>42.105861065924749</v>
      </c>
      <c r="CG52" s="7" t="s">
        <v>60</v>
      </c>
    </row>
    <row r="53" spans="1:85" x14ac:dyDescent="0.35">
      <c r="A53" s="10">
        <v>49</v>
      </c>
      <c r="CG53" s="7" t="s">
        <v>61</v>
      </c>
    </row>
    <row r="54" spans="1:85" x14ac:dyDescent="0.35">
      <c r="CG54" s="7" t="s">
        <v>62</v>
      </c>
    </row>
    <row r="55" spans="1:85" x14ac:dyDescent="0.35">
      <c r="CG55" s="7" t="s">
        <v>63</v>
      </c>
    </row>
    <row r="56" spans="1:85" x14ac:dyDescent="0.35">
      <c r="CG56" s="7" t="s">
        <v>64</v>
      </c>
    </row>
    <row r="57" spans="1:85" x14ac:dyDescent="0.35">
      <c r="CG57" s="7" t="s">
        <v>65</v>
      </c>
    </row>
    <row r="58" spans="1:85" x14ac:dyDescent="0.35">
      <c r="CG58" s="7" t="s">
        <v>66</v>
      </c>
    </row>
    <row r="59" spans="1:85" x14ac:dyDescent="0.35">
      <c r="CG59" s="7" t="s">
        <v>67</v>
      </c>
    </row>
    <row r="60" spans="1:85" x14ac:dyDescent="0.35">
      <c r="CG60" s="7" t="s">
        <v>68</v>
      </c>
    </row>
    <row r="61" spans="1:85" x14ac:dyDescent="0.35">
      <c r="CG61" s="7" t="s">
        <v>69</v>
      </c>
    </row>
    <row r="62" spans="1:85" x14ac:dyDescent="0.35">
      <c r="CG62" s="7" t="s">
        <v>70</v>
      </c>
    </row>
    <row r="63" spans="1:85" x14ac:dyDescent="0.35">
      <c r="CG63" s="7" t="s">
        <v>71</v>
      </c>
    </row>
    <row r="64" spans="1:85" x14ac:dyDescent="0.35">
      <c r="CG64" s="7" t="s">
        <v>72</v>
      </c>
    </row>
    <row r="65" spans="85:85" x14ac:dyDescent="0.35">
      <c r="CG65" s="7" t="s">
        <v>73</v>
      </c>
    </row>
    <row r="66" spans="85:85" x14ac:dyDescent="0.35">
      <c r="CG66" s="7" t="s">
        <v>74</v>
      </c>
    </row>
    <row r="67" spans="85:85" x14ac:dyDescent="0.35">
      <c r="CG67" s="7" t="s">
        <v>75</v>
      </c>
    </row>
    <row r="68" spans="85:85" x14ac:dyDescent="0.35">
      <c r="CG68" s="7" t="s">
        <v>76</v>
      </c>
    </row>
    <row r="69" spans="85:85" x14ac:dyDescent="0.35">
      <c r="CG69" s="7" t="s">
        <v>77</v>
      </c>
    </row>
    <row r="70" spans="85:85" x14ac:dyDescent="0.35">
      <c r="CG70" s="7" t="s">
        <v>78</v>
      </c>
    </row>
    <row r="71" spans="85:85" x14ac:dyDescent="0.35">
      <c r="CG71" s="7" t="s">
        <v>79</v>
      </c>
    </row>
    <row r="72" spans="85:85" x14ac:dyDescent="0.35">
      <c r="CG72" s="7" t="s">
        <v>80</v>
      </c>
    </row>
    <row r="73" spans="85:85" x14ac:dyDescent="0.35">
      <c r="CG73" s="7" t="s">
        <v>81</v>
      </c>
    </row>
    <row r="74" spans="85:85" x14ac:dyDescent="0.35">
      <c r="CG74" s="7" t="s">
        <v>82</v>
      </c>
    </row>
    <row r="75" spans="85:85" x14ac:dyDescent="0.35">
      <c r="CG75" s="7" t="s">
        <v>83</v>
      </c>
    </row>
    <row r="76" spans="85:85" x14ac:dyDescent="0.35">
      <c r="CG76" s="7" t="s">
        <v>84</v>
      </c>
    </row>
    <row r="77" spans="85:85" x14ac:dyDescent="0.35">
      <c r="CG77" s="7" t="s">
        <v>85</v>
      </c>
    </row>
    <row r="78" spans="85:85" x14ac:dyDescent="0.35">
      <c r="CG78" s="7" t="s">
        <v>86</v>
      </c>
    </row>
    <row r="79" spans="85:85" x14ac:dyDescent="0.35">
      <c r="CG79" s="7" t="s">
        <v>87</v>
      </c>
    </row>
    <row r="80" spans="85:85" x14ac:dyDescent="0.35">
      <c r="CG80" s="7" t="s">
        <v>88</v>
      </c>
    </row>
    <row r="81" spans="85:85" x14ac:dyDescent="0.35">
      <c r="CG81" s="7" t="s">
        <v>89</v>
      </c>
    </row>
    <row r="82" spans="85:85" x14ac:dyDescent="0.35">
      <c r="CG82" s="7" t="s">
        <v>90</v>
      </c>
    </row>
    <row r="83" spans="85:85" x14ac:dyDescent="0.35">
      <c r="CG83" s="7" t="s">
        <v>564</v>
      </c>
    </row>
  </sheetData>
  <sheetProtection sheet="1" objects="1" scenarios="1"/>
  <sortState xmlns:xlrd2="http://schemas.microsoft.com/office/spreadsheetml/2017/richdata2" ref="C37:D62">
    <sortCondition ref="C37:C6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504F3-D7BD-43F7-8A69-4A0084E2ABEE}">
  <sheetPr>
    <pageSetUpPr fitToPage="1"/>
  </sheetPr>
  <dimension ref="A1:BW93"/>
  <sheetViews>
    <sheetView showGridLines="0" showRowColHeaders="0" tabSelected="1" zoomScale="75" zoomScaleNormal="75" workbookViewId="0">
      <selection activeCell="M43" sqref="M43"/>
    </sheetView>
  </sheetViews>
  <sheetFormatPr defaultColWidth="9.08984375" defaultRowHeight="14.5" x14ac:dyDescent="0.35"/>
  <cols>
    <col min="1" max="1" width="5.1796875" style="12" customWidth="1"/>
    <col min="2" max="2" width="2.7265625" style="12" customWidth="1"/>
    <col min="3" max="3" width="7.90625" style="12" customWidth="1"/>
    <col min="4" max="9" width="7.1796875" style="12" customWidth="1"/>
    <col min="10" max="10" width="7.90625" style="12" customWidth="1"/>
    <col min="11" max="11" width="0.7265625" style="12" customWidth="1"/>
    <col min="12" max="12" width="7.81640625" style="12" customWidth="1"/>
    <col min="13" max="15" width="7.1796875" style="12" customWidth="1"/>
    <col min="16" max="16" width="5" style="12" customWidth="1"/>
    <col min="17" max="17" width="9.08984375" style="45"/>
    <col min="18" max="18" width="15.7265625" style="46" customWidth="1"/>
    <col min="19" max="37" width="9.08984375" style="46"/>
    <col min="38" max="16384" width="9.08984375" style="12"/>
  </cols>
  <sheetData>
    <row r="1" spans="1:75" ht="25.15" customHeight="1" x14ac:dyDescent="0.35">
      <c r="C1" s="66" t="str" cm="1">
        <f t="array" ref="C1">CONCATENATE("Cultural Diversity and Settlement in ",INDEX(Data!CG4:CG83,Infographic!G2))</f>
        <v>Cultural Diversity and Settlement in Greater Dandenong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AL1" s="46"/>
      <c r="AM1" s="46"/>
      <c r="AN1" s="46"/>
    </row>
    <row r="2" spans="1:75" x14ac:dyDescent="0.35">
      <c r="C2"/>
      <c r="D2"/>
      <c r="E2"/>
      <c r="F2"/>
      <c r="G2" s="62">
        <v>26</v>
      </c>
      <c r="AL2" s="46"/>
      <c r="AM2" s="46"/>
      <c r="AN2" s="46"/>
    </row>
    <row r="3" spans="1:75" x14ac:dyDescent="0.35">
      <c r="AL3" s="46"/>
      <c r="AM3" s="46"/>
      <c r="AN3" s="46"/>
    </row>
    <row r="4" spans="1:75" s="13" customFormat="1" ht="19.5" x14ac:dyDescent="0.45">
      <c r="A4" s="12"/>
      <c r="B4" s="12"/>
      <c r="C4" s="35" t="s">
        <v>666</v>
      </c>
      <c r="D4" s="12"/>
      <c r="E4" s="12"/>
      <c r="F4" s="12"/>
      <c r="G4" s="12"/>
      <c r="H4" s="12"/>
      <c r="I4" s="12"/>
      <c r="J4" s="36" t="s">
        <v>667</v>
      </c>
      <c r="K4" s="12"/>
      <c r="L4" s="12"/>
      <c r="M4" s="12"/>
      <c r="N4" s="12"/>
      <c r="O4" s="12"/>
      <c r="P4" s="12"/>
      <c r="Q4" s="45"/>
      <c r="R4" s="46"/>
      <c r="S4" s="47"/>
      <c r="T4" s="47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</row>
    <row r="5" spans="1:75" ht="14.5" customHeight="1" x14ac:dyDescent="0.35">
      <c r="C5" s="67" t="str">
        <f>CONCATENATE(ROUND(S10,1),"%")</f>
        <v>61.4%</v>
      </c>
      <c r="D5" s="74" t="str" cm="1">
        <f t="array" ref="D5">IF(S9=1,CONCATENATE("of ",R8," residents were born overseas - the highest in the State"),IF(S9=79,CONCATENATE("of ",R8," residents were born overseas - the lowest in the State"),IF(S9=0,CONCATENATE("of Victorian residents were born overseas"),CONCATENATE("of ",R8," residents were born overseas - the ",INDEX(AD15:AD93,S9)," highest proportion in the State"))))</f>
        <v>of Greater Dandenong residents were born overseas - the highest in the State</v>
      </c>
      <c r="E5" s="74"/>
      <c r="F5" s="74"/>
      <c r="G5" s="74"/>
      <c r="H5" s="74"/>
      <c r="I5" s="74"/>
      <c r="J5" s="37" t="s">
        <v>668</v>
      </c>
      <c r="L5" s="38"/>
      <c r="M5" s="39"/>
      <c r="N5" s="39"/>
      <c r="O5" s="39"/>
      <c r="S5" s="47"/>
      <c r="T5" s="47"/>
      <c r="AL5" s="46"/>
      <c r="AM5" s="46"/>
      <c r="AN5" s="46"/>
    </row>
    <row r="6" spans="1:75" ht="14.5" customHeight="1" x14ac:dyDescent="0.35">
      <c r="C6" s="67"/>
      <c r="D6" s="74"/>
      <c r="E6" s="74"/>
      <c r="F6" s="74"/>
      <c r="G6" s="74"/>
      <c r="H6" s="74"/>
      <c r="I6" s="74"/>
      <c r="J6" s="71" t="str">
        <f>CONCATENATE(ROUND(S12,1),"%")</f>
        <v>68.7%</v>
      </c>
      <c r="L6" s="73" t="str">
        <f>IF(S34=1,CONCATENATE("of residents - the highest proportion in the State"),IF(S34=79,CONCATENATE("of residents - the lowest proportion in the State"),IF(G2=80,CONCATENATE("of residents"),CONCATENATE("of residents - the ",T34," highest proportion in the State"))))</f>
        <v>of residents - the highest proportion in the State</v>
      </c>
      <c r="M6" s="73"/>
      <c r="N6" s="73"/>
      <c r="O6" s="73"/>
      <c r="S6" s="47"/>
      <c r="T6" s="47"/>
      <c r="AL6" s="46"/>
      <c r="AM6" s="46"/>
      <c r="AN6" s="46"/>
    </row>
    <row r="7" spans="1:75" ht="14.5" customHeight="1" x14ac:dyDescent="0.35">
      <c r="C7" s="76" t="s">
        <v>665</v>
      </c>
      <c r="D7" s="68" t="str">
        <f>CONCATENATE(ROUND(S11,1),"%")</f>
        <v>88.5%</v>
      </c>
      <c r="E7" s="70" t="s">
        <v>673</v>
      </c>
      <c r="F7" s="70"/>
      <c r="G7" s="70"/>
      <c r="H7" s="39"/>
      <c r="I7" s="39"/>
      <c r="J7" s="72"/>
      <c r="K7" s="40"/>
      <c r="L7" s="73"/>
      <c r="M7" s="73"/>
      <c r="N7" s="73"/>
      <c r="O7" s="73"/>
      <c r="S7" s="47"/>
      <c r="T7" s="47"/>
      <c r="AL7" s="46"/>
      <c r="AM7" s="46"/>
      <c r="AN7" s="46"/>
    </row>
    <row r="8" spans="1:75" x14ac:dyDescent="0.35">
      <c r="C8" s="76"/>
      <c r="D8" s="69"/>
      <c r="E8" s="70"/>
      <c r="F8" s="70"/>
      <c r="G8" s="70"/>
      <c r="R8" s="48" t="str" cm="1">
        <f t="array" ref="R8">INDEX(Data!CG4:CG83,Infographic!G2)</f>
        <v>Greater Dandenong</v>
      </c>
      <c r="S8" s="47"/>
      <c r="T8" s="47"/>
      <c r="AL8" s="46"/>
      <c r="AM8" s="46"/>
      <c r="AN8" s="46"/>
    </row>
    <row r="9" spans="1:75" x14ac:dyDescent="0.35">
      <c r="E9" s="24"/>
      <c r="F9" s="24"/>
      <c r="J9" s="71" t="str">
        <f>CONCATENATE(ROUND(S13,1),"%")</f>
        <v>17.4%</v>
      </c>
      <c r="L9" s="75" t="s">
        <v>669</v>
      </c>
      <c r="M9" s="75"/>
      <c r="N9" s="75"/>
      <c r="O9" s="75"/>
      <c r="R9" s="48" t="s">
        <v>583</v>
      </c>
      <c r="S9" s="49">
        <f>VLOOKUP(233,Birthplaces!$A$4:$CD$236,2+Infographic!$G$2)</f>
        <v>1</v>
      </c>
      <c r="T9" s="47"/>
      <c r="AL9" s="46"/>
      <c r="AM9" s="46"/>
      <c r="AN9" s="46"/>
    </row>
    <row r="10" spans="1:75" x14ac:dyDescent="0.35">
      <c r="C10" s="33" t="s">
        <v>682</v>
      </c>
      <c r="J10" s="72"/>
      <c r="L10" s="75"/>
      <c r="M10" s="75"/>
      <c r="N10" s="75"/>
      <c r="O10" s="75"/>
      <c r="R10" s="48" t="s">
        <v>575</v>
      </c>
      <c r="S10" s="50">
        <f>VLOOKUP(232,Birthplaces!$A$4:$CD$235,2+Infographic!$G$2)</f>
        <v>61.358120182434057</v>
      </c>
      <c r="T10" s="47"/>
      <c r="AL10" s="46"/>
      <c r="AM10" s="46"/>
      <c r="AN10" s="46"/>
    </row>
    <row r="11" spans="1:75" x14ac:dyDescent="0.35">
      <c r="G11" s="25"/>
      <c r="H11" s="25"/>
      <c r="I11" s="25"/>
      <c r="J11" s="25"/>
      <c r="L11" s="75"/>
      <c r="M11" s="75"/>
      <c r="N11" s="75"/>
      <c r="O11" s="75"/>
      <c r="R11" s="48" t="s">
        <v>576</v>
      </c>
      <c r="S11" s="50">
        <f>VLOOKUP(21,Data!$A$5:$CD$39,2+Infographic!$G$2)</f>
        <v>88.494298160242167</v>
      </c>
      <c r="T11" s="47"/>
      <c r="AL11" s="46"/>
      <c r="AM11" s="46"/>
      <c r="AN11" s="46"/>
    </row>
    <row r="12" spans="1:75" ht="32.65" customHeight="1" x14ac:dyDescent="0.35">
      <c r="G12" s="25"/>
      <c r="H12" s="25"/>
      <c r="I12" s="25"/>
      <c r="J12" s="34" t="s">
        <v>683</v>
      </c>
      <c r="K12" s="26"/>
      <c r="L12" s="26"/>
      <c r="M12" s="26"/>
      <c r="N12" s="26"/>
      <c r="O12" s="26"/>
      <c r="R12" s="48" t="s">
        <v>577</v>
      </c>
      <c r="S12" s="50">
        <f>VLOOKUP(236,Languages!$A$4:$CD$239,Infographic!G2+2)</f>
        <v>68.717232444687355</v>
      </c>
      <c r="T12" s="47"/>
      <c r="AL12" s="46"/>
      <c r="AM12" s="46"/>
      <c r="AN12" s="46"/>
    </row>
    <row r="13" spans="1:75" s="13" customFormat="1" ht="20.5" x14ac:dyDescent="0.45">
      <c r="A13" s="12"/>
      <c r="B13" s="12"/>
      <c r="C13" s="27"/>
      <c r="D13" s="12"/>
      <c r="E13" s="12"/>
      <c r="F13" s="12"/>
      <c r="G13" s="12"/>
      <c r="H13" s="12"/>
      <c r="I13" s="12"/>
      <c r="J13" s="12"/>
      <c r="K13" s="12"/>
      <c r="L13" s="27"/>
      <c r="M13" s="28"/>
      <c r="N13" s="12"/>
      <c r="O13" s="12"/>
      <c r="P13" s="12"/>
      <c r="Q13" s="45"/>
      <c r="R13" s="48" t="s">
        <v>578</v>
      </c>
      <c r="S13" s="50">
        <f>VLOOKUP(4,Data!$A$5:$CD$39,2+Infographic!$G$2)</f>
        <v>17.442692212558576</v>
      </c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</row>
    <row r="14" spans="1:75" ht="14.25" customHeight="1" x14ac:dyDescent="0.35">
      <c r="C14" s="29"/>
      <c r="D14" s="22"/>
      <c r="E14" s="22"/>
      <c r="F14" s="22"/>
      <c r="L14" s="29"/>
      <c r="M14" s="22"/>
      <c r="N14" s="22"/>
      <c r="O14" s="22"/>
      <c r="S14" s="51"/>
      <c r="T14" s="47"/>
      <c r="AL14" s="46"/>
      <c r="AM14" s="46"/>
      <c r="AN14" s="46"/>
    </row>
    <row r="15" spans="1:75" ht="23.5" x14ac:dyDescent="0.35">
      <c r="C15" s="29"/>
      <c r="D15" s="22"/>
      <c r="E15" s="22"/>
      <c r="F15" s="22"/>
      <c r="L15" s="29"/>
      <c r="M15" s="22"/>
      <c r="N15" s="22"/>
      <c r="O15" s="22"/>
      <c r="R15" s="48" t="s">
        <v>562</v>
      </c>
      <c r="S15" s="51"/>
      <c r="T15" s="47"/>
      <c r="AC15" s="52">
        <v>1</v>
      </c>
      <c r="AD15" s="52" t="s">
        <v>585</v>
      </c>
      <c r="AE15" s="53" t="s">
        <v>1</v>
      </c>
      <c r="AL15" s="46"/>
      <c r="AM15" s="46"/>
      <c r="AN15" s="46"/>
    </row>
    <row r="16" spans="1:75" x14ac:dyDescent="0.35">
      <c r="D16" s="22"/>
      <c r="E16" s="22"/>
      <c r="F16" s="22"/>
      <c r="M16" s="22"/>
      <c r="N16" s="22"/>
      <c r="O16" s="22"/>
      <c r="Q16" s="45">
        <v>42</v>
      </c>
      <c r="R16" s="54" t="s">
        <v>552</v>
      </c>
      <c r="S16" s="50">
        <f>VLOOKUP(Q16,Data!$A$5:$CD$52,2+Infographic!$G$2)</f>
        <v>17.06700722786805</v>
      </c>
      <c r="T16" s="47"/>
      <c r="AC16" s="52">
        <v>2</v>
      </c>
      <c r="AD16" s="52" t="s">
        <v>586</v>
      </c>
      <c r="AE16" s="53" t="s">
        <v>2</v>
      </c>
      <c r="AL16" s="46"/>
      <c r="AM16" s="46"/>
      <c r="AN16" s="46"/>
    </row>
    <row r="17" spans="1:75" x14ac:dyDescent="0.35">
      <c r="Q17" s="45">
        <v>43</v>
      </c>
      <c r="R17" s="54" t="s">
        <v>553</v>
      </c>
      <c r="S17" s="50">
        <f>VLOOKUP(Q17,Data!$A$5:$CD$52,2+Infographic!$G$2)</f>
        <v>35.890033150372261</v>
      </c>
      <c r="T17" s="47"/>
      <c r="AC17" s="52">
        <v>3</v>
      </c>
      <c r="AD17" s="52" t="s">
        <v>587</v>
      </c>
      <c r="AE17" s="53" t="s">
        <v>3</v>
      </c>
      <c r="AL17" s="46"/>
      <c r="AM17" s="46"/>
      <c r="AN17" s="46"/>
    </row>
    <row r="18" spans="1:75" x14ac:dyDescent="0.35">
      <c r="Q18" s="45">
        <v>44</v>
      </c>
      <c r="R18" s="54" t="s">
        <v>554</v>
      </c>
      <c r="S18" s="50">
        <f>VLOOKUP(Q18,Data!$A$5:$CD$52,2+Infographic!$G$2)</f>
        <v>5.4623390033150372</v>
      </c>
      <c r="T18" s="47"/>
      <c r="AC18" s="52">
        <v>4</v>
      </c>
      <c r="AD18" s="52" t="s">
        <v>588</v>
      </c>
      <c r="AE18" s="53" t="s">
        <v>4</v>
      </c>
      <c r="AL18" s="46"/>
      <c r="AM18" s="46"/>
      <c r="AN18" s="46"/>
    </row>
    <row r="19" spans="1:75" x14ac:dyDescent="0.35">
      <c r="Q19" s="45">
        <v>45</v>
      </c>
      <c r="R19" s="54" t="s">
        <v>555</v>
      </c>
      <c r="S19" s="50">
        <f>VLOOKUP(Q19,Data!$A$5:$CD$52,2+Infographic!$G$2)</f>
        <v>15.299440247812617</v>
      </c>
      <c r="T19" s="47"/>
      <c r="AC19" s="52">
        <v>5</v>
      </c>
      <c r="AD19" s="52" t="s">
        <v>589</v>
      </c>
      <c r="AE19" s="53" t="s">
        <v>5</v>
      </c>
      <c r="AL19" s="46"/>
      <c r="AM19" s="46"/>
      <c r="AN19" s="46"/>
    </row>
    <row r="20" spans="1:75" x14ac:dyDescent="0.35">
      <c r="Q20" s="45">
        <v>46</v>
      </c>
      <c r="R20" s="54" t="s">
        <v>556</v>
      </c>
      <c r="S20" s="50">
        <f>VLOOKUP(Q20,Data!$A$5:$CD$52,2+Infographic!$G$2)</f>
        <v>0.12567251779794575</v>
      </c>
      <c r="T20" s="47"/>
      <c r="AC20" s="52">
        <v>6</v>
      </c>
      <c r="AD20" s="52" t="s">
        <v>590</v>
      </c>
      <c r="AE20" s="53" t="s">
        <v>6</v>
      </c>
      <c r="AL20" s="46"/>
      <c r="AM20" s="46"/>
      <c r="AN20" s="46"/>
    </row>
    <row r="21" spans="1:75" x14ac:dyDescent="0.35">
      <c r="G21" s="25"/>
      <c r="H21" s="25"/>
      <c r="I21" s="25"/>
      <c r="J21" s="25"/>
      <c r="Q21" s="45">
        <v>47</v>
      </c>
      <c r="R21" s="54" t="s">
        <v>664</v>
      </c>
      <c r="S21" s="50">
        <f>VLOOKUP(Q21,Data!$A$5:$CD$52,2+Infographic!$G$2)</f>
        <v>3.601706428998424</v>
      </c>
      <c r="T21" s="47"/>
      <c r="AC21" s="52">
        <v>7</v>
      </c>
      <c r="AD21" s="52" t="s">
        <v>591</v>
      </c>
      <c r="AE21" s="53" t="s">
        <v>562</v>
      </c>
      <c r="AL21" s="46"/>
      <c r="AM21" s="46"/>
      <c r="AN21" s="46"/>
    </row>
    <row r="22" spans="1:75" ht="33.4" customHeight="1" x14ac:dyDescent="0.35">
      <c r="G22" s="25"/>
      <c r="H22" s="25"/>
      <c r="I22" s="25"/>
      <c r="J22" s="25"/>
      <c r="Q22" s="45">
        <v>48</v>
      </c>
      <c r="R22" s="46" t="s">
        <v>681</v>
      </c>
      <c r="S22" s="50">
        <f>VLOOKUP(Q22,Data!$A$5:$CD$52,2+Infographic!$G$2)</f>
        <v>22.553801423835662</v>
      </c>
      <c r="T22" s="47"/>
      <c r="AC22" s="52">
        <v>8</v>
      </c>
      <c r="AD22" s="52" t="s">
        <v>592</v>
      </c>
      <c r="AE22" s="53"/>
      <c r="AL22" s="46"/>
      <c r="AM22" s="46"/>
      <c r="AN22" s="46"/>
    </row>
    <row r="23" spans="1:75" s="13" customFormat="1" ht="23" x14ac:dyDescent="0.45">
      <c r="A23" s="12"/>
      <c r="B23" s="12"/>
      <c r="C23" s="27"/>
      <c r="D23" s="12"/>
      <c r="E23" s="12"/>
      <c r="F23" s="12"/>
      <c r="G23" s="12"/>
      <c r="H23" s="12"/>
      <c r="I23" s="12"/>
      <c r="J23" s="12"/>
      <c r="K23" s="12"/>
      <c r="L23" s="27"/>
      <c r="M23" s="28"/>
      <c r="N23" s="12"/>
      <c r="O23" s="12"/>
      <c r="P23" s="12"/>
      <c r="Q23" s="45"/>
      <c r="R23" s="55" t="s">
        <v>579</v>
      </c>
      <c r="S23" s="50">
        <f>VLOOKUP(25,Data!$A$5:$CD$39,2+Infographic!$G$2)</f>
        <v>9.6557042355900826</v>
      </c>
      <c r="T23" s="46"/>
      <c r="U23" s="46"/>
      <c r="V23" s="46"/>
      <c r="W23" s="46"/>
      <c r="X23" s="46"/>
      <c r="Y23" s="46"/>
      <c r="Z23" s="46"/>
      <c r="AA23" s="46"/>
      <c r="AB23" s="46"/>
      <c r="AC23" s="52">
        <v>9</v>
      </c>
      <c r="AD23" s="52" t="s">
        <v>593</v>
      </c>
      <c r="AE23" s="53" t="s">
        <v>7</v>
      </c>
      <c r="AF23" s="46"/>
      <c r="AG23" s="46"/>
      <c r="AH23" s="46"/>
      <c r="AI23" s="46"/>
      <c r="AJ23" s="46"/>
      <c r="AK23" s="46"/>
      <c r="AL23" s="46"/>
      <c r="AM23" s="46"/>
      <c r="AN23" s="46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</row>
    <row r="24" spans="1:75" ht="23.5" x14ac:dyDescent="0.35">
      <c r="C24" s="29"/>
      <c r="D24" s="22"/>
      <c r="E24" s="22"/>
      <c r="F24" s="22"/>
      <c r="L24" s="29"/>
      <c r="M24" s="30"/>
      <c r="N24" s="30"/>
      <c r="O24" s="30"/>
      <c r="R24" s="48" t="s">
        <v>580</v>
      </c>
      <c r="S24" s="49">
        <f>VLOOKUP(27,Data!$A$5:$CD$39,2+Infographic!$G$2)</f>
        <v>857.16506451892269</v>
      </c>
      <c r="AC24" s="52">
        <v>10</v>
      </c>
      <c r="AD24" s="52" t="s">
        <v>594</v>
      </c>
      <c r="AE24" s="53" t="s">
        <v>8</v>
      </c>
      <c r="AL24" s="46"/>
      <c r="AM24" s="46"/>
      <c r="AN24" s="46"/>
    </row>
    <row r="25" spans="1:75" ht="23.5" x14ac:dyDescent="0.35">
      <c r="C25" s="29"/>
      <c r="D25" s="22"/>
      <c r="E25" s="22"/>
      <c r="F25" s="22"/>
      <c r="L25" s="29"/>
      <c r="M25" s="30"/>
      <c r="N25" s="30"/>
      <c r="O25" s="30"/>
      <c r="AC25" s="52">
        <v>11</v>
      </c>
      <c r="AD25" s="52" t="s">
        <v>595</v>
      </c>
      <c r="AE25" s="53" t="s">
        <v>9</v>
      </c>
      <c r="AL25" s="46"/>
      <c r="AM25" s="46"/>
      <c r="AN25" s="46"/>
    </row>
    <row r="26" spans="1:75" x14ac:dyDescent="0.35">
      <c r="D26" s="22"/>
      <c r="E26" s="22"/>
      <c r="F26" s="22"/>
      <c r="M26" s="30"/>
      <c r="N26" s="30"/>
      <c r="O26" s="30"/>
      <c r="R26" s="48" t="s">
        <v>571</v>
      </c>
      <c r="T26" s="47"/>
      <c r="AC26" s="52">
        <v>12</v>
      </c>
      <c r="AD26" s="52" t="s">
        <v>596</v>
      </c>
      <c r="AE26" s="53" t="s">
        <v>10</v>
      </c>
      <c r="AL26" s="46"/>
      <c r="AM26" s="46"/>
      <c r="AN26" s="46"/>
    </row>
    <row r="27" spans="1:75" x14ac:dyDescent="0.35">
      <c r="D27" s="22"/>
      <c r="E27" s="22"/>
      <c r="F27" s="22"/>
      <c r="Q27" s="45">
        <v>29</v>
      </c>
      <c r="R27" s="56" t="s">
        <v>568</v>
      </c>
      <c r="S27" s="49">
        <f>VLOOKUP(Q27,Data!$A$5:$CD$39,2+Infographic!$G$2)</f>
        <v>948</v>
      </c>
      <c r="T27" s="47">
        <f>S27/S$30*100</f>
        <v>17.189483227561198</v>
      </c>
      <c r="AC27" s="52">
        <v>13</v>
      </c>
      <c r="AD27" s="52" t="s">
        <v>597</v>
      </c>
      <c r="AL27" s="46"/>
      <c r="AM27" s="46"/>
      <c r="AN27" s="46"/>
    </row>
    <row r="28" spans="1:75" x14ac:dyDescent="0.35">
      <c r="Q28" s="45">
        <v>30</v>
      </c>
      <c r="R28" s="57" t="s">
        <v>569</v>
      </c>
      <c r="S28" s="49">
        <f>VLOOKUP(Q28,Data!$A$5:$CD$39,2+Infographic!$G$2)</f>
        <v>1274</v>
      </c>
      <c r="T28" s="47">
        <f t="shared" ref="T28:T30" si="0">S28/S$30*100</f>
        <v>23.100634632819585</v>
      </c>
      <c r="AC28" s="52">
        <v>14</v>
      </c>
      <c r="AD28" s="52" t="s">
        <v>598</v>
      </c>
      <c r="AL28" s="46"/>
      <c r="AM28" s="46"/>
      <c r="AN28" s="46"/>
    </row>
    <row r="29" spans="1:75" x14ac:dyDescent="0.35">
      <c r="Q29" s="45">
        <v>31</v>
      </c>
      <c r="R29" s="57" t="s">
        <v>570</v>
      </c>
      <c r="S29" s="49">
        <f>VLOOKUP(Q29,Data!$A$5:$CD$39,2+Infographic!$G$2)</f>
        <v>3293</v>
      </c>
      <c r="T29" s="47">
        <f t="shared" si="0"/>
        <v>59.709882139619218</v>
      </c>
      <c r="AC29" s="52">
        <v>15</v>
      </c>
      <c r="AD29" s="52" t="s">
        <v>599</v>
      </c>
      <c r="AL29" s="46"/>
      <c r="AM29" s="46"/>
      <c r="AN29" s="46"/>
    </row>
    <row r="30" spans="1:75" x14ac:dyDescent="0.35">
      <c r="C30" s="78" t="str">
        <f>IF(S32=1,CONCATENATE(R8," is the most culturally diverse community in Victoria"),CONCATENATE(R8," is the ",VLOOKUP(S32,AC15:AD93,2)," most culturally diverse community in Victoria"))</f>
        <v>Greater Dandenong is the most culturally diverse community in Victoria</v>
      </c>
      <c r="D30" s="78"/>
      <c r="E30" s="78"/>
      <c r="F30" s="78"/>
      <c r="G30" s="78"/>
      <c r="H30" s="78"/>
      <c r="Q30" s="45">
        <v>32</v>
      </c>
      <c r="R30" s="57" t="s">
        <v>91</v>
      </c>
      <c r="S30" s="49">
        <f>VLOOKUP(Q30,Data!$A$5:$CD$39,2+Infographic!$G$2)</f>
        <v>5515</v>
      </c>
      <c r="T30" s="47">
        <f t="shared" si="0"/>
        <v>100</v>
      </c>
      <c r="AC30" s="52">
        <v>16</v>
      </c>
      <c r="AD30" s="52" t="s">
        <v>600</v>
      </c>
      <c r="AL30" s="46"/>
      <c r="AM30" s="46"/>
      <c r="AN30" s="46"/>
    </row>
    <row r="31" spans="1:75" ht="14.5" customHeight="1" x14ac:dyDescent="0.35">
      <c r="C31" s="78"/>
      <c r="D31" s="78"/>
      <c r="E31" s="78"/>
      <c r="F31" s="78"/>
      <c r="G31" s="78"/>
      <c r="H31" s="78"/>
      <c r="I31" s="25"/>
      <c r="J31" s="25"/>
      <c r="S31" s="51"/>
      <c r="T31" s="47"/>
      <c r="AC31" s="52">
        <v>17</v>
      </c>
      <c r="AD31" s="52" t="s">
        <v>601</v>
      </c>
      <c r="AL31" s="46"/>
      <c r="AM31" s="46"/>
      <c r="AN31" s="46"/>
    </row>
    <row r="32" spans="1:75" ht="20" customHeight="1" x14ac:dyDescent="0.35">
      <c r="C32" s="79" t="s">
        <v>670</v>
      </c>
      <c r="D32" s="79"/>
      <c r="E32" s="79"/>
      <c r="F32" s="79"/>
      <c r="G32" s="79"/>
      <c r="H32" s="32"/>
      <c r="I32" s="25"/>
      <c r="J32" s="25"/>
      <c r="R32" s="48" t="s">
        <v>582</v>
      </c>
      <c r="S32" s="49">
        <f>VLOOKUP(33,Data!$A$5:$CD$39,2+Infographic!$G$2)</f>
        <v>1</v>
      </c>
      <c r="T32" s="47"/>
      <c r="U32" s="58">
        <f>MAX(S27:S29)</f>
        <v>3293</v>
      </c>
      <c r="V32" s="46">
        <f>MATCH(U32,S27:S29,0)</f>
        <v>3</v>
      </c>
      <c r="W32" s="46" t="str" cm="1">
        <f t="array" ref="W32">INDEX(R27:R29,V32)</f>
        <v>Skilled</v>
      </c>
      <c r="AC32" s="52">
        <v>18</v>
      </c>
      <c r="AD32" s="52" t="s">
        <v>602</v>
      </c>
      <c r="AL32" s="46"/>
      <c r="AM32" s="46"/>
      <c r="AN32" s="46"/>
    </row>
    <row r="33" spans="1:75" s="13" customFormat="1" ht="15.5" x14ac:dyDescent="0.35">
      <c r="A33" s="12"/>
      <c r="B33" s="12"/>
      <c r="C33" s="31" t="str">
        <f>CONCATENATE("In 2022/23, ",ROUND(S30,0)," settlers arrived in ",R8)</f>
        <v>In 2022/23, 5515 settlers arrived in Greater Dandenong</v>
      </c>
      <c r="D33" s="12"/>
      <c r="E33" s="12"/>
      <c r="F33" s="12"/>
      <c r="G33" s="12"/>
      <c r="H33" s="12"/>
      <c r="I33" s="12"/>
      <c r="J33" s="77" t="s">
        <v>684</v>
      </c>
      <c r="K33" s="77"/>
      <c r="L33" s="77"/>
      <c r="M33" s="77"/>
      <c r="N33" s="77"/>
      <c r="O33" s="12"/>
      <c r="P33" s="12"/>
      <c r="Q33" s="45"/>
      <c r="R33" s="46"/>
      <c r="S33" s="51"/>
      <c r="T33" s="47"/>
      <c r="U33" s="46"/>
      <c r="V33" s="46"/>
      <c r="W33" s="46"/>
      <c r="X33" s="46"/>
      <c r="Y33" s="46"/>
      <c r="Z33" s="46"/>
      <c r="AA33" s="46"/>
      <c r="AB33" s="46"/>
      <c r="AC33" s="52">
        <v>19</v>
      </c>
      <c r="AD33" s="52" t="s">
        <v>603</v>
      </c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</row>
    <row r="34" spans="1:75" ht="23.5" x14ac:dyDescent="0.35">
      <c r="C34" s="19" t="str">
        <f>IF(U32=0,"",CONCATENATE("The largest number were ",W32, " settlers"))</f>
        <v>The largest number were Skilled settlers</v>
      </c>
      <c r="D34" s="20"/>
      <c r="E34" s="20"/>
      <c r="F34" s="20"/>
      <c r="G34" s="21"/>
      <c r="H34" s="22"/>
      <c r="I34" s="22"/>
      <c r="J34" s="22"/>
      <c r="L34" s="21"/>
      <c r="M34" s="23"/>
      <c r="N34" s="23"/>
      <c r="O34" s="23"/>
      <c r="R34" s="48" t="s">
        <v>674</v>
      </c>
      <c r="S34" s="51" cm="1">
        <f t="array" ref="S34">IF(G2=80,"",INDEX(Data!C38:CC38,Infographic!G2))</f>
        <v>1</v>
      </c>
      <c r="T34" s="51" t="str" cm="1">
        <f t="array" ref="T34">INDEX(AD15:AD93,S34)</f>
        <v>1st</v>
      </c>
      <c r="AC34" s="52">
        <v>20</v>
      </c>
      <c r="AD34" s="52" t="s">
        <v>604</v>
      </c>
      <c r="AL34" s="46"/>
      <c r="AM34" s="46"/>
      <c r="AN34" s="46"/>
    </row>
    <row r="35" spans="1:75" ht="23.5" x14ac:dyDescent="0.35">
      <c r="C35" s="21"/>
      <c r="D35" s="20"/>
      <c r="E35" s="20"/>
      <c r="F35" s="20"/>
      <c r="G35" s="21"/>
      <c r="H35" s="22"/>
      <c r="I35" s="22"/>
      <c r="J35" s="22"/>
      <c r="L35" s="21"/>
      <c r="M35" s="23"/>
      <c r="N35" s="23"/>
      <c r="O35" s="23"/>
      <c r="S35" s="58"/>
      <c r="AC35" s="52">
        <v>21</v>
      </c>
      <c r="AD35" s="52" t="s">
        <v>605</v>
      </c>
      <c r="AL35" s="46"/>
      <c r="AM35" s="46"/>
      <c r="AN35" s="46"/>
    </row>
    <row r="36" spans="1:75" ht="27.4" customHeight="1" x14ac:dyDescent="0.35">
      <c r="D36" s="20"/>
      <c r="E36" s="20"/>
      <c r="F36" s="20"/>
      <c r="AC36" s="52">
        <v>22</v>
      </c>
      <c r="AD36" s="52" t="s">
        <v>606</v>
      </c>
      <c r="AL36" s="46"/>
      <c r="AM36" s="46"/>
      <c r="AN36" s="46"/>
    </row>
    <row r="37" spans="1:75" ht="27.4" customHeight="1" x14ac:dyDescent="0.35">
      <c r="AC37" s="52">
        <v>23</v>
      </c>
      <c r="AD37" s="52" t="s">
        <v>607</v>
      </c>
      <c r="AL37" s="46"/>
      <c r="AM37" s="46"/>
      <c r="AN37" s="46"/>
    </row>
    <row r="38" spans="1:75" x14ac:dyDescent="0.35">
      <c r="L38" s="22"/>
      <c r="M38" s="22"/>
      <c r="N38" s="22"/>
      <c r="O38" s="22"/>
      <c r="AC38" s="52">
        <v>24</v>
      </c>
      <c r="AD38" s="52" t="s">
        <v>608</v>
      </c>
      <c r="AL38" s="46"/>
      <c r="AM38" s="46"/>
      <c r="AN38" s="46"/>
    </row>
    <row r="39" spans="1:75" x14ac:dyDescent="0.35">
      <c r="L39" s="22"/>
      <c r="M39" s="22"/>
      <c r="N39" s="22"/>
      <c r="O39" s="22"/>
      <c r="AC39" s="52">
        <v>25</v>
      </c>
      <c r="AD39" s="52" t="s">
        <v>609</v>
      </c>
      <c r="AL39" s="46"/>
      <c r="AM39" s="46"/>
      <c r="AN39" s="46"/>
    </row>
    <row r="40" spans="1:75" ht="18.75" customHeight="1" x14ac:dyDescent="0.35">
      <c r="L40" s="41"/>
      <c r="M40" s="42"/>
      <c r="N40" s="43"/>
      <c r="AC40" s="52">
        <v>26</v>
      </c>
      <c r="AD40" s="52" t="s">
        <v>610</v>
      </c>
      <c r="AL40" s="46"/>
      <c r="AM40" s="46"/>
      <c r="AN40" s="46"/>
    </row>
    <row r="41" spans="1:75" ht="17.649999999999999" customHeight="1" x14ac:dyDescent="0.35">
      <c r="B41" s="37"/>
      <c r="C41" s="70" t="str">
        <f>IF(S24=0,CONCATENATE("No asylum-seekers resided in ",R8," in mid-2023"),CONCATENATE(ROUND(S24,0)," asylum-seekers resided in ",R8," in mid-2023"))</f>
        <v>857 asylum-seekers resided in Greater Dandenong in mid-2023</v>
      </c>
      <c r="D41" s="70"/>
      <c r="E41" s="70"/>
      <c r="F41" s="70"/>
      <c r="G41" s="70"/>
      <c r="H41" s="39"/>
      <c r="L41" s="44"/>
      <c r="M41" s="44"/>
      <c r="N41" s="44"/>
      <c r="O41" s="44"/>
      <c r="AC41" s="52">
        <v>27</v>
      </c>
      <c r="AD41" s="52" t="s">
        <v>611</v>
      </c>
      <c r="AL41" s="46"/>
      <c r="AM41" s="46"/>
      <c r="AN41" s="46"/>
    </row>
    <row r="42" spans="1:75" ht="16.5" customHeight="1" x14ac:dyDescent="0.35">
      <c r="B42" s="37"/>
      <c r="C42" s="70"/>
      <c r="D42" s="70"/>
      <c r="E42" s="70"/>
      <c r="F42" s="70"/>
      <c r="G42" s="70"/>
      <c r="H42" s="39"/>
      <c r="L42" s="44"/>
      <c r="M42" s="44"/>
      <c r="N42" s="44"/>
      <c r="O42" s="44"/>
      <c r="S42" s="59"/>
      <c r="T42" s="59"/>
      <c r="AC42" s="52">
        <v>28</v>
      </c>
      <c r="AD42" s="52" t="s">
        <v>612</v>
      </c>
      <c r="AL42" s="46"/>
      <c r="AM42" s="46"/>
      <c r="AN42" s="46"/>
    </row>
    <row r="43" spans="1:75" ht="14.25" customHeight="1" x14ac:dyDescent="0.35">
      <c r="R43" s="60"/>
      <c r="S43" s="61"/>
      <c r="T43" s="61"/>
      <c r="AC43" s="52">
        <v>29</v>
      </c>
      <c r="AD43" s="52" t="s">
        <v>613</v>
      </c>
      <c r="AL43" s="46"/>
      <c r="AM43" s="46"/>
      <c r="AN43" s="46"/>
    </row>
    <row r="44" spans="1:75" x14ac:dyDescent="0.35">
      <c r="R44" s="60"/>
      <c r="S44" s="61"/>
      <c r="T44" s="61"/>
      <c r="AC44" s="52">
        <v>30</v>
      </c>
      <c r="AD44" s="52" t="s">
        <v>614</v>
      </c>
      <c r="AL44" s="46"/>
      <c r="AM44" s="46"/>
      <c r="AN44" s="46"/>
    </row>
    <row r="45" spans="1:75" x14ac:dyDescent="0.35">
      <c r="R45" s="60"/>
      <c r="S45" s="61"/>
      <c r="T45" s="61"/>
      <c r="AC45" s="52">
        <v>31</v>
      </c>
      <c r="AD45" s="52" t="s">
        <v>615</v>
      </c>
      <c r="AL45" s="46"/>
      <c r="AM45" s="46"/>
      <c r="AN45" s="46"/>
    </row>
    <row r="46" spans="1:75" x14ac:dyDescent="0.35">
      <c r="R46" s="60"/>
      <c r="S46" s="61"/>
      <c r="T46" s="61"/>
      <c r="AC46" s="52">
        <v>32</v>
      </c>
      <c r="AD46" s="52" t="s">
        <v>616</v>
      </c>
      <c r="AL46" s="46"/>
      <c r="AM46" s="46"/>
      <c r="AN46" s="46"/>
    </row>
    <row r="47" spans="1:75" x14ac:dyDescent="0.35">
      <c r="R47" s="60"/>
      <c r="S47" s="61"/>
      <c r="T47" s="61"/>
      <c r="AC47" s="52">
        <v>33</v>
      </c>
      <c r="AD47" s="52" t="s">
        <v>617</v>
      </c>
      <c r="AL47" s="46"/>
      <c r="AM47" s="46"/>
      <c r="AN47" s="46"/>
    </row>
    <row r="48" spans="1:75" x14ac:dyDescent="0.35">
      <c r="R48" s="60"/>
      <c r="S48" s="61"/>
      <c r="T48" s="61"/>
      <c r="AC48" s="52">
        <v>34</v>
      </c>
      <c r="AD48" s="52" t="s">
        <v>618</v>
      </c>
      <c r="AL48" s="46"/>
      <c r="AM48" s="46"/>
      <c r="AN48" s="46"/>
    </row>
    <row r="49" spans="18:40" x14ac:dyDescent="0.35">
      <c r="R49" s="60"/>
      <c r="S49" s="61"/>
      <c r="T49" s="61"/>
      <c r="AC49" s="52">
        <v>35</v>
      </c>
      <c r="AD49" s="52" t="s">
        <v>619</v>
      </c>
      <c r="AL49" s="46"/>
      <c r="AM49" s="46"/>
      <c r="AN49" s="46"/>
    </row>
    <row r="50" spans="18:40" x14ac:dyDescent="0.35">
      <c r="R50" s="60"/>
      <c r="S50" s="61"/>
      <c r="T50" s="61"/>
      <c r="AC50" s="52">
        <v>36</v>
      </c>
      <c r="AD50" s="52" t="s">
        <v>620</v>
      </c>
      <c r="AL50" s="46"/>
      <c r="AM50" s="46"/>
      <c r="AN50" s="46"/>
    </row>
    <row r="51" spans="18:40" x14ac:dyDescent="0.35">
      <c r="R51" s="60"/>
      <c r="S51" s="61"/>
      <c r="T51" s="61"/>
      <c r="AC51" s="52">
        <v>37</v>
      </c>
      <c r="AD51" s="52" t="s">
        <v>621</v>
      </c>
      <c r="AL51" s="46"/>
      <c r="AM51" s="46"/>
      <c r="AN51" s="46"/>
    </row>
    <row r="52" spans="18:40" x14ac:dyDescent="0.35">
      <c r="R52" s="60"/>
      <c r="S52" s="61"/>
      <c r="T52" s="61"/>
      <c r="AC52" s="52">
        <v>38</v>
      </c>
      <c r="AD52" s="52" t="s">
        <v>622</v>
      </c>
      <c r="AL52" s="46"/>
      <c r="AM52" s="46"/>
      <c r="AN52" s="46"/>
    </row>
    <row r="53" spans="18:40" x14ac:dyDescent="0.35">
      <c r="R53" s="60"/>
      <c r="S53" s="61"/>
      <c r="T53" s="61"/>
      <c r="AC53" s="52">
        <v>39</v>
      </c>
      <c r="AD53" s="52" t="s">
        <v>623</v>
      </c>
      <c r="AL53" s="46"/>
      <c r="AM53" s="46"/>
      <c r="AN53" s="46"/>
    </row>
    <row r="54" spans="18:40" x14ac:dyDescent="0.35">
      <c r="R54" s="60"/>
      <c r="S54" s="61"/>
      <c r="T54" s="61"/>
      <c r="AC54" s="52">
        <v>40</v>
      </c>
      <c r="AD54" s="52" t="s">
        <v>624</v>
      </c>
      <c r="AL54" s="46"/>
      <c r="AM54" s="46"/>
      <c r="AN54" s="46"/>
    </row>
    <row r="55" spans="18:40" x14ac:dyDescent="0.35">
      <c r="R55" s="60"/>
      <c r="S55" s="61"/>
      <c r="T55" s="61"/>
      <c r="AC55" s="52">
        <v>41</v>
      </c>
      <c r="AD55" s="52" t="s">
        <v>625</v>
      </c>
      <c r="AL55" s="46"/>
      <c r="AM55" s="46"/>
      <c r="AN55" s="46"/>
    </row>
    <row r="56" spans="18:40" x14ac:dyDescent="0.35">
      <c r="R56" s="60"/>
      <c r="S56" s="61"/>
      <c r="T56" s="61"/>
      <c r="AC56" s="52">
        <v>42</v>
      </c>
      <c r="AD56" s="52" t="s">
        <v>626</v>
      </c>
      <c r="AL56" s="46"/>
      <c r="AM56" s="46"/>
      <c r="AN56" s="46"/>
    </row>
    <row r="57" spans="18:40" x14ac:dyDescent="0.35">
      <c r="R57" s="60"/>
      <c r="S57" s="61"/>
      <c r="T57" s="61"/>
      <c r="AC57" s="52">
        <v>43</v>
      </c>
      <c r="AD57" s="52" t="s">
        <v>627</v>
      </c>
      <c r="AL57" s="46"/>
      <c r="AM57" s="46"/>
      <c r="AN57" s="46"/>
    </row>
    <row r="58" spans="18:40" x14ac:dyDescent="0.35">
      <c r="R58" s="60"/>
      <c r="S58" s="61"/>
      <c r="T58" s="61"/>
      <c r="AC58" s="52">
        <v>44</v>
      </c>
      <c r="AD58" s="52" t="s">
        <v>628</v>
      </c>
      <c r="AL58" s="46"/>
      <c r="AM58" s="46"/>
      <c r="AN58" s="46"/>
    </row>
    <row r="59" spans="18:40" x14ac:dyDescent="0.35">
      <c r="R59" s="60"/>
      <c r="S59" s="61"/>
      <c r="T59" s="61"/>
      <c r="AC59" s="52">
        <v>45</v>
      </c>
      <c r="AD59" s="52" t="s">
        <v>629</v>
      </c>
      <c r="AL59" s="46"/>
      <c r="AM59" s="46"/>
      <c r="AN59" s="46"/>
    </row>
    <row r="60" spans="18:40" x14ac:dyDescent="0.35">
      <c r="R60" s="60"/>
      <c r="S60" s="61"/>
      <c r="T60" s="61"/>
      <c r="AC60" s="52">
        <v>46</v>
      </c>
      <c r="AD60" s="52" t="s">
        <v>630</v>
      </c>
      <c r="AL60" s="46"/>
      <c r="AM60" s="46"/>
      <c r="AN60" s="46"/>
    </row>
    <row r="61" spans="18:40" x14ac:dyDescent="0.35">
      <c r="R61" s="60"/>
      <c r="S61" s="61"/>
      <c r="T61" s="61"/>
      <c r="AC61" s="52">
        <v>47</v>
      </c>
      <c r="AD61" s="52" t="s">
        <v>631</v>
      </c>
      <c r="AL61" s="46"/>
      <c r="AM61" s="46"/>
      <c r="AN61" s="46"/>
    </row>
    <row r="62" spans="18:40" x14ac:dyDescent="0.35">
      <c r="R62" s="60"/>
      <c r="S62" s="61"/>
      <c r="T62" s="61"/>
      <c r="AC62" s="52">
        <v>48</v>
      </c>
      <c r="AD62" s="52" t="s">
        <v>632</v>
      </c>
      <c r="AL62" s="46"/>
      <c r="AM62" s="46"/>
      <c r="AN62" s="46"/>
    </row>
    <row r="63" spans="18:40" x14ac:dyDescent="0.35">
      <c r="R63" s="60"/>
      <c r="S63" s="61"/>
      <c r="T63" s="61"/>
      <c r="AC63" s="52">
        <v>49</v>
      </c>
      <c r="AD63" s="52" t="s">
        <v>633</v>
      </c>
      <c r="AL63" s="46"/>
      <c r="AM63" s="46"/>
      <c r="AN63" s="46"/>
    </row>
    <row r="64" spans="18:40" x14ac:dyDescent="0.35">
      <c r="R64" s="60"/>
      <c r="S64" s="61"/>
      <c r="T64" s="61"/>
      <c r="AC64" s="52">
        <v>50</v>
      </c>
      <c r="AD64" s="52" t="s">
        <v>634</v>
      </c>
      <c r="AL64" s="46"/>
      <c r="AM64" s="46"/>
      <c r="AN64" s="46"/>
    </row>
    <row r="65" spans="18:40" x14ac:dyDescent="0.35">
      <c r="R65" s="60"/>
      <c r="S65" s="61"/>
      <c r="T65" s="61"/>
      <c r="AC65" s="52">
        <v>51</v>
      </c>
      <c r="AD65" s="52" t="s">
        <v>635</v>
      </c>
      <c r="AL65" s="46"/>
      <c r="AM65" s="46"/>
      <c r="AN65" s="46"/>
    </row>
    <row r="66" spans="18:40" x14ac:dyDescent="0.35">
      <c r="R66" s="60"/>
      <c r="S66" s="61"/>
      <c r="T66" s="61"/>
      <c r="AC66" s="52">
        <v>52</v>
      </c>
      <c r="AD66" s="52" t="s">
        <v>636</v>
      </c>
      <c r="AL66" s="46"/>
      <c r="AM66" s="46"/>
      <c r="AN66" s="46"/>
    </row>
    <row r="67" spans="18:40" x14ac:dyDescent="0.35">
      <c r="R67" s="60"/>
      <c r="S67" s="61"/>
      <c r="T67" s="61"/>
      <c r="AC67" s="52">
        <v>53</v>
      </c>
      <c r="AD67" s="52" t="s">
        <v>637</v>
      </c>
      <c r="AL67" s="46"/>
      <c r="AM67" s="46"/>
      <c r="AN67" s="46"/>
    </row>
    <row r="68" spans="18:40" x14ac:dyDescent="0.35">
      <c r="R68" s="60"/>
      <c r="S68" s="61"/>
      <c r="T68" s="61"/>
      <c r="AC68" s="52">
        <v>54</v>
      </c>
      <c r="AD68" s="52" t="s">
        <v>638</v>
      </c>
      <c r="AL68" s="46"/>
      <c r="AM68" s="46"/>
      <c r="AN68" s="46"/>
    </row>
    <row r="69" spans="18:40" x14ac:dyDescent="0.35">
      <c r="R69" s="60"/>
      <c r="S69" s="61"/>
      <c r="T69" s="61"/>
      <c r="AC69" s="52">
        <v>55</v>
      </c>
      <c r="AD69" s="52" t="s">
        <v>639</v>
      </c>
      <c r="AL69" s="46"/>
      <c r="AM69" s="46"/>
      <c r="AN69" s="46"/>
    </row>
    <row r="70" spans="18:40" x14ac:dyDescent="0.35">
      <c r="R70" s="60"/>
      <c r="S70" s="61"/>
      <c r="T70" s="61"/>
      <c r="AC70" s="52">
        <v>56</v>
      </c>
      <c r="AD70" s="52" t="s">
        <v>640</v>
      </c>
      <c r="AL70" s="46"/>
      <c r="AM70" s="46"/>
      <c r="AN70" s="46"/>
    </row>
    <row r="71" spans="18:40" x14ac:dyDescent="0.35">
      <c r="R71" s="60"/>
      <c r="S71" s="61"/>
      <c r="T71" s="61"/>
      <c r="AC71" s="52">
        <v>57</v>
      </c>
      <c r="AD71" s="52" t="s">
        <v>641</v>
      </c>
      <c r="AL71" s="46"/>
      <c r="AM71" s="46"/>
      <c r="AN71" s="46"/>
    </row>
    <row r="72" spans="18:40" x14ac:dyDescent="0.35">
      <c r="R72" s="60"/>
      <c r="S72" s="61"/>
      <c r="T72" s="61"/>
      <c r="AC72" s="52">
        <v>58</v>
      </c>
      <c r="AD72" s="52" t="s">
        <v>642</v>
      </c>
      <c r="AL72" s="46"/>
      <c r="AM72" s="46"/>
      <c r="AN72" s="46"/>
    </row>
    <row r="73" spans="18:40" x14ac:dyDescent="0.35">
      <c r="R73" s="60"/>
      <c r="S73" s="61"/>
      <c r="T73" s="61"/>
      <c r="AC73" s="52">
        <v>59</v>
      </c>
      <c r="AD73" s="52" t="s">
        <v>643</v>
      </c>
      <c r="AL73" s="46"/>
      <c r="AM73" s="46"/>
      <c r="AN73" s="46"/>
    </row>
    <row r="74" spans="18:40" x14ac:dyDescent="0.35">
      <c r="AC74" s="52">
        <v>60</v>
      </c>
      <c r="AD74" s="52" t="s">
        <v>644</v>
      </c>
      <c r="AL74" s="46"/>
      <c r="AM74" s="46"/>
      <c r="AN74" s="46"/>
    </row>
    <row r="75" spans="18:40" x14ac:dyDescent="0.35">
      <c r="AC75" s="52">
        <v>61</v>
      </c>
      <c r="AD75" s="52" t="s">
        <v>645</v>
      </c>
      <c r="AL75" s="46"/>
      <c r="AM75" s="46"/>
      <c r="AN75" s="46"/>
    </row>
    <row r="76" spans="18:40" x14ac:dyDescent="0.35">
      <c r="AC76" s="52">
        <v>62</v>
      </c>
      <c r="AD76" s="52" t="s">
        <v>646</v>
      </c>
      <c r="AL76" s="46"/>
      <c r="AM76" s="46"/>
      <c r="AN76" s="46"/>
    </row>
    <row r="77" spans="18:40" x14ac:dyDescent="0.35">
      <c r="AC77" s="52">
        <v>63</v>
      </c>
      <c r="AD77" s="52" t="s">
        <v>647</v>
      </c>
      <c r="AL77" s="46"/>
      <c r="AM77" s="46"/>
      <c r="AN77" s="46"/>
    </row>
    <row r="78" spans="18:40" x14ac:dyDescent="0.35">
      <c r="AC78" s="52">
        <v>64</v>
      </c>
      <c r="AD78" s="52" t="s">
        <v>648</v>
      </c>
      <c r="AL78" s="46"/>
      <c r="AM78" s="46"/>
      <c r="AN78" s="46"/>
    </row>
    <row r="79" spans="18:40" x14ac:dyDescent="0.35">
      <c r="AC79" s="52">
        <v>65</v>
      </c>
      <c r="AD79" s="52" t="s">
        <v>649</v>
      </c>
      <c r="AL79" s="46"/>
      <c r="AM79" s="46"/>
      <c r="AN79" s="46"/>
    </row>
    <row r="80" spans="18:40" x14ac:dyDescent="0.35">
      <c r="AC80" s="52">
        <v>66</v>
      </c>
      <c r="AD80" s="52" t="s">
        <v>650</v>
      </c>
      <c r="AL80" s="46"/>
      <c r="AM80" s="46"/>
      <c r="AN80" s="46"/>
    </row>
    <row r="81" spans="29:40" x14ac:dyDescent="0.35">
      <c r="AC81" s="52">
        <v>67</v>
      </c>
      <c r="AD81" s="52" t="s">
        <v>651</v>
      </c>
      <c r="AL81" s="46"/>
      <c r="AM81" s="46"/>
      <c r="AN81" s="46"/>
    </row>
    <row r="82" spans="29:40" x14ac:dyDescent="0.35">
      <c r="AC82" s="52">
        <v>68</v>
      </c>
      <c r="AD82" s="52" t="s">
        <v>652</v>
      </c>
      <c r="AL82" s="46"/>
      <c r="AM82" s="46"/>
      <c r="AN82" s="46"/>
    </row>
    <row r="83" spans="29:40" x14ac:dyDescent="0.35">
      <c r="AC83" s="52">
        <v>69</v>
      </c>
      <c r="AD83" s="52" t="s">
        <v>653</v>
      </c>
      <c r="AL83" s="46"/>
      <c r="AM83" s="46"/>
      <c r="AN83" s="46"/>
    </row>
    <row r="84" spans="29:40" x14ac:dyDescent="0.35">
      <c r="AC84" s="52">
        <v>70</v>
      </c>
      <c r="AD84" s="52" t="s">
        <v>654</v>
      </c>
      <c r="AL84" s="46"/>
      <c r="AM84" s="46"/>
      <c r="AN84" s="46"/>
    </row>
    <row r="85" spans="29:40" x14ac:dyDescent="0.35">
      <c r="AC85" s="52">
        <v>71</v>
      </c>
      <c r="AD85" s="52" t="s">
        <v>655</v>
      </c>
      <c r="AL85" s="46"/>
      <c r="AM85" s="46"/>
      <c r="AN85" s="46"/>
    </row>
    <row r="86" spans="29:40" x14ac:dyDescent="0.35">
      <c r="AC86" s="52">
        <v>72</v>
      </c>
      <c r="AD86" s="52" t="s">
        <v>656</v>
      </c>
      <c r="AL86" s="46"/>
      <c r="AM86" s="46"/>
      <c r="AN86" s="46"/>
    </row>
    <row r="87" spans="29:40" x14ac:dyDescent="0.35">
      <c r="AC87" s="52">
        <v>73</v>
      </c>
      <c r="AD87" s="52" t="s">
        <v>657</v>
      </c>
      <c r="AL87" s="46"/>
      <c r="AM87" s="46"/>
      <c r="AN87" s="46"/>
    </row>
    <row r="88" spans="29:40" x14ac:dyDescent="0.35">
      <c r="AC88" s="52">
        <v>74</v>
      </c>
      <c r="AD88" s="52" t="s">
        <v>658</v>
      </c>
      <c r="AL88" s="46"/>
      <c r="AM88" s="46"/>
      <c r="AN88" s="46"/>
    </row>
    <row r="89" spans="29:40" x14ac:dyDescent="0.35">
      <c r="AC89" s="52">
        <v>75</v>
      </c>
      <c r="AD89" s="52" t="s">
        <v>659</v>
      </c>
      <c r="AL89" s="46"/>
      <c r="AM89" s="46"/>
      <c r="AN89" s="46"/>
    </row>
    <row r="90" spans="29:40" x14ac:dyDescent="0.35">
      <c r="AC90" s="52">
        <v>76</v>
      </c>
      <c r="AD90" s="52" t="s">
        <v>660</v>
      </c>
      <c r="AL90" s="46"/>
      <c r="AM90" s="46"/>
      <c r="AN90" s="46"/>
    </row>
    <row r="91" spans="29:40" x14ac:dyDescent="0.35">
      <c r="AC91" s="52">
        <v>77</v>
      </c>
      <c r="AD91" s="52" t="s">
        <v>661</v>
      </c>
      <c r="AL91" s="46"/>
      <c r="AM91" s="46"/>
      <c r="AN91" s="46"/>
    </row>
    <row r="92" spans="29:40" x14ac:dyDescent="0.35">
      <c r="AC92" s="52">
        <v>78</v>
      </c>
      <c r="AD92" s="52" t="s">
        <v>662</v>
      </c>
    </row>
    <row r="93" spans="29:40" x14ac:dyDescent="0.35">
      <c r="AC93" s="52">
        <v>79</v>
      </c>
      <c r="AD93" s="52" t="s">
        <v>663</v>
      </c>
    </row>
  </sheetData>
  <sheetProtection sheet="1" objects="1" scenarios="1"/>
  <mergeCells count="14">
    <mergeCell ref="J9:J10"/>
    <mergeCell ref="L9:O11"/>
    <mergeCell ref="C7:C8"/>
    <mergeCell ref="J33:N33"/>
    <mergeCell ref="C41:G42"/>
    <mergeCell ref="C30:H31"/>
    <mergeCell ref="C32:G32"/>
    <mergeCell ref="C1:O1"/>
    <mergeCell ref="C5:C6"/>
    <mergeCell ref="D7:D8"/>
    <mergeCell ref="E7:G8"/>
    <mergeCell ref="J6:J7"/>
    <mergeCell ref="L6:O7"/>
    <mergeCell ref="D5:I6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Drop Down 1">
              <controlPr defaultSize="0" print="0" autoLine="0" autoPict="0">
                <anchor moveWithCells="1">
                  <from>
                    <xdr:col>6</xdr:col>
                    <xdr:colOff>6350</xdr:colOff>
                    <xdr:row>1</xdr:row>
                    <xdr:rowOff>0</xdr:rowOff>
                  </from>
                  <to>
                    <xdr:col>8</xdr:col>
                    <xdr:colOff>469900</xdr:colOff>
                    <xdr:row>2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A10890137</value>
    </field>
    <field name="Objective-Title">
      <value order="0">2024 Infographic Cultural Diversity &amp; Settlement</value>
    </field>
    <field name="Objective-Description">
      <value order="0"/>
    </field>
    <field name="Objective-CreationStamp">
      <value order="0">2024-04-30T06:43:12Z</value>
    </field>
    <field name="Objective-IsApproved">
      <value order="0">false</value>
    </field>
    <field name="Objective-IsPublished">
      <value order="0">true</value>
    </field>
    <field name="Objective-DatePublished">
      <value order="0">2024-04-30T06:43:25Z</value>
    </field>
    <field name="Objective-ModificationStamp">
      <value order="0">2024-05-08T23:05:43Z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vA13790459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Outline</vt:lpstr>
      <vt:lpstr>Birthplaces</vt:lpstr>
      <vt:lpstr>Languages</vt:lpstr>
      <vt:lpstr>Data</vt:lpstr>
      <vt:lpstr>Infographic</vt:lpstr>
      <vt:lpstr>Infographic!Print_Area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 Brown</dc:creator>
  <cp:lastModifiedBy>Hayden Brown</cp:lastModifiedBy>
  <cp:lastPrinted>2023-11-08T00:36:23Z</cp:lastPrinted>
  <dcterms:created xsi:type="dcterms:W3CDTF">2023-10-30T22:03:25Z</dcterms:created>
  <dcterms:modified xsi:type="dcterms:W3CDTF">2024-04-30T06:39:52Z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A10890137</vt:lpwstr>
  </op:property>
  <op:property fmtid="{D5CDD505-2E9C-101B-9397-08002B2CF9AE}" pid="4" name="Objective-Title">
    <vt:lpwstr xmlns:vt="http://schemas.openxmlformats.org/officeDocument/2006/docPropsVTypes">2024 Infographic Cultural Diversity &amp; Settlement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2024-04-30T06:43:12Z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2024-04-30T06:43:25Z</vt:filetime>
  </op:property>
  <op:property fmtid="{D5CDD505-2E9C-101B-9397-08002B2CF9AE}" pid="10" name="Objective-ModificationStamp">
    <vt:filetime xmlns:vt="http://schemas.openxmlformats.org/officeDocument/2006/docPropsVTypes">2024-05-08T23:05:43Z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vA13790459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