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b3cc6eaf63f44f42"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CommunityContactList\~ Dump\"/>
    </mc:Choice>
  </mc:AlternateContent>
  <xr:revisionPtr revIDLastSave="0" documentId="8_{D9EEE3CB-0C11-48F4-A265-BA292176CA1F}" xr6:coauthVersionLast="47" xr6:coauthVersionMax="47" xr10:uidLastSave="{00000000-0000-0000-0000-000000000000}"/>
  <bookViews>
    <workbookView showHorizontalScroll="0" showSheetTabs="0" xWindow="-110" yWindow="-110" windowWidth="19420" windowHeight="11500" tabRatio="813" firstSheet="9" activeTab="9" xr2:uid="{994E54E8-DB93-4D62-BEDA-71306518A410}"/>
  </bookViews>
  <sheets>
    <sheet name="Tree canopy" sheetId="5" state="hidden" r:id="rId1"/>
    <sheet name="SGU-Solar adjusted" sheetId="8" state="hidden" r:id="rId2"/>
    <sheet name="SGU Battery" sheetId="3" state="hidden" r:id="rId3"/>
    <sheet name="Waste Diversion" sheetId="7" state="hidden" r:id="rId4"/>
    <sheet name="Waste Data adjusted" sheetId="11" state="hidden" r:id="rId5"/>
    <sheet name="Environmental Scans" sheetId="12" state="hidden" r:id="rId6"/>
    <sheet name="Council performance" sheetId="6" state="hidden" r:id="rId7"/>
    <sheet name="Env Scan Rain Temp" sheetId="13" state="hidden" r:id="rId8"/>
    <sheet name="Land Use adjusted" sheetId="16" state="hidden" r:id="rId9"/>
    <sheet name="Front" sheetId="17" r:id="rId10"/>
  </sheets>
  <externalReferences>
    <externalReference r:id="rId11"/>
    <externalReference r:id="rId12"/>
  </externalReferences>
  <definedNames>
    <definedName name="_Ref191384796" localSheetId="7">'Env Scan Rain Temp'!$I$4</definedName>
    <definedName name="Full">#REF!</definedName>
    <definedName name="Glossary">#REF!</definedName>
    <definedName name="Introduction">#REF!</definedName>
    <definedName name="Label">'[1]Lists (to delete)'!$A$2:$A$7</definedName>
    <definedName name="_xlnm.Print_Area" localSheetId="9">Front!$D$1:$J$135</definedName>
    <definedName name="scope">#REF!</definedName>
    <definedName name="table1">[2]Contents!#REF!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6" l="1"/>
  <c r="U56" i="6"/>
  <c r="U55" i="6"/>
  <c r="U54" i="6"/>
  <c r="U53" i="6"/>
  <c r="U52" i="6"/>
  <c r="U51" i="6"/>
  <c r="F63" i="17" a="1"/>
  <c r="F63" i="17" s="1"/>
  <c r="F73" i="17" a="1"/>
  <c r="F73" i="17" s="1"/>
  <c r="F64" i="17" a="1"/>
  <c r="F64" i="17" s="1"/>
  <c r="J133" i="17" a="1"/>
  <c r="J133" i="17" s="1"/>
  <c r="G135" i="17" s="1"/>
  <c r="G105" i="17" a="1"/>
  <c r="G105" i="17" s="1"/>
  <c r="G107" i="17" s="1"/>
  <c r="E1812" i="16"/>
  <c r="E1219" i="16"/>
  <c r="E2720" i="16"/>
  <c r="E2820" i="16"/>
  <c r="E2865" i="16"/>
  <c r="E3618" i="16"/>
  <c r="E3657" i="16"/>
  <c r="E3766" i="16"/>
  <c r="J97" i="17"/>
  <c r="I97" i="17"/>
  <c r="G97" i="17"/>
  <c r="F97" i="17"/>
  <c r="J96" i="17"/>
  <c r="I96" i="17"/>
  <c r="G96" i="17"/>
  <c r="F96" i="17"/>
  <c r="J95" i="17"/>
  <c r="I95" i="17"/>
  <c r="G95" i="17"/>
  <c r="F95" i="17"/>
  <c r="J94" i="17"/>
  <c r="I94" i="17"/>
  <c r="G94" i="17"/>
  <c r="F94" i="17"/>
  <c r="J93" i="17"/>
  <c r="I93" i="17"/>
  <c r="G93" i="17"/>
  <c r="F93" i="17"/>
  <c r="J92" i="17"/>
  <c r="I92" i="17"/>
  <c r="G92" i="17"/>
  <c r="F92" i="17"/>
  <c r="J91" i="17"/>
  <c r="I91" i="17"/>
  <c r="G91" i="17"/>
  <c r="F91" i="17"/>
  <c r="J90" i="17"/>
  <c r="I90" i="17"/>
  <c r="G90" i="17"/>
  <c r="F90" i="17"/>
  <c r="J89" i="17"/>
  <c r="I89" i="17"/>
  <c r="G89" i="17"/>
  <c r="F89" i="17"/>
  <c r="J88" i="17"/>
  <c r="I88" i="17"/>
  <c r="G88" i="17"/>
  <c r="J87" i="17"/>
  <c r="I87" i="17"/>
  <c r="G87" i="17"/>
  <c r="F87" i="17"/>
  <c r="J86" i="17"/>
  <c r="I86" i="17"/>
  <c r="G86" i="17"/>
  <c r="F86" i="17"/>
  <c r="J85" i="17"/>
  <c r="I85" i="17"/>
  <c r="G85" i="17"/>
  <c r="F85" i="17"/>
  <c r="J84" i="17"/>
  <c r="I84" i="17"/>
  <c r="G84" i="17"/>
  <c r="F84" i="17"/>
  <c r="J83" i="17"/>
  <c r="I83" i="17"/>
  <c r="G83" i="17"/>
  <c r="F83" i="17"/>
  <c r="J82" i="17"/>
  <c r="I82" i="17"/>
  <c r="G82" i="17"/>
  <c r="F82" i="17"/>
  <c r="J81" i="17"/>
  <c r="I81" i="17"/>
  <c r="G81" i="17"/>
  <c r="F81" i="17"/>
  <c r="J80" i="17"/>
  <c r="I80" i="17"/>
  <c r="G80" i="17"/>
  <c r="F80" i="17"/>
  <c r="J79" i="17"/>
  <c r="I79" i="17"/>
  <c r="G79" i="17"/>
  <c r="F79" i="17"/>
  <c r="J78" i="17"/>
  <c r="I78" i="17"/>
  <c r="G78" i="17"/>
  <c r="F78" i="17"/>
  <c r="J77" i="17"/>
  <c r="I77" i="17"/>
  <c r="G77" i="17"/>
  <c r="F77" i="17"/>
  <c r="J76" i="17"/>
  <c r="I76" i="17"/>
  <c r="G76" i="17"/>
  <c r="F76" i="17"/>
  <c r="J75" i="17"/>
  <c r="I75" i="17"/>
  <c r="G75" i="17"/>
  <c r="F75" i="17"/>
  <c r="F88" i="17"/>
  <c r="F74" i="17"/>
  <c r="E2604" i="16"/>
  <c r="E2569" i="16"/>
  <c r="J74" i="17"/>
  <c r="I74" i="17"/>
  <c r="G74" i="17"/>
  <c r="E3570" i="16"/>
  <c r="E819" i="16"/>
  <c r="E356" i="16"/>
  <c r="E321" i="16"/>
  <c r="E267" i="16"/>
  <c r="E209" i="16"/>
  <c r="E170" i="16"/>
  <c r="E117" i="16"/>
  <c r="G49" i="17"/>
  <c r="I24" i="17"/>
  <c r="I25" i="17"/>
  <c r="I26" i="17"/>
  <c r="I27" i="17"/>
  <c r="I28" i="17"/>
  <c r="I29" i="17"/>
  <c r="I23" i="17"/>
  <c r="G24" i="17"/>
  <c r="G25" i="17"/>
  <c r="G26" i="17"/>
  <c r="G27" i="17"/>
  <c r="G28" i="17"/>
  <c r="G29" i="17"/>
  <c r="G23" i="17"/>
  <c r="F65" i="17"/>
  <c r="I59" i="17"/>
  <c r="I58" i="17"/>
  <c r="I57" i="17"/>
  <c r="I56" i="17"/>
  <c r="I55" i="17"/>
  <c r="G59" i="17"/>
  <c r="G58" i="17"/>
  <c r="G57" i="17"/>
  <c r="G56" i="17"/>
  <c r="G55" i="17"/>
  <c r="I52" i="17"/>
  <c r="I51" i="17"/>
  <c r="I50" i="17"/>
  <c r="I49" i="17"/>
  <c r="G52" i="17"/>
  <c r="G51" i="17"/>
  <c r="G50" i="17"/>
  <c r="G38" i="17"/>
  <c r="G36" i="17"/>
  <c r="G34" i="17"/>
  <c r="I18" i="17"/>
  <c r="G18" i="17"/>
  <c r="G13" i="17"/>
  <c r="I43" i="17"/>
  <c r="G43" i="17"/>
  <c r="I11" i="17"/>
  <c r="I12" i="17"/>
  <c r="I13" i="17"/>
  <c r="I10" i="17"/>
  <c r="G10" i="17"/>
  <c r="G11" i="17"/>
  <c r="G12" i="17"/>
  <c r="U85" i="6"/>
  <c r="I38" i="17" s="1"/>
  <c r="T85" i="6"/>
  <c r="L85" i="6"/>
  <c r="I36" i="17" s="1"/>
  <c r="D85" i="6"/>
  <c r="I34" i="17" s="1"/>
  <c r="S83" i="11"/>
  <c r="T83" i="11"/>
  <c r="U83" i="11"/>
  <c r="V83" i="11"/>
  <c r="W83" i="11"/>
  <c r="X83" i="11"/>
  <c r="Y83" i="11"/>
  <c r="S84" i="11"/>
  <c r="T84" i="11"/>
  <c r="U84" i="11"/>
  <c r="V84" i="11"/>
  <c r="W84" i="11"/>
  <c r="X84" i="11"/>
  <c r="Y84" i="11"/>
  <c r="F84" i="11"/>
  <c r="G84" i="11"/>
  <c r="H84" i="11"/>
  <c r="I84" i="11"/>
  <c r="J84" i="11"/>
  <c r="K84" i="11"/>
  <c r="L84" i="11"/>
  <c r="M84" i="11"/>
  <c r="N84" i="11"/>
  <c r="O84" i="11"/>
  <c r="P84" i="11"/>
  <c r="Q84" i="11"/>
  <c r="E84" i="11"/>
  <c r="M88" i="7"/>
  <c r="E648" i="3"/>
  <c r="F648" i="3"/>
  <c r="G648" i="3"/>
  <c r="H648" i="3"/>
  <c r="I648" i="3"/>
  <c r="J648" i="3"/>
  <c r="K648" i="3"/>
  <c r="L648" i="3"/>
  <c r="D648" i="3"/>
  <c r="GH718" i="8"/>
  <c r="GI718" i="8"/>
  <c r="GJ718" i="8"/>
  <c r="GK718" i="8"/>
  <c r="GL718" i="8"/>
  <c r="GM718" i="8"/>
  <c r="GN718" i="8"/>
  <c r="GO718" i="8"/>
  <c r="GP718" i="8"/>
  <c r="GQ718" i="8"/>
  <c r="GR718" i="8"/>
  <c r="GS718" i="8"/>
  <c r="GT718" i="8"/>
  <c r="GU718" i="8"/>
  <c r="GV718" i="8"/>
  <c r="GG718" i="8"/>
  <c r="T44" i="11"/>
  <c r="U5" i="6"/>
  <c r="L5" i="6"/>
  <c r="D5" i="6"/>
  <c r="T5" i="11"/>
  <c r="S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6" i="11"/>
  <c r="Y50" i="11"/>
  <c r="Y51" i="11"/>
  <c r="Y52" i="11"/>
  <c r="Y53" i="11"/>
  <c r="Y54" i="11"/>
  <c r="Y55"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5" i="11"/>
  <c r="S6" i="11"/>
  <c r="T6" i="11"/>
  <c r="U6" i="11"/>
  <c r="V6" i="11"/>
  <c r="W6" i="11"/>
  <c r="X6" i="11"/>
  <c r="S7" i="11"/>
  <c r="T7" i="11"/>
  <c r="U7" i="11"/>
  <c r="V7" i="11"/>
  <c r="W7" i="11"/>
  <c r="X7" i="11"/>
  <c r="S8" i="11"/>
  <c r="T8" i="11"/>
  <c r="U8" i="11"/>
  <c r="V8" i="11"/>
  <c r="W8" i="11"/>
  <c r="X8" i="11"/>
  <c r="S9" i="11"/>
  <c r="T9" i="11"/>
  <c r="U9" i="11"/>
  <c r="V9" i="11"/>
  <c r="W9" i="11"/>
  <c r="X9" i="11"/>
  <c r="S10" i="11"/>
  <c r="T10" i="11"/>
  <c r="U10" i="11"/>
  <c r="V10" i="11"/>
  <c r="W10" i="11"/>
  <c r="X10" i="11"/>
  <c r="S11" i="11"/>
  <c r="T11" i="11"/>
  <c r="U11" i="11"/>
  <c r="V11" i="11"/>
  <c r="W11" i="11"/>
  <c r="X11" i="11"/>
  <c r="S12" i="11"/>
  <c r="T12" i="11"/>
  <c r="U12" i="11"/>
  <c r="V12" i="11"/>
  <c r="W12" i="11"/>
  <c r="X12" i="11"/>
  <c r="S13" i="11"/>
  <c r="T13" i="11"/>
  <c r="U13" i="11"/>
  <c r="V13" i="11"/>
  <c r="W13" i="11"/>
  <c r="X13" i="11"/>
  <c r="S14" i="11"/>
  <c r="T14" i="11"/>
  <c r="U14" i="11"/>
  <c r="V14" i="11"/>
  <c r="W14" i="11"/>
  <c r="X14" i="11"/>
  <c r="S15" i="11"/>
  <c r="T15" i="11"/>
  <c r="U15" i="11"/>
  <c r="V15" i="11"/>
  <c r="W15" i="11"/>
  <c r="X15" i="11"/>
  <c r="S16" i="11"/>
  <c r="T16" i="11"/>
  <c r="U16" i="11"/>
  <c r="V16" i="11"/>
  <c r="W16" i="11"/>
  <c r="X16" i="11"/>
  <c r="S17" i="11"/>
  <c r="T17" i="11"/>
  <c r="U17" i="11"/>
  <c r="V17" i="11"/>
  <c r="W17" i="11"/>
  <c r="X17" i="11"/>
  <c r="S18" i="11"/>
  <c r="T18" i="11"/>
  <c r="U18" i="11"/>
  <c r="V18" i="11"/>
  <c r="W18" i="11"/>
  <c r="X18" i="11"/>
  <c r="S19" i="11"/>
  <c r="T19" i="11"/>
  <c r="U19" i="11"/>
  <c r="V19" i="11"/>
  <c r="W19" i="11"/>
  <c r="X19" i="11"/>
  <c r="S20" i="11"/>
  <c r="T20" i="11"/>
  <c r="U20" i="11"/>
  <c r="V20" i="11"/>
  <c r="W20" i="11"/>
  <c r="X20" i="11"/>
  <c r="S21" i="11"/>
  <c r="T21" i="11"/>
  <c r="U21" i="11"/>
  <c r="V21" i="11"/>
  <c r="W21" i="11"/>
  <c r="X21" i="11"/>
  <c r="S22" i="11"/>
  <c r="T22" i="11"/>
  <c r="U22" i="11"/>
  <c r="V22" i="11"/>
  <c r="W22" i="11"/>
  <c r="X22" i="11"/>
  <c r="S23" i="11"/>
  <c r="T23" i="11"/>
  <c r="U23" i="11"/>
  <c r="V23" i="11"/>
  <c r="W23" i="11"/>
  <c r="X23" i="11"/>
  <c r="S24" i="11"/>
  <c r="T24" i="11"/>
  <c r="U24" i="11"/>
  <c r="V24" i="11"/>
  <c r="W24" i="11"/>
  <c r="X24" i="11"/>
  <c r="S25" i="11"/>
  <c r="T25" i="11"/>
  <c r="U25" i="11"/>
  <c r="V25" i="11"/>
  <c r="W25" i="11"/>
  <c r="X25" i="11"/>
  <c r="S26" i="11"/>
  <c r="T26" i="11"/>
  <c r="U26" i="11"/>
  <c r="V26" i="11"/>
  <c r="W26" i="11"/>
  <c r="X26" i="11"/>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6" i="11"/>
  <c r="T56" i="11"/>
  <c r="U56" i="11"/>
  <c r="V56" i="11"/>
  <c r="W56" i="11"/>
  <c r="X56"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X5" i="11"/>
  <c r="W5" i="11"/>
  <c r="V5" i="11"/>
  <c r="U5"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6" i="11"/>
  <c r="J50" i="11"/>
  <c r="J51" i="11"/>
  <c r="J52" i="11"/>
  <c r="J53" i="11"/>
  <c r="J54" i="11"/>
  <c r="J55"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5" i="11"/>
  <c r="G106" i="17" l="1"/>
  <c r="G126" i="17"/>
  <c r="G118" i="17"/>
  <c r="G114" i="17"/>
  <c r="G113" i="17"/>
  <c r="G115" i="17"/>
  <c r="G111" i="17"/>
  <c r="G116" i="17"/>
  <c r="G110" i="17"/>
  <c r="G119" i="17"/>
  <c r="G112" i="17"/>
  <c r="G109" i="17"/>
  <c r="G108" i="17"/>
  <c r="G120" i="17"/>
  <c r="G117" i="17"/>
  <c r="U7" i="6"/>
  <c r="U8" i="6"/>
  <c r="U9" i="6"/>
  <c r="U10" i="6"/>
  <c r="U11" i="6"/>
  <c r="U12" i="6"/>
  <c r="U13" i="6"/>
  <c r="U14" i="6"/>
  <c r="U66"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8" i="6"/>
  <c r="U59" i="6"/>
  <c r="U60" i="6"/>
  <c r="U61" i="6"/>
  <c r="U62" i="6"/>
  <c r="U63" i="6"/>
  <c r="U64" i="6"/>
  <c r="U65" i="6"/>
  <c r="U67" i="6"/>
  <c r="U68" i="6"/>
  <c r="U69" i="6"/>
  <c r="U70" i="6"/>
  <c r="U71" i="6"/>
  <c r="U72" i="6"/>
  <c r="U73" i="6"/>
  <c r="U74" i="6"/>
  <c r="U75" i="6"/>
  <c r="U76" i="6"/>
  <c r="U77" i="6"/>
  <c r="U78" i="6"/>
  <c r="U79" i="6"/>
  <c r="U80" i="6"/>
  <c r="U81" i="6"/>
  <c r="U82" i="6"/>
  <c r="U83" i="6"/>
  <c r="U84" i="6"/>
  <c r="U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<sst xmlns="http://schemas.openxmlformats.org/spreadsheetml/2006/main" count="4773" uniqueCount="417">
  <si>
    <t>https://www.emv.vic.gov.au/regional-environmental-scans</t>
  </si>
  <si>
    <t>Small Generation Unit (SGU) - Solar Panel (Deemed) - Capacity</t>
  </si>
  <si>
    <t>Please be aware that RET legislation allows a 12 month creation period for registered persons to create their certificates. The 2025 and 2026 figures will continue to rise due to the 12 month creation period.</t>
  </si>
  <si>
    <t>Data as at 28/02/2026</t>
  </si>
  <si>
    <t>Total Rated Power Output In kW</t>
  </si>
  <si>
    <t>Small unit postcode</t>
  </si>
  <si>
    <t>Jul 2025 - Usable capacity in kWh</t>
  </si>
  <si>
    <t>Aug 2025 - Usable capacity in kWh</t>
  </si>
  <si>
    <t>Sep 2025 - Usable capacity in kWh</t>
  </si>
  <si>
    <t>Oct 2025 - Usable capacity in kWh</t>
  </si>
  <si>
    <t>Nov 2025 - Usable capacity in kWh</t>
  </si>
  <si>
    <t>Dec 2025 - Usable capacity in kWh</t>
  </si>
  <si>
    <t>Jan 2026 - Usable capacity in kWh</t>
  </si>
  <si>
    <t>Feb 2026 - Usable capacity in kWh</t>
  </si>
  <si>
    <t>Total usable capacity in kWh</t>
  </si>
  <si>
    <t>Tree Canopy Cover by Local Government</t>
  </si>
  <si>
    <t>Trees 3 to 10m (%)</t>
  </si>
  <si>
    <t>Trees 10 to 15m (%)</t>
  </si>
  <si>
    <t>Trees 15m plus (%)</t>
  </si>
  <si>
    <t>Total Trees (%)</t>
  </si>
  <si>
    <t>Banyule</t>
  </si>
  <si>
    <t>Bayside</t>
  </si>
  <si>
    <t>Boroondara</t>
  </si>
  <si>
    <t>Brimbank</t>
  </si>
  <si>
    <t>Cardinia</t>
  </si>
  <si>
    <t>Casey</t>
  </si>
  <si>
    <t>Darebin</t>
  </si>
  <si>
    <t>Frankston</t>
  </si>
  <si>
    <t>Glen Eira</t>
  </si>
  <si>
    <t>Greater Dandenong</t>
  </si>
  <si>
    <t>Hobsons Bay</t>
  </si>
  <si>
    <t>Hume</t>
  </si>
  <si>
    <t>Kingston</t>
  </si>
  <si>
    <t>Knox</t>
  </si>
  <si>
    <t>Manningham</t>
  </si>
  <si>
    <t>Maribyrnong</t>
  </si>
  <si>
    <t>Maroondah</t>
  </si>
  <si>
    <t>Melbourne</t>
  </si>
  <si>
    <t>Melton</t>
  </si>
  <si>
    <t>Monash</t>
  </si>
  <si>
    <t>Moreland</t>
  </si>
  <si>
    <t>Mornington Peninsula</t>
  </si>
  <si>
    <t>Nillumbik</t>
  </si>
  <si>
    <t xml:space="preserve">Port Phillip </t>
  </si>
  <si>
    <t>Stonnington</t>
  </si>
  <si>
    <t>Whitehorse</t>
  </si>
  <si>
    <t xml:space="preserve">Whittlesea </t>
  </si>
  <si>
    <t>Wyndham</t>
  </si>
  <si>
    <t>Yarra</t>
  </si>
  <si>
    <t>Alpine</t>
  </si>
  <si>
    <t>Ararat</t>
  </si>
  <si>
    <t>Ballarat</t>
  </si>
  <si>
    <t>Bass Coast</t>
  </si>
  <si>
    <t>Baw Baw</t>
  </si>
  <si>
    <t>Benalla</t>
  </si>
  <si>
    <t>Buloke</t>
  </si>
  <si>
    <t>Campaspe</t>
  </si>
  <si>
    <t>Central Goldfields</t>
  </si>
  <si>
    <t>Colac Otway</t>
  </si>
  <si>
    <t>Corangamite</t>
  </si>
  <si>
    <t>East Gippsland</t>
  </si>
  <si>
    <t>Gannawarra</t>
  </si>
  <si>
    <t>Glenelg</t>
  </si>
  <si>
    <t>Golden Plains</t>
  </si>
  <si>
    <t>Greater Bendigo</t>
  </si>
  <si>
    <t>Greater Geelong</t>
  </si>
  <si>
    <t>Greater Shepparton</t>
  </si>
  <si>
    <t>Hepburn</t>
  </si>
  <si>
    <t>Hindmarsh</t>
  </si>
  <si>
    <t>Horsham</t>
  </si>
  <si>
    <t>Indigo</t>
  </si>
  <si>
    <t>Latrobe</t>
  </si>
  <si>
    <t>Loddon</t>
  </si>
  <si>
    <t>Macedon Ranges</t>
  </si>
  <si>
    <t>Mansfield</t>
  </si>
  <si>
    <t>Merri-bek</t>
  </si>
  <si>
    <t>Mildura</t>
  </si>
  <si>
    <t>Mitchell</t>
  </si>
  <si>
    <t>Moira</t>
  </si>
  <si>
    <t>Moonee Valley</t>
  </si>
  <si>
    <t>Moorabool</t>
  </si>
  <si>
    <t>Mount Alexander</t>
  </si>
  <si>
    <t>Moyne</t>
  </si>
  <si>
    <t>Murrindindi</t>
  </si>
  <si>
    <t>Northern Grampians</t>
  </si>
  <si>
    <t>Port Phillip</t>
  </si>
  <si>
    <t>Pyrenees</t>
  </si>
  <si>
    <t>South Gippsland</t>
  </si>
  <si>
    <t>Southern Grampians</t>
  </si>
  <si>
    <t>Strathbogie</t>
  </si>
  <si>
    <t>Surf Coast</t>
  </si>
  <si>
    <t>Swan Hill</t>
  </si>
  <si>
    <t>Towong</t>
  </si>
  <si>
    <t>Wangaratta</t>
  </si>
  <si>
    <t>Warrnambool</t>
  </si>
  <si>
    <t>Wellington</t>
  </si>
  <si>
    <t>West Wimmera</t>
  </si>
  <si>
    <t>Whittlesea</t>
  </si>
  <si>
    <t>Wodonga</t>
  </si>
  <si>
    <t>Yarra Ranges</t>
  </si>
  <si>
    <t>Yarriambiack</t>
  </si>
  <si>
    <t>Annual cost of curbside garbage bin collection service</t>
  </si>
  <si>
    <t>Know Your Council - Local Government Performance Reporting: 2024/25</t>
  </si>
  <si>
    <t>Annual cost of recyclables kerbside collection service</t>
  </si>
  <si>
    <t>Weight of recyclables and green organics collected from kerbside bins divided by Weight of garbage, recyclables and green organics collected from kerbside bins x 100 (to give a %)</t>
  </si>
  <si>
    <t xml:space="preserve">Direct cost of the kerbside garbage bin collection service divided by Number of kerbside garbage collection bins </t>
  </si>
  <si>
    <t xml:space="preserve">Direct cost of the kerbside recyclables bin collection service divided by Number of kerbside recyclables collection bins </t>
  </si>
  <si>
    <t xml:space="preserve"> Report by: Sustainability Victoria –20 November 2021</t>
  </si>
  <si>
    <t>Small Generation Unit (SGU) - Battery (Deemed) - Capacity</t>
  </si>
  <si>
    <t>Kerbside Collection waste: percent diverted from landfill</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</si>
  <si>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</si>
  <si>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</si>
  <si>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</si>
  <si>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</si>
  <si>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</si>
  <si>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</si>
  <si>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</si>
  <si>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</si>
  <si>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</si>
  <si>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</si>
  <si>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</si>
  <si>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</si>
  <si>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</si>
  <si>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</si>
  <si>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</si>
  <si>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</si>
  <si>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</si>
  <si>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</si>
  <si>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</si>
  <si>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</si>
  <si>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</si>
  <si>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</si>
  <si>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</si>
  <si>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</si>
  <si>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</si>
  <si>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</si>
  <si>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</si>
  <si>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</si>
  <si>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</si>
  <si>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</si>
  <si>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</si>
  <si>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</si>
  <si>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</si>
  <si>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</si>
  <si>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</si>
  <si>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</si>
  <si>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</si>
  <si>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</si>
  <si>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</si>
  <si>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</si>
  <si>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</si>
  <si>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</si>
  <si>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</si>
  <si>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</si>
  <si>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</si>
  <si>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</si>
  <si>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</si>
  <si>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</si>
  <si>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</si>
  <si>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</si>
  <si>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</si>
  <si>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</si>
  <si>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</si>
  <si>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</si>
  <si>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Moyne </t>
  </si>
  <si>
    <t xml:space="preserve">Murrindindi </t>
  </si>
  <si>
    <t xml:space="preserve">Nillumbik </t>
  </si>
  <si>
    <t xml:space="preserve">Northern Grampians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</si>
  <si>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</si>
  <si>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</si>
  <si>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</si>
  <si>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</si>
  <si>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</si>
  <si>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</si>
  <si>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</si>
  <si>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</si>
  <si>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</si>
  <si>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</si>
  <si>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</si>
  <si>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</si>
  <si>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</si>
  <si>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</si>
  <si>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Wodonga </t>
  </si>
  <si>
    <t xml:space="preserve">Wyndham </t>
  </si>
  <si>
    <t xml:space="preserve">Yarra </t>
  </si>
  <si>
    <t xml:space="preserve">Yarra Ranges </t>
  </si>
  <si>
    <t xml:space="preserve">Yarriambiack </t>
  </si>
  <si>
    <t>Diversion Rate</t>
  </si>
  <si>
    <t>Queenscliffe</t>
  </si>
  <si>
    <t>Victoria</t>
  </si>
  <si>
    <t>Victorian local government waste data - 2025.02</t>
  </si>
  <si>
    <t>From:  https://data.gov.au/data/dataset/victorian-local-government-waste-data-dashboard/resource/60a8b0df-9532-4260-84f6-22abbd6b955b</t>
  </si>
  <si>
    <t>financial_year</t>
  </si>
  <si>
    <t>council</t>
  </si>
  <si>
    <t>premises_with_garbage_service_residential</t>
  </si>
  <si>
    <t>premises_with_garbage_service_nonresidential</t>
  </si>
  <si>
    <t>garbage_collected_total_tonnes</t>
  </si>
  <si>
    <t>premises_with_kerbside_recycling_service_residential</t>
  </si>
  <si>
    <t>premises_with_kerbside_recycling_service_nonresidential</t>
  </si>
  <si>
    <t>kerbside_recycling_total_collected_tonnes</t>
  </si>
  <si>
    <t>kerbside_recycling_total_recycled_tonnes</t>
  </si>
  <si>
    <t>kerbside_recycling_glass_all_recycled_tonnes</t>
  </si>
  <si>
    <t>kerbside_recycling_metal_recycled_tonnes</t>
  </si>
  <si>
    <t>kerbside_recycling_paper_all_recycled_tonnes</t>
  </si>
  <si>
    <t>kerbside_organics_premises_residential</t>
  </si>
  <si>
    <t>kerbside_organics_collected_tonnes</t>
  </si>
  <si>
    <t>Annual</t>
  </si>
  <si>
    <t>2023-2024</t>
  </si>
  <si>
    <t>total premises withh kerbside recycling</t>
  </si>
  <si>
    <t>Kerbside recycling collection tonnes per premises</t>
  </si>
  <si>
    <t>Kerbside recycling recycled TOTAL:  tonnes per premises</t>
  </si>
  <si>
    <t>Kerbside recycling recycled GLASS:  tonnes per premises</t>
  </si>
  <si>
    <t>Kerbside recycling recycled METAL:  tonnes per premises</t>
  </si>
  <si>
    <t>Kerbside recycling recycled PAPER:  tonnes per premises</t>
  </si>
  <si>
    <t>Kerbside organics: tonnes per premises</t>
  </si>
  <si>
    <t>Garbage collected: tonnes per premises</t>
  </si>
  <si>
    <t>The shire includes volcanic lakes, craters and plains in the north, lush hinterland forests and waterfalls of the Otway Ranges and sections of the Great Ocean Road coastline. There are more than 800 farms in the shire and primary industry, tourism and food and fibre are important sectors. The inland city of Colac provides a service hub.</t>
  </si>
  <si>
    <t>The shire includes volcanic lakes, craters and lush hinterland. Sections of the Great Ocean Road including the iconic Twelve Apostles are in the shire. The agriculture sector is the major employer in the shire, followed by health services and manufacturing and retail trade.</t>
  </si>
  <si>
    <t>The shire is home to the busy farming centres of Casterton and Heywood, tourism destination Nelson and the busy harbourside urban centre of Portland. Portland is the oldest European settlement in Victoria, and it is home to a commercial fishing fleet and the Portland Aluminium Smelter.</t>
  </si>
  <si>
    <t>The city is the industrial and service hub for Otway Ranges and Bellarine communities. Geelong is Victoria’s second-largest city, and it also has a major port and regional links to Avalon airport. The city is home to Victoria’s Worksafe Authority, the Transport Accident Commission, the National Disability Insurance Agency and one of only four remaining fuel refineries in Australia. Geelong also hosts major events significant to the region, and it has major healthcare facilities.</t>
  </si>
  <si>
    <t>The shire includes small historic townships, extinct volcanoes and coastal villages (such as Port Fairy) popular with tourists. The municipality contributes significantly to dairy production.</t>
  </si>
  <si>
    <t xml:space="preserve">Queenscliffe Borough </t>
  </si>
  <si>
    <t>The borough comprises the towns of Queenscliffe and Point Lonsdale. Queenscliffe has a rich historical context, and tourism is integral to the small borough’s economy. The borough scores highly in many of Victoria’s socioeconomic indicators compared to other areas in the region.</t>
  </si>
  <si>
    <t>The shire is serviced by the regional centre of Hamilton, and it is the gateway to the Grampians National Park, a major tourist destination for intrastate and interstate visitors. The Hamilton Regional Livestock Exchange sells approximately 1 million sheep and 50,000 cattle annually.</t>
  </si>
  <si>
    <t>The shire includes the towns of Aireys Inlet, Anglesea, Lorne, Moriac, Torquay and Winchelsea. It is home to some spectacular sections of the Great Ocean Road and attracts large numbers of surfers to Bells Beach.</t>
  </si>
  <si>
    <t>The city is the major urban centre in the south-west of the region and home to Warrnambool Cheese and Butter. It is also an education, retail and health services hub. Warrnambool is Victoria’s largest coastal city outside of Port Phillip Bay.</t>
  </si>
  <si>
    <t>Located 5 to 10 km east of Melbourne’s CBD, the City of Boroondara is bounded by the Yarra River, Koonung Creek, and Gardiners Creek. It sits on the traditional lands of the Wurundjeri Woi-wurrung people, with its name meaning "where the ground is thickly shaded. Primarily residential, Boroondara features key landmarks such as Swinburne University, Camberwell Junction, Yarra Bend Park, and the Melbourne Tram Museum. It is well-connected by the Eastern and Monash Freeways, CityLink, multiple railway lines, and extensive tram networks.</t>
  </si>
  <si>
    <t>The City of Knox, in Melbourne's eastern suburbs, is nestled between 20 and 25 km from the CBD. It is framed by the Dandenong Ranges to the east and bordered by natural features such as Dandenong Creek and Lysterfield Park. Known for its rich Indigenous heritage, the area is connected to the Wurundjeri people of the Kulin Nation. Knox is a blend of residential, commercial, and industrial land use, complemented by significant parks and reserves. Major transport routes, including the Burwood Highway, provide connectivity, while its proximity to key natural landmarks enhances its appeal.</t>
  </si>
  <si>
    <t>The Manningham City Council area, in Melbourne’s north-eastern suburbs, stretches from Bulleen, 10 km from the CBD, to Wonga Park, 32 km away. It is bordered by the Yarra River and Nillumbik Shire to the north, and the Yarra Ranges to the east, with Koonung Creek and neighbouring municipalities defining its southern and western edges. Manningham is part of the traditional lands of the Wurundjeri Woi-wurrung people. The area is characterised by residential and green wedge land use, featuring significant natural landmarks like the Yarra River and abundant parklands. Key transport routes include major arterials like the Eastern Freeway.</t>
  </si>
  <si>
    <t>The City of Maroondah, situated 25 kilometres east of Melbourne’s CBD, lies within the traditional lands of the Wurundjeri Woi-wurrung people. It is bordered by Manningham to the north, Yarra Ranges to the east, Knox to the south, and Whitehorse to the west. The area combines residential, commercial, and green spaces, featuring key natural reserves and parklands. Major transport routes, including the Maroondah Highway, provide strong connectivity, enhancing the region’s appeal as a vibrant suburban hub.</t>
  </si>
  <si>
    <t>The City of Monash, located 13 to 24 km south-east of Melbourne's CBD, is part of the traditional lands of the Bunurong People. It is bounded by Whitehorse to the north, Knox to the east, Greater Dandenong and Kingston to the south, and Glen Eira, Stonnington, and Boroondara to the west. The area features diverse land uses, including residential, commercial, and industrial zones, alongside significant green spaces. Key transport routes, such as Dandenong Road and Warrigal Road, connect Monash to broader Melbourne, supporting its role as a dynamic suburban hub.</t>
  </si>
  <si>
    <t>The City of Whitehorse, situated 12 to 22 km east of Melbourne’s CBD, is located on the traditional lands of the Wurundjeri Woi-wurrung people. It is bordered by Manningham to the north, Maroondah and Knox to the east, Monash to the south, and Boroondara to the west. Whitehorse is characterised by residential, commercial, and industrial land uses, complemented by extensive parklands and natural features like Mullum Mullum Creek. Major transport routes, including Highbury Road and Warrigal Road, provide excellent connectivity, making it a vibrant and accessible part of Melbourne’s eastern suburbs.</t>
  </si>
  <si>
    <t>The Yarra Ranges area, located 30 to 110 km east of Melbourne's CBD, spans Melbourne’s outer eastern suburbs and features diverse landscapes on the traditional lands of the Wurundjeri Woi-wurrung people. It is bordered by Murrindindi and Mansfield Shires to the north and east, and Cardinia, Casey, and Baw Baw Shires to the south. Iconic natural landmarks include the Dandenong Ranges National Park, Yarra Ranges National Park, and the Yarra Valley’s renowned wineries. Key attractions such as Puffing Billy Railway and Healesville Sanctuary enhance its appeal. Major transport routes, including the Maroondah and Warburton Highways, provide vital connections.</t>
  </si>
  <si>
    <t>Closest to Melbourne, Bass Coast has the second-highest population density in Gippsland. Tourism is a major industry, centred on Phillip Island and Inverloch, while Wonthaggi serves as the economic and government hub. With 91% private land, increasing population growth is driving a shift from agriculture to lifestyle properties and subdivisions.</t>
  </si>
  <si>
    <t>Stretching from the Baw Baw Plateau to cleared farmland, this fastest-growing Gippsland LGA has major towns along the Princes Highway, including Drouin and Warragul. Construction is a key industry, while Mount Baw Baw Alpine Resort supports year-round recreation, including snow sports and cycling.</t>
  </si>
  <si>
    <t>The largest LGA in Gippsland, with the lowest population density and extensive public land (1.6 million ha). Bairnsdale is the commercial centre, while Lakes Entrance hosts Victoria’s largest fishing fleet. Nature-based tourism is a major industry, drawing visitors to alpine and coastal areas. The Aboriginal population (2.9%) is over three times the Victorian average.</t>
  </si>
  <si>
    <t>Gippsland’s most populous and densely populated LGA, with urban centres in Churchill, Moe, Morwell, and Traralgon. The Latrobe Valley’s energy sector generates most of Victoria’s electricity, supported by large brown coal deposits. Other key industries include forestry, paper production (Australian Paper mill), retail, and higher education.</t>
  </si>
  <si>
    <t>A predominantly agricultural LGA, with Leongatha as the main town and dairy production as a major economic driver. Wilsons Promontory National Park supports a strong tourism industry, benefiting surrounding towns like Fish Creek, Mirboo North, Venus Bay, and Tarwin Lower.</t>
  </si>
  <si>
    <t>Gippsland’s second-largest LGA and third largest in Victoria, with forested public land covering 57% of the area. Sale is the largest town and government centre, while Heyfield, Maffra, Stratford, and Yarram serve as key regional hubs. Agriculture and the timber industry are major economic contributors, with the Macalister Irrigation District playing a crucial role in primary production.</t>
  </si>
  <si>
    <t>Ararat is the main centre of a municipality that includes settlements such as Pomonal, Elmhurst, Moyston, and Lake Bolac. The area contains significant conservation sites, including the Ararat Hills Park and Grampians National Park, as well as Langi Ghiran, Mount Cole, and Mount Buangor State Parks.</t>
  </si>
  <si>
    <t>Ballarat is Victoria’s third-largest city and a key regional centre servicing Western Victoria. Covering 740 km², it includes Buninyong, Miners Rest, Learmonth, and Cardigan Village. The city is home to numerous parks and reserves, including Woowookarung Regional Park, Mount Buninyong State Reserve, and sections of the Creswick State Forest.</t>
  </si>
  <si>
    <t>A predominantly rural shire between Ballarat and Geelong, including towns such as Bannockburn, Linton, Meredith, and Teesdale. It is one of the fastest-growing municipalities in regional Victoria, with a strong economy based on agriculture, construction, and winemaking.</t>
  </si>
  <si>
    <t>A large portion of the population is scattered across small towns and rural areas, many in forested environments. The shire is known for its mineral springs (over 72 in the region), agriculture, and tourism. The Daylesford-Hepburn area sees significant population increases on weekends and holidays.</t>
  </si>
  <si>
    <t>The main towns are Nhill, Jeparit, Dimboola, and Rainbow. Agriculture is the primary industry, with most businesses tied to the sector. The shire contains Big Desert and Wyperfeld National Parks, along with Lakes Hindmarsh and Albacutya, which support birdlife and recreation.</t>
  </si>
  <si>
    <t>Horsham (pop. 14,543) is the main centre, with smaller settlements scattered across the municipality. The area connects the northern Grampians, Little Desert National Park, and Mt Arapiles-Tooan State Park. The Wimmera River dominates the landscape, supporting recreation and water management systems.</t>
  </si>
  <si>
    <t>A semi-rural municipality between Melbourne, Ballarat, and Geelong, including Bacchus Marsh, Ballan, and Gordon. The shire is rich in parks and forests, including Lerderderg State Park, Wombat State Forest, and Werribee Gorge. Water catchments and reservoirs cover much of the shire.</t>
  </si>
  <si>
    <t>Bordering Grampians National Park, the main towns are Stawell, St Arnaud, Great Western, and Halls Gap. Tourism drives the local economy, with Gariwerd’s rock art and endemic flora drawing visitors. The area features Lake Wartook, Lake Bellfield, and the Wimmera River.</t>
  </si>
  <si>
    <t>Includes Avoca, Beaufort, Lexton, and Trawalla, with significant flora and fauna species such as the Mt Cole Grevillea and Platypus. The shire contains Pyrenees Range State Forest, Mt Cole State Forest, and Langi Ghiran. Agriculture dominates, with 81% of land used for farming.</t>
  </si>
  <si>
    <t>With over 80% of land used for agriculture, the main towns are Edenhope, Kaniva, Harrow, and Goroke. The Little Desert National Park divides the shire, separating Red Gum grazing plains from Mallee vegetation. The Glenelg River and natural wetlands provide key environmental and recreational assets.</t>
  </si>
  <si>
    <t>A predominantly agricultural shire, producing one-quarter of Victoria’s grain output (wheat and barley), as well as lamb, wool, and oilseeds. Towns include Warracknabeal, Murtoa, Hopetoun, Minyip, and Rupanyup. Forested areas provide habitat for native fauna and conservation activities.</t>
  </si>
  <si>
    <t>Alpine Shire</t>
  </si>
  <si>
    <t>The main towns are Bright, Myrtleford and Mt Beauty, and the area has mountain ranges and foothills along two main river valleys. Key industries are agriculture and tourism, and the area features the ski resorts of Mt Hotham and Falls Creek. A substantial area of public land including Mt Buffalo was impacted or under threat by the 2019-20 fires. The area has a long history of large fires with the shire affected in 1985, 2003, 2006/07 and 2013. The 2019-20 fires also impacted a substantial area of public land including Mt Buffalo and threatened local communities.</t>
  </si>
  <si>
    <t>Benalla is 193 km north of Melbourne, and it is home to industries including value-adding for timber production, a major defence components manufacturer and agriculture. Other features include its location on the Hume Highway and the Melbourne-to-Sydney rail line, and it is also the home of the State Gliding Centre.</t>
  </si>
  <si>
    <t>Located on the Goulburn River, the area is a vibrant, diverse municipality about two hours north of Melbourne. There is a substantial manufacturing base along with farming and a thriving food production industry. Notable enterprises include Furphy and Sons, Visy, SPC Ardmona and Tatura Milk Industries. This area was subject to a major flood in October 2022, with recovery continuing.</t>
  </si>
  <si>
    <t xml:space="preserve">Home to the historically significant towns of Beechworth, Rutherglen and Chiltern, the area also has important viticulture, agriculture and tourism industries. The area has important tourism and agriculture industries including viticulture and apiary. The towns are also known for their evidence of the gold rush era, with landmarks and relics throughout the areas. The shire has experienced fires with significant fires in 2003 and 2009. </t>
  </si>
  <si>
    <t>Mansfield Shire</t>
  </si>
  <si>
    <t>Tourism and agriculture are the key industries for this area, which also is home to two of Victoria’s key skiing areas: Mt Buller and Mt Stirling. The area includes the headwaters of several important water systems including the Delatite, Howqua, Jamieson and Goulburn rivers.</t>
  </si>
  <si>
    <t>Mitchell Shire</t>
  </si>
  <si>
    <t>Mitchell Shire Council is a growth area for Melbourne experiencing substantial development and an expanding population, which is anticipated to grow from 40,000 to 270,000 people in the next 25 years. The area consists of farmland and rolling foothills, and it includes Beveridge, Wallan and Kilmore.</t>
  </si>
  <si>
    <t>Moira Shire</t>
  </si>
  <si>
    <t>Located on the Murray River, the shire has several settlements including Cobram, Nathalia and Yarrawonga as well as major food and tourism industries. The area was subjected to a major flood impact in 2010–11, with recovery continuing in many areas.</t>
  </si>
  <si>
    <t>Including the towns of Alexandra, Yea, Marysville and Eildon, Murrindindi Shire is an area the industries of which include agriculture and viticulture, forestry and tourism. Much of the shire is subject to substantial bushfire risk, due to towns abutting extensive forest and bushland. The area was severely damaged by bushfire in the 2009 Black Saturday fires.</t>
  </si>
  <si>
    <t>Strathbogie Shire</t>
  </si>
  <si>
    <t>Strathbogie Shire enjoys excellent transport linkages via the Hume Freeway, Goulburn Freeway and Melbourne – Sydney railway line. In part as a result of these strategic transport links populations in the areas of Nagambie, Avenel and Strathbogie Ranges have been steadily increasing. A feature of the area is vegetated rising hills in the south which have areas of forest and bushland that are long unburnt and of environmental significance. Important industries include wineries, tourism and farming.</t>
  </si>
  <si>
    <t>Towong Shire</t>
  </si>
  <si>
    <t>The municipality of Towong is one of Victoria’s remotest local government areas, being located in the far north-east of the state. Settlements include Corryong and Tallangatta, and the area is home to agriculture, tourism and forestry (including extensive softwood plantations) industries. Much of the municipality, particularly Cudgewa and Corryong were severely impacted by the 2019–20 fires.</t>
  </si>
  <si>
    <t>The Rural City of Wangaratta is centred on the city of Wangaratta, which is Victoria’s tenth largest. Industries in the area include agriculture, transport and health. The northern part of the local government area consists of plains and hills bisected by the Ovens River. The southern area is foothills and ranges</t>
  </si>
  <si>
    <t>The local government area is one of the smallest in the Hume region, but it is a major population centre with a range of industries including Mars Petcare food manufacturing, Woolworths distribution centre – Green freight at Barnawartha; and it hosts the Bandiana Military Area and Wodonga TAFE La Trobe University. Wodonga City Council is anticipating significant future growth, and it is the fastest growing municipality in north-east Victoria.</t>
  </si>
  <si>
    <t>Characterised by broad-scale agriculture, Buloke Shire covers an area of about 8,000 km2. The population of 5,952 is centred around the settlements of Sea Lake, Birchip, Donald, Wycheproof and Charlton. Agricultural enterprises including grain, sheep, chicken farms as well as supporting services are the key economic drivers of the municipality, but Buloke Shire Council is the single-largest employer. The Calder Highway and the Mildura–Geelong rail corridor are key state and regionally significant transport routes, which link Mildura, Bendigo and Melbourne.</t>
  </si>
  <si>
    <t>Echuca is the largest centre in the Shire of Campaspe, with Kyabram, Rochester, Tongala, and Rushworth supporting smaller farming communities. Health care, social assistance, agriculture, forestry, fishing, manufacturing, and retail provide the largest number of jobs. The natural and historic features of the Shire of Campaspe provide tourist attractions, with the Murray River, Port of Echuca, Southern 80 Water Ski Race, and several annual events attracting some 1.2 million visitors per year. The peak tourist season extends from November to March, with school and public holidays being the busiest times of the year.</t>
  </si>
  <si>
    <t>Centred around the main settlement of Maryborough, Central Goldfields has 54% of its area as fragmented forest, which interfaces with farming and urban land. Agriculture, including wineries and their supporting businesses, are the primary employers. Summer visitors come to Central Goldfields for the Highland Gathering, Talbot Market, and RACV Energy Breakthrough Challenge, each bringing several thousand people to the area.</t>
  </si>
  <si>
    <t>Kerang and Cohuna are the primary population and business hubs of Gannawarra, accounting for over 5,000 of the 10,500 residents. Consistent with other northern shires in the Loddon Mallee, Gannawarra is experiencing a gradual decline in population. During the summer months, up to 15,000 people at any one-time camp along the riverine forest systems. Cod opening, Southern 80, and duck opening bring thousands of forest users into the area. The forest systems are important to the local businesses in Gannawarra, as forest users utilise the services and facilities of Kerang, Koondrook, and Cohuna.</t>
  </si>
  <si>
    <t>Known as a city within a forest, the significant interface between forest and urban environments presents ongoing challenges in balancing a range of values and bushfire risk mitigation. Bendigo is the most populated local government area in the Loddon Mallee, with 110,479 residents. The area covered by Greater Bendigo contributes $5,431 million to the regional economy. Regionally important industries and corresponding infrastructure include health care, retail, education, construction, manufacturing, agriculture, and mining. Tourism brings $828 million into the municipality a year and some 2.9 million visitors. There is no defined tourist season, with regular events held in and around Bendigo throughout the year, including during summer.</t>
  </si>
  <si>
    <t>A large municipality of 6,694 km², the population of 7,555 represents only 2.3% of the population of the LMR. The most populated settlements in Loddon are Wedderburn, Boort, Tarnagulla, Inglewood, Pyramid Hill, Serpentine, and Bridgewater, although none has more than 1,000 residents. As a central municipality, Loddon contains regionally and state-significant transport routes, including the Calder Highway, Loddon Valley Highway, Wimmera Highway, and the Melbourne–Swan Hill rail corridor.</t>
  </si>
  <si>
    <t>Rapid changes in land use and population growth can be attributed to the proximity of Macedon Ranges to Melbourne. Frequent public transport to Melbourne has redefined towns along the rail corridor as commuter suburbs, supporting a growing trend of people moving from Melbourne to regional areas for lifestyle and financial reasons. Changes in land use are also occurring from agriculture as a primary source of income, to hobby farming. Infrastructure of state, regional, and local significance is located throughout the shire, with the Calder Highway and the railway providing a link between Melbourne and regional centres such as Bendigo, Mildura, Swan Hill, Kerang, and Echuca.</t>
  </si>
  <si>
    <t>Home to Victoria’s largest expanse of Mallee vegetation and a fruit-dominated agricultural industry that contributes 17% to the area’s economy, Mildura has a unique level of isolation, ecological assets, and weather compared to all other municipalities in Victoria. Critical infrastructure includes power transmission lines, the Calder Highway, the Sturt Highway, and the Mildura–Ouyen Railway.</t>
  </si>
  <si>
    <t>Mount Alexander has a significant proportion of its population of 19,514 people who moved from metropolitan areas and now commute to Melbourne for work. The large commuting population means that many landowners are absent during the week. The rail line provides commuters with 23 daily rail services to Melbourne. Major industries in the shire are smallgoods, agriculture, manufacturing, and correctional services for three prisons.</t>
  </si>
  <si>
    <t>The Rural City of Swan Hill covers an area of 6,116 km² and has a population of 20,587 people. Although the population is scattered among several localities, recent trends suggest smaller rural towns are declining in population whilst Swan Hill is growing. Primary production drives the economy, with agricultural pursuits including wool, cropping, viticulture, and fruit and vegetable production. Services supporting agriculture and tourism associated with the Murray River are other significant contributors to the economy. The vegetation consists primarily of cleared farming land, with fuel hazard levels estimated at low to moderate over 88.7% of the shire area.</t>
  </si>
  <si>
    <t>The City of Banyule is located in Melbourne's north-eastern suburbs, approximately 7 to 21 kilometres from the Melbourne CBD. It is bordered by Nillumbik Shire, Manningham, Boroondara, Yarra, Darebin, and Whittlesea. Traditional custodians of the land are the Wurundjeri Woi Wurrung people. The area features diverse land use, including residential, commercial, and green spaces. Major natural landmarks include the Yarra River and Darebin Creek, alongside reserves such as the Gresswell Forest Nature Conservation Reserve. Key transport routes include the Metropolitan Ring Road, Greensborough Bypass, and several arterial roads.</t>
  </si>
  <si>
    <t>The City of Brimbank is located in Melbourne's western and north-western suburbs, 11 to 23 kilometres from the Melbourne CBD. It shares borders with Hume, Merri-bek, Maribyrnong, Moonee Valley, Hobsons Bay, Wyndham, and Melton. The area is on the traditional lands of the Wurundjeri Woi Wurrung and Bunurong peoples. Brimbank features diverse land uses, including residential, industrial, and recreational spaces, with notable natural features such as the Maribyrnong River and Kororoit Creek. Major transport infrastructure includes the Melbourne-Bendigo railway and key roads like Geelong Road and Boundary Road.</t>
  </si>
  <si>
    <t>The City of Darebin is situated in Melbourne's northern suburbs, approximately 5 to 15 kilometres from the Melbourne CBD. It is bordered by Whittlesea to the north, Banyule and Darebin Creek to the east, Yarra to the south, and Merri-bek and Merri Creek to the west. The area is on the traditional lands of the Wurundjeri Woi Wurrung people. Darebin features a mix of residential, commercial, and green spaces, with prominent natural features such as Darebin Creek and Merri Creek. The area is well-connected by public transport and major roads.</t>
  </si>
  <si>
    <t>Hobson's Bay</t>
  </si>
  <si>
    <t>Hobsons Bay City is located in Melbourne's south-western suburbs, 5 to 20 kilometres from the Melbourne CBD. It is bordered by Brimbank and Maribyrnong to the north, the Yarra River and Melbourne to the east, Port Phillip Bay to the south, and Wyndham to the west. Situated on the traditional lands of the Bunurong people, the area includes diverse land uses such as residential zones, industrial precincts, and coastal reserves. Major features include Port Phillip Bay and Skeleton Creek, with key transport links like the Princes Freeway and West Gate Freeway providing connectivity.</t>
  </si>
  <si>
    <t>Hume City is located on Melbourne's north-west fringe, 15 to 45 kilometres from the Melbourne CBD. It is bordered by Macedon Ranges and Mitchell Shire to the north, Whittlesea to the east, Merri-bek and Brimbank to the south, and Melton to the west. The area lies on the traditional lands of the Wurundjeri Woi Wurrung people. Hume features a mix of urban, rural, and industrial land uses, with notable natural features such as Jacksons Creek, Deep Creek, and Merri Creek. Key transport routes include the Calder Freeway and Western Ring Road.</t>
  </si>
  <si>
    <t>The City of Maribyrnong is located in Melbourne's inner-western suburbs, 5 to 11 kilometres from the Melbourne CBD. It is bordered by Moonee Valley to the north, Melbourne to the east, Hobsons Bay to the south, and Brimbank to the west. The area is on the traditional lands of the Wurundjeri Woi Wurrung people. Maribyrnong includes a blend of residential, commercial, and industrial land uses, with significant features like the Maribyrnong River. Major transport links include the West Gate Freeway and the Newport-Sunshine railway line.</t>
  </si>
  <si>
    <t>The City of Melbourne is located at the heart of Victoria's capital, encompassing Melbourne's central business district and surrounding areas. It is bordered by Moonee Valley and Merri-bek to the north, Yarra and Stonnington to the east, Port Phillip and Hobsons Bay to the south, and Maribyrnong and Hobsons Bay to the west. Situated on the traditional lands of the Wurundjeri Woi Wurrung and Bunurong peoples, the area features a mix of cultural, commercial, and recreational landmarks. Key features include the Yarra River and extensive public transport networks.</t>
  </si>
  <si>
    <t>The City of Melton is located on Melbourne's outer western fringe, approximately 40 kilometres from the Melbourne CBD. It is bordered by Macedon Ranges Shire to the north, Hume and Brimbank to the east, Wyndham to the south, and Moorabool Shire to the west. Situated on the traditional lands of the Wurundjeri Woi Wurrung and Wadawurrung peoples, the area is known for its blend of urban growth areas, rural landscapes, and natural features. Key transport links include the Western Freeway, connecting the region to Melbourne and beyond.</t>
  </si>
  <si>
    <t>The City of Moonee Valley is located in Melbourne's inner and middle north-western suburbs, 4 to 13 kilometres from the Melbourne CBD. It is bordered by Merri-bek to the north-east and east, Melbourne and Maribyrnong to the south, and Brimbank to the west and north-west. Situated on the traditional lands of the Wurundjeri Woi Wurrung people, the area features a mix of residential, commercial, and recreational spaces. Prominent natural features include Moonee Ponds Creek and the Maribyrnong River, with well-connected transport networks supporting the region.</t>
  </si>
  <si>
    <t>The City of Merri-bek is located in Melbourne's inner-northern suburbs, 4 to 14 kilometres from the Melbourne CBD. It is bordered by Hume in the north, Darebin and Merri Creek in the east, Yarra and Melbourne in the south, and Moonee Valley and Moonee Ponds Creek in the west. The area lies on the traditional lands of the Wurundjeri Woi Wurrung people. Merri-bek features a mix of residential, commercial, and green spaces, with notable natural landmarks including Merri Creek and Moonee Ponds Creek. It is well-served by public transport and major road networks.</t>
  </si>
  <si>
    <t>Nillumbik Shire is located in Melbourne's north-eastern suburbs, approximately 25 kilometres from the Melbourne CBD. It is bordered by Murrindindi Shire to the north, Yarra Ranges to the east, Manningham and Banyule to the south, and Whittlesea to the west. Situated on the traditional lands of the Wurundjeri Woi Wurrung people, the area is characterized by its natural landscapes, including the Kinglake National Park, Yarra escarpment, Yarra River, and Plenty River. Nillumbik features a blend of rural and residential land uses, with scenic routes and parks enhancing its appeal.</t>
  </si>
  <si>
    <t>The City of Whittlesea is located in Melbourne's northern suburbs, approximately 20 kilometres from the Melbourne GPO. It is bordered by Mitchell and Murrindindi Shires to the north and north-east, Nillumbik to the east, Darebin and Banyule to the south and south-east, and Hume to the west. Situated on the traditional lands of the Wurundjeri Woi Wurrung people, the area features a mix of urban, semi-rural, and agricultural land uses. Key natural landmarks include the Plenty River and scenic open spaces, with growing transport infrastructure supporting its development.</t>
  </si>
  <si>
    <t>The City of Wyndham is located in Melbourne's outer south-western suburbs, 12 to 45 kilometres from the Melbourne CBD. It is bordered by Melton and Brimbank to the north, Hobsons Bay to the east, Port Phillip Bay to the south-east, Greater Geelong to the south-west and west, and Moorabool Shire to the north-west. Situated on the traditional lands of the Wadawurrung and Bunurong peoples, Wyndham encompasses a mix of residential, industrial, and agricultural areas. Key natural features include the Werribee River, Skeleton Creek, and Port Phillip Bay, with major transport routes such as the Princes Freeway connecting the region.</t>
  </si>
  <si>
    <t>The City of Yarra is located in Melbourne's inner-northern suburbs, approximately 4 kilometres north-east of the Melbourne CBD. It is bordered by Merri-bek, Darebin, and Banyule to the north, the Yarra River and Boroondara to the east, the Yarra River and Stonnington to the south, and Melbourne to the west. Situated on the traditional lands of the Wurundjeri Woi Wurrung people, Yarra features a vibrant mix of residential, commercial, and recreational spaces. Key landmarks include the Yarra River, numerous parks, and well-connected transport networks.</t>
  </si>
  <si>
    <t>The City of Bayside is located in the south east of the centre of Melbourne and includes several suburbs near Port Phillip Bay such as Brighton, Beaumaris and Sandringham. Over 90,000 residents reside in Bayside with the average age being 42. Bayside is full of activities and sights such as some of the best beaches in Melbourne, sports clubs and regular community events.</t>
  </si>
  <si>
    <t>The Shire of Cardinia is located on Melbourne’s south eastern edge, connecting metropolitan Melbourne with the rural areas beyond. Cardinia is divided into three wards that make up its townships and suburbs such as Pakenham, Beaconsfield and Koo Wee Rup. Cardinia holds festivals, awards ceremonies and regular community events throughout the year.</t>
  </si>
  <si>
    <t>Casey City</t>
  </si>
  <si>
    <t>The City of Casey is one of the fastest growing municipalities in Australia with nearly 300,000 residents. Located in Melbourne’s south east, 27 suburbs make up Casey including Berwick, Narre Warren and Lynbrook. Casey has plenty of modern shopping precincts and is full of places to visit such as Myuna Farm, the Old Cheese Factory and the Wilson Botanic Park.</t>
  </si>
  <si>
    <t>The City of Frankston is located south east of Melbourne beside Port Phillip Bay and covers 10 suburbs including Carrum Downs, Seaford and Langwarrin. The western boundary of Frankston is formed by about 10 km of pristine coastline. Beyond the beaches, Frankston residents enjoy the Indoor Peninsular Regional Aquatic Centre, markets and shopping, and the annual Sand Sculpting exhibition on the Frankston Waterfront.</t>
  </si>
  <si>
    <t>The City of Greater Dandenong is located in Melbourne’s south east and is made up of 10 suburbs including Springvale, Dandenong and Noble Park. Greater Dandenong is one of Melbourne’s most multicultural areas with residents from over 150 birthplaces. Around 60 per cent of residents were born overseas and nearly two thirds of residents speak languages other than English at home. Greater Dandenong is full of restaurants, shopping centres and activities that your family will enjoy.</t>
  </si>
  <si>
    <t>The City of Kingston is located 20 km south of the centre of Melbourne and is home to some of Victoria’s most beautiful beaches, world class golf courses and stunning wetlands. Over 15,000 businesses are spread across Kingston’s suburbs including Moorabbin, Mentone and Cheltenham. Locals love to shop at Southland Shopping Centre. They also benefit from the close proximity to the city, and the great parks and playgrounds available throughout the area.</t>
  </si>
  <si>
    <t>Only an hour’s drive from Melbourne, the Shire of Mornington Peninsula is located south east of the city centre and includes the suburbs of Dromana, Hastings and Arthurs Seat. The Mornington Peninsula is a popular tourist destination and outing for all locals in Melbourne. The Gross Regional Product of the area is over $6 billion and provides 42,000 jobs to its residents. Locals love the world class beaches, recreation centres and famous wineries.</t>
  </si>
  <si>
    <t>The City of Port Phillip is located immediately south of Melbourne and hugs Port Phillip Bay. Covering suburbs like Port Melbourne, South Melbourne and St Kilda, residents enjoy the bustling nightlife and dining scene in Port Phillip. Bay Street, Clarendon Street, Fitzroy Street, Acland Street – these are among Melbourne’s most fashionable streets filled with world class cafes and restaurants.</t>
  </si>
  <si>
    <t>The City of Stonnington is located south east next to Melbourne and covers some of Melbourne’s most prestigious suburbs such as Toorak, South Yarra and Prahran. With a population of over 100,000, Stonnington has a young population with a median age of 35 and the top five non-English speaking languages are Greek, Mandarin, Cantonese, Italian and Hindi. Stonnington is famous for its fashion scene on Chapel Street.</t>
  </si>
  <si>
    <t xml:space="preserve">Colac Otway </t>
  </si>
  <si>
    <t>Table 3: Seasonal average temperatures for the BSWR (°C</t>
  </si>
  <si>
    <t>Regional Environmental Scan: Emergency Services Victoria</t>
  </si>
  <si>
    <t>Table 4: Annual and seasonal average rainfalls (mm) for BSWR by LGA</t>
  </si>
  <si>
    <t xml:space="preserve">Bass Coast  </t>
  </si>
  <si>
    <t xml:space="preserve">Baw Baw  </t>
  </si>
  <si>
    <t xml:space="preserve">East Gippsland  </t>
  </si>
  <si>
    <t>Murrindindi Shire</t>
  </si>
  <si>
    <t>Benalla Rural City</t>
  </si>
  <si>
    <t xml:space="preserve">Bendigo </t>
  </si>
  <si>
    <t>https://www.agriculture.gov.au/abares/aclump/land-use/catchment-scale-land-use-profile-lga</t>
  </si>
  <si>
    <t>Land Use and Management</t>
  </si>
  <si>
    <t>Subcategory</t>
  </si>
  <si>
    <t>Area (ha)</t>
  </si>
  <si>
    <t>Agricultural uses</t>
  </si>
  <si>
    <t>Grazing modified pastures</t>
  </si>
  <si>
    <t>Irrigated pastures</t>
  </si>
  <si>
    <t>Intensive animal production</t>
  </si>
  <si>
    <t>Dryland cropping</t>
  </si>
  <si>
    <t>Irrigated cropping</t>
  </si>
  <si>
    <t>Dryland horticulture</t>
  </si>
  <si>
    <t>Irrigated horticulture</t>
  </si>
  <si>
    <t>Intensive horticulture production</t>
  </si>
  <si>
    <t>Non-agricultural uses</t>
  </si>
  <si>
    <t>Nature conservation</t>
  </si>
  <si>
    <t>Managed resource protection</t>
  </si>
  <si>
    <t>Other minimal use</t>
  </si>
  <si>
    <t>Production native forests</t>
  </si>
  <si>
    <t>Plantation forests</t>
  </si>
  <si>
    <t>Urban residential</t>
  </si>
  <si>
    <t>Rural residential</t>
  </si>
  <si>
    <t>Other intensive uses</t>
  </si>
  <si>
    <t>Mining and waste</t>
  </si>
  <si>
    <t>Water</t>
  </si>
  <si>
    <t>Grand Total</t>
  </si>
  <si>
    <t>Land use type</t>
  </si>
  <si>
    <t>Livestock production</t>
  </si>
  <si>
    <t>Cropping</t>
  </si>
  <si>
    <t>Horticulture</t>
  </si>
  <si>
    <t>Forests and plantations</t>
  </si>
  <si>
    <t>Intensive uses</t>
  </si>
  <si>
    <t>Land in transition</t>
  </si>
  <si>
    <t>Non‑agricultural uses</t>
  </si>
  <si>
    <t>Grazing native vegetation</t>
  </si>
  <si>
    <t>(blank in source)</t>
  </si>
  <si>
    <t>Macedon Rranges</t>
  </si>
  <si>
    <t>Ave Rainfall: Summer (mm)</t>
  </si>
  <si>
    <t>Ave Rainfall: Automn (mm)</t>
  </si>
  <si>
    <t>Ave Rainfall: Winter (mm)</t>
  </si>
  <si>
    <t>Ave Rainfall: Spring (mm)</t>
  </si>
  <si>
    <t>Summer Max  (°C)</t>
  </si>
  <si>
    <t>Summer Min (°C)</t>
  </si>
  <si>
    <t>Winter Max (°C)</t>
  </si>
  <si>
    <t>Winter Min (°C)</t>
  </si>
  <si>
    <t>Find out more about UHI.</t>
  </si>
  <si>
    <t>Urban heat island (UHI) is a measure of the deviation of urban temperatures above or below a non-urban baseline temperature. The average UHI reading of small statistical areas (Mesh Blocks) within the study area varied from 10.20 °C to -7.16 °C.</t>
  </si>
  <si>
    <t>URBAN HEAT ISLANDS</t>
  </si>
  <si>
    <t>Source: Urban Vegetation, Urban Heat Islands and Heat Vulnerability Assessment in Melbourne, 2018 RMIT  Accessed att: file:///C:/Users/Admin/Downloads/UHI-and-HVI2018_Report_v1.pdf</t>
  </si>
  <si>
    <t>Urban Heat Island, 2018</t>
  </si>
  <si>
    <t>Swan Hill Rural</t>
  </si>
  <si>
    <r>
      <t>The City of Glen Eira covers about 38 km</t>
    </r>
    <r>
      <rPr>
        <vertAlign val="superscript"/>
        <sz val="10"/>
        <color theme="1"/>
        <rFont val="Aptos Display"/>
        <family val="2"/>
      </rPr>
      <t>2</t>
    </r>
    <r>
      <rPr>
        <sz val="10"/>
        <color theme="1"/>
        <rFont val="Aptos Display"/>
        <family val="2"/>
      </rPr>
      <t xml:space="preserve"> of Melbourne’s inner east and 15 suburbs, including Bentleigh, Caulfield and Glen Huntly. With a population of nearly 150,000, Glen Eira’s Gross Regional Product is valued at A$5.3 billion (representing 1.5% of Victoria’s Gross State Product). Residents of Glen Eira enjoy a calendar full of regular community events, parks, gardens and galleries.</t>
    </r>
  </si>
  <si>
    <t>Waste and recycling in Victoria Local government waste services report 2019–20</t>
  </si>
  <si>
    <t>Kerbside diversion rate is calculated as the sum of tonnes collected in recyclables, organics and glass collections (total diverted minus contamination) divided by the sum of tonnes collected in garbage, recyclables, organics and glass collections (total collected).</t>
  </si>
  <si>
    <t>Metro. Average</t>
  </si>
  <si>
    <t>Victorian average</t>
  </si>
  <si>
    <t>Rural residential and farm infrastructure</t>
  </si>
  <si>
    <t>Urban intensive uses</t>
  </si>
  <si>
    <t>Source: Melbourne’s vegetation, heat and land use data</t>
  </si>
  <si>
    <t xml:space="preserve"> Source:  Melbourne’s vegetation, heat and land use data, Dept. Transport and Planning</t>
  </si>
  <si>
    <t>Source: Victorian local government waste data dashboard, Recycling Victoria</t>
  </si>
  <si>
    <t>Source: Local Government Performance Reporting. Victorian Government</t>
  </si>
  <si>
    <t xml:space="preserve">Source: Waste and recycling in VictoriaWaste and recycling in Victoria 2019/20. Sustainability Victoria </t>
  </si>
  <si>
    <t>Source: Regional Environmental Scans. Emergency Management Victoria</t>
  </si>
  <si>
    <t>Source: Australian Bureau of Agricultural and Resource Economics and Sciences</t>
  </si>
  <si>
    <t>F</t>
  </si>
  <si>
    <t>Agriculture</t>
  </si>
  <si>
    <t>Intensive plant production</t>
  </si>
  <si>
    <t>Non‑agriculture</t>
  </si>
  <si>
    <t>Minimal use</t>
  </si>
  <si>
    <t>Merri-beck</t>
  </si>
  <si>
    <t>Port Philip</t>
  </si>
  <si>
    <t>Rated Power Output In kW</t>
  </si>
  <si>
    <t xml:space="preserve">Jun 2012 - </t>
  </si>
  <si>
    <t xml:space="preserve">Jun 2011 - </t>
  </si>
  <si>
    <t xml:space="preserve">Jun 2013 - </t>
  </si>
  <si>
    <t xml:space="preserve">Jun 2014 - </t>
  </si>
  <si>
    <t xml:space="preserve">Jun 2015 - </t>
  </si>
  <si>
    <t xml:space="preserve">Jun 2016 - </t>
  </si>
  <si>
    <t xml:space="preserve">Jun 2017 - </t>
  </si>
  <si>
    <t xml:space="preserve">Jun 2018 - </t>
  </si>
  <si>
    <t xml:space="preserve">Jun 2019 - </t>
  </si>
  <si>
    <t xml:space="preserve">Jun 2020 - </t>
  </si>
  <si>
    <t xml:space="preserve">Jun 2021 - </t>
  </si>
  <si>
    <t xml:space="preserve">Jun 2022 - </t>
  </si>
  <si>
    <t xml:space="preserve">Jun 2023 - </t>
  </si>
  <si>
    <t xml:space="preserve">Jun 2024 - </t>
  </si>
  <si>
    <t xml:space="preserve">Jun 2025 - </t>
  </si>
  <si>
    <t>Small Generation Unit (SGU) - Solar Panel (Deemed) - Capacity added, by year</t>
  </si>
  <si>
    <t>Source:  Clean Energy Regulator. Australian Government</t>
  </si>
  <si>
    <r>
      <t xml:space="preserve">SGU Total usable capacity in kWh </t>
    </r>
    <r>
      <rPr>
        <sz val="9"/>
        <color theme="1"/>
        <rFont val="Aptos Narrow"/>
        <family val="2"/>
        <scheme val="minor"/>
      </rPr>
      <t>(Feb. 2026)</t>
    </r>
  </si>
  <si>
    <t>SELECTED MUNICIPAL ENVIRONMENTAL INDICATORS</t>
  </si>
  <si>
    <r>
      <rPr>
        <b/>
        <sz val="12"/>
        <color rgb="FFFFFF00"/>
        <rFont val="Aptos Narrow"/>
        <family val="2"/>
        <scheme val="minor"/>
      </rPr>
      <t>Waste Collection Efficiency</t>
    </r>
    <r>
      <rPr>
        <b/>
        <sz val="9"/>
        <color rgb="FFFFFF00"/>
        <rFont val="Aptos Narrow"/>
        <family val="2"/>
        <scheme val="minor"/>
      </rPr>
      <t xml:space="preserve"> </t>
    </r>
    <r>
      <rPr>
        <sz val="9"/>
        <color rgb="FFFFFF00"/>
        <rFont val="Aptos Narrow"/>
        <family val="2"/>
        <scheme val="minor"/>
      </rPr>
      <t>(2024/25)</t>
    </r>
  </si>
  <si>
    <r>
      <rPr>
        <b/>
        <sz val="12"/>
        <color rgb="FFFFFF00"/>
        <rFont val="Aptos Narrow"/>
        <family val="2"/>
        <scheme val="minor"/>
      </rPr>
      <t>Waste</t>
    </r>
    <r>
      <rPr>
        <sz val="9"/>
        <color rgb="FFFFFF00"/>
        <rFont val="Aptos Narrow"/>
        <family val="2"/>
        <scheme val="minor"/>
      </rPr>
      <t xml:space="preserve"> (2023/24)</t>
    </r>
  </si>
  <si>
    <r>
      <rPr>
        <b/>
        <sz val="12"/>
        <color rgb="FFFFFF00"/>
        <rFont val="Aptos Narrow"/>
        <family val="2"/>
        <scheme val="minor"/>
      </rPr>
      <t>Waste Diversion</t>
    </r>
    <r>
      <rPr>
        <b/>
        <sz val="9"/>
        <color rgb="FFFFFF00"/>
        <rFont val="Aptos Narrow"/>
        <family val="2"/>
        <scheme val="minor"/>
      </rPr>
      <t xml:space="preserve"> </t>
    </r>
    <r>
      <rPr>
        <sz val="9"/>
        <color rgb="FFFFFF00"/>
        <rFont val="Aptos Narrow"/>
        <family val="2"/>
        <scheme val="minor"/>
      </rPr>
      <t>(2019/20)</t>
    </r>
  </si>
  <si>
    <r>
      <rPr>
        <b/>
        <sz val="12"/>
        <color rgb="FFFFFF00"/>
        <rFont val="Aptos Narrow"/>
        <family val="2"/>
        <scheme val="minor"/>
      </rPr>
      <t>Seasonal Average Temperatures</t>
    </r>
    <r>
      <rPr>
        <sz val="9"/>
        <color rgb="FFFFFF00"/>
        <rFont val="Aptos Narrow"/>
        <family val="2"/>
        <scheme val="minor"/>
      </rPr>
      <t xml:space="preserve"> (2025)</t>
    </r>
  </si>
  <si>
    <r>
      <rPr>
        <b/>
        <sz val="12"/>
        <color rgb="FFFFFF00"/>
        <rFont val="Aptos Narrow"/>
        <family val="2"/>
        <scheme val="minor"/>
      </rPr>
      <t>Seasonal Average Rainfall</t>
    </r>
    <r>
      <rPr>
        <b/>
        <sz val="11"/>
        <color rgb="FFFFFF00"/>
        <rFont val="Aptos Narrow"/>
        <family val="2"/>
        <scheme val="minor"/>
      </rPr>
      <t xml:space="preserve">  </t>
    </r>
    <r>
      <rPr>
        <sz val="10"/>
        <color rgb="FFFFFF00"/>
        <rFont val="Aptos Narrow"/>
        <family val="2"/>
        <scheme val="minor"/>
      </rPr>
      <t>(2025)</t>
    </r>
  </si>
  <si>
    <r>
      <rPr>
        <b/>
        <sz val="12"/>
        <color rgb="FFFFFF00"/>
        <rFont val="Aptos Narrow"/>
        <family val="2"/>
        <scheme val="minor"/>
      </rPr>
      <t>Solar Generation</t>
    </r>
    <r>
      <rPr>
        <b/>
        <sz val="11"/>
        <color rgb="FFFFFF00"/>
        <rFont val="Aptos Narrow"/>
        <family val="2"/>
        <scheme val="minor"/>
      </rPr>
      <t>: small generation units</t>
    </r>
    <r>
      <rPr>
        <sz val="9"/>
        <color rgb="FFFFFF00"/>
        <rFont val="Aptos Narrow"/>
        <family val="2"/>
        <scheme val="minor"/>
      </rPr>
      <t xml:space="preserve"> (2011-2025)</t>
    </r>
  </si>
  <si>
    <r>
      <rPr>
        <b/>
        <sz val="12"/>
        <color rgb="FFFFFF00"/>
        <rFont val="Aptos Narrow"/>
        <family val="2"/>
        <scheme val="minor"/>
      </rPr>
      <t>Battery Small Generation Units</t>
    </r>
    <r>
      <rPr>
        <b/>
        <sz val="11"/>
        <color rgb="FFFFFF00"/>
        <rFont val="Aptos Narrow"/>
        <family val="2"/>
        <scheme val="minor"/>
      </rPr>
      <t xml:space="preserve"> (SGU) - (Deemed) Capacity</t>
    </r>
    <r>
      <rPr>
        <sz val="9"/>
        <color rgb="FFFFFF00"/>
        <rFont val="Aptos Narrow"/>
        <family val="2"/>
        <scheme val="minor"/>
      </rPr>
      <t xml:space="preserve"> (2026)</t>
    </r>
  </si>
  <si>
    <t>Average deviation recorded in small geographic areas in the municipality, from a baseline temperature</t>
  </si>
  <si>
    <t>Urban Heat Island is the average deviation recorded in small geographic areas in the municipality, from a baseline temperature</t>
  </si>
  <si>
    <r>
      <t xml:space="preserve">Total Rated Power Output In kW </t>
    </r>
    <r>
      <rPr>
        <sz val="9"/>
        <color theme="1"/>
        <rFont val="Aptos Narrow"/>
        <family val="2"/>
        <scheme val="minor"/>
      </rPr>
      <t>(2025)</t>
    </r>
  </si>
  <si>
    <r>
      <rPr>
        <b/>
        <sz val="12"/>
        <color rgb="FFFFFF00"/>
        <rFont val="Aptos Narrow"/>
        <family val="2"/>
        <scheme val="minor"/>
      </rPr>
      <t>Tree Canopy</t>
    </r>
    <r>
      <rPr>
        <b/>
        <sz val="11"/>
        <color rgb="FFFFFF00"/>
        <rFont val="Aptos Narrow"/>
        <family val="2"/>
        <scheme val="minor"/>
      </rPr>
      <t xml:space="preserve"> </t>
    </r>
    <r>
      <rPr>
        <sz val="10"/>
        <color rgb="FFFFFF00"/>
        <rFont val="Aptos Narrow"/>
        <family val="2"/>
        <scheme val="minor"/>
      </rPr>
      <t>(2018)</t>
    </r>
    <r>
      <rPr>
        <b/>
        <sz val="11"/>
        <color rgb="FFFFFF00"/>
        <rFont val="Aptos Narrow"/>
        <family val="2"/>
        <scheme val="minor"/>
      </rPr>
      <t xml:space="preserve"> </t>
    </r>
    <r>
      <rPr>
        <sz val="11"/>
        <color rgb="FFFFFF00"/>
        <rFont val="Aptos Narrow"/>
        <family val="2"/>
        <scheme val="minor"/>
      </rPr>
      <t>- metropolitan municipalities only</t>
    </r>
  </si>
  <si>
    <r>
      <rPr>
        <b/>
        <sz val="12"/>
        <color rgb="FFFFFF00"/>
        <rFont val="Aptos Narrow"/>
        <family val="2"/>
        <scheme val="minor"/>
      </rPr>
      <t>Urban Heat Island</t>
    </r>
    <r>
      <rPr>
        <sz val="9"/>
        <color rgb="FFFFFF00"/>
        <rFont val="Aptos Narrow"/>
        <family val="2"/>
        <scheme val="minor"/>
      </rPr>
      <t xml:space="preserve"> (2018)</t>
    </r>
    <r>
      <rPr>
        <b/>
        <sz val="11"/>
        <color rgb="FFFFFF00"/>
        <rFont val="Aptos Narrow"/>
        <family val="2"/>
        <scheme val="minor"/>
      </rPr>
      <t xml:space="preserve"> -</t>
    </r>
    <r>
      <rPr>
        <sz val="9"/>
        <color rgb="FFFFFF00"/>
        <rFont val="Aptos Narrow"/>
        <family val="2"/>
        <scheme val="minor"/>
      </rPr>
      <t xml:space="preserve">  </t>
    </r>
    <r>
      <rPr>
        <sz val="11"/>
        <color rgb="FFFFFF00"/>
        <rFont val="Aptos Narrow"/>
        <family val="2"/>
        <scheme val="minor"/>
      </rPr>
      <t>metropolitan municipalities only</t>
    </r>
  </si>
  <si>
    <t>Annual cost of kerbside garbage bin collection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</si>
</sst>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5" x14ac:knownFonts="1">
    <font>
      <sz val="11"/>
      <color theme="1"/>
      <name val="Aptos Narrow"/>
      <family val="2"/>
      <scheme val="minor"/>
    </font>
    <font>
      <u/>
      <sz val="11"/>
      <color theme="10"/>
      <name val="Aptos Narrow"/>
      <family val="2"/>
      <scheme val="minor"/>
    </font>
    <font>
      <b/>
      <sz val="11"/>
      <color theme="1"/>
      <name val="Aptos Narrow"/>
      <family val="2"/>
      <scheme val="minor"/>
    </font>
    <font>
      <sz val="11"/>
      <color rgb="FF000000"/>
      <name val="Aptos Narrow"/>
      <family val="2"/>
      <scheme val="minor"/>
    </font>
    <font>
      <sz val="8"/>
      <name val="Aptos Narrow"/>
      <family val="2"/>
      <scheme val="minor"/>
    </font>
    <font>
      <sz val="8"/>
      <color theme="1"/>
      <name val="Aptos Narrow"/>
      <family val="2"/>
      <scheme val="minor"/>
    </font>
    <font>
      <sz val="11"/>
      <color theme="1"/>
      <name val="Aptos"/>
      <family val="2"/>
    </font>
    <font>
      <b/>
      <sz val="18"/>
      <color theme="1"/>
      <name val="Aptos"/>
      <family val="2"/>
    </font>
    <font>
      <b/>
      <sz val="10"/>
      <color theme="1"/>
      <name val="Aptos"/>
      <family val="2"/>
    </font>
    <font>
      <b/>
      <sz val="10"/>
      <color theme="1"/>
      <name val="Aptos Narrow"/>
      <family val="2"/>
      <scheme val="minor"/>
    </font>
    <font>
      <sz val="18"/>
      <color theme="1"/>
      <name val="Aptos Narrow"/>
      <family val="2"/>
      <scheme val="minor"/>
    </font>
    <font>
      <sz val="9"/>
      <color theme="1"/>
      <name val="Aptos Narrow"/>
      <family val="2"/>
      <scheme val="minor"/>
    </font>
    <font>
      <sz val="20"/>
      <color theme="1"/>
      <name val="Aptos Narrow"/>
      <family val="2"/>
      <scheme val="minor"/>
    </font>
    <font>
      <b/>
      <sz val="9"/>
      <color theme="1"/>
      <name val="Aptos Narrow"/>
      <family val="2"/>
      <scheme val="minor"/>
    </font>
    <font>
      <sz val="9"/>
      <name val="Times New Roman"/>
      <family val="1"/>
    </font>
    <font>
      <sz val="10"/>
      <name val="Arial"/>
      <family val="2"/>
    </font>
    <font>
      <sz val="18"/>
      <color rgb="FF054E63"/>
      <name val="Arial"/>
      <family val="2"/>
    </font>
    <font>
      <b/>
      <sz val="16"/>
      <color theme="1"/>
      <name val="Aptos Display"/>
      <family val="2"/>
    </font>
    <font>
      <b/>
      <sz val="11"/>
      <color theme="1"/>
      <name val="Aptos Display"/>
      <family val="2"/>
    </font>
    <font>
      <sz val="10"/>
      <color theme="1"/>
      <name val="Cambria"/>
      <family val="1"/>
    </font>
    <font>
      <sz val="10"/>
      <color theme="1"/>
      <name val="Aptos Narrow"/>
      <family val="2"/>
      <scheme val="minor"/>
    </font>
    <font>
      <i/>
      <sz val="11"/>
      <color theme="1"/>
      <name val="Aptos Narrow"/>
      <family val="2"/>
      <scheme val="minor"/>
    </font>
    <font>
      <sz val="10"/>
      <color theme="1"/>
      <name val="Aptos Display"/>
      <family val="2"/>
    </font>
    <font>
      <sz val="9"/>
      <color theme="1"/>
      <name val="Aptos Display"/>
      <family val="2"/>
    </font>
    <font>
      <sz val="8"/>
      <color rgb="FF1F1F1F"/>
      <name val="Arial"/>
      <family val="2"/>
    </font>
    <font>
      <b/>
      <sz val="14"/>
      <color rgb="FF1F1F1F"/>
      <name val="Arial"/>
      <family val="2"/>
    </font>
    <font>
      <sz val="9"/>
      <color theme="1"/>
      <name val="Aptos"/>
      <family val="2"/>
    </font>
    <font>
      <vertAlign val="superscript"/>
      <sz val="10"/>
      <color theme="1"/>
      <name val="Aptos Display"/>
      <family val="2"/>
    </font>
    <font>
      <b/>
      <i/>
      <sz val="10"/>
      <color theme="3" tint="9.9978637043366805E-2"/>
      <name val="Aptos Narrow"/>
      <family val="2"/>
      <scheme val="minor"/>
    </font>
    <font>
      <sz val="11"/>
      <color theme="0"/>
      <name val="Aptos Narrow"/>
      <family val="2"/>
      <scheme val="minor"/>
    </font>
    <font>
      <u/>
      <sz val="9"/>
      <color theme="10"/>
      <name val="Aptos Narrow"/>
      <family val="2"/>
      <scheme val="minor"/>
    </font>
    <font>
      <b/>
      <sz val="11"/>
      <color rgb="FFFFFF00"/>
      <name val="Aptos Narrow"/>
      <family val="2"/>
      <scheme val="minor"/>
    </font>
    <font>
      <sz val="11"/>
      <color rgb="FFFFFF00"/>
      <name val="Aptos Narrow"/>
      <family val="2"/>
      <scheme val="minor"/>
    </font>
    <font>
      <sz val="10"/>
      <color rgb="FFFFFF00"/>
      <name val="Aptos Narrow"/>
      <family val="2"/>
      <scheme val="minor"/>
    </font>
    <font>
      <b/>
      <sz val="12"/>
      <color rgb="FF009900"/>
      <name val="Wingdings"/>
      <charset val="2"/>
    </font>
    <font>
      <sz val="9"/>
      <color rgb="FFFFFF00"/>
      <name val="Aptos Narrow"/>
      <family val="2"/>
      <scheme val="minor"/>
    </font>
    <font>
      <sz val="8"/>
      <color theme="0"/>
      <name val="Aptos Narrow"/>
      <family val="2"/>
      <scheme val="minor"/>
    </font>
    <font>
      <sz val="9"/>
      <color theme="0"/>
      <name val="Times New Roman"/>
      <family val="1"/>
    </font>
    <font>
      <b/>
      <sz val="12"/>
      <color theme="0"/>
      <name val="Wingdings"/>
      <charset val="2"/>
    </font>
    <font>
      <sz val="9"/>
      <color theme="0"/>
      <name val="Aptos Narrow"/>
      <family val="2"/>
      <scheme val="minor"/>
    </font>
    <font>
      <sz val="20"/>
      <color rgb="FF009900"/>
      <name val="Garamond"/>
      <family val="1"/>
    </font>
    <font>
      <b/>
      <sz val="9"/>
      <color rgb="FFFFFF00"/>
      <name val="Aptos Narrow"/>
      <family val="2"/>
      <scheme val="minor"/>
    </font>
    <font>
      <sz val="11"/>
      <color theme="2" tint="-0.249977111117893"/>
      <name val="Aptos Narrow"/>
      <family val="2"/>
      <scheme val="minor"/>
    </font>
    <font>
      <b/>
      <sz val="12"/>
      <color rgb="FFFFFF00"/>
      <name val="Aptos Narrow"/>
      <family val="2"/>
      <scheme val="minor"/>
    </font>
    <font>
      <sz val="9"/>
      <color theme="1"/>
      <name val="Times New Roman"/>
      <family val="1"/>
    </font>
  </fonts>
  <fills count="10">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theme="9"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009900"/>
        <bgColor indexed="64"/>
      </patternFill>
    </fill>
    <fill>
      <patternFill patternType="solid">
        <fgColor rgb="FFE8FFB9"/>
        <bgColor indexed="64"/>
      </patternFill>
    </fill>
  </fills>
  <borders count="15">
    <border>
      <left/>
      <right/>
      <top/>
      <bottom/>
      <diagonal/>
    </border>
    <border>
      <left/>
      <right/>
      <top style="hair">
        <color indexed="64"/>
      </top>
      <bottom style="hair">
        <color indexed="64"/>
      </bottom>
      <diagonal/>
    </border>
    <border>
      <left/>
      <right/>
      <top style="thin">
        <color indexed="64"/>
      </top>
      <bottom style="thin">
        <color indexed="64"/>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ck">
        <color rgb="FFFFFFFF"/>
      </right>
      <top/>
      <bottom style="medium">
        <color rgb="FFFFFFFF"/>
      </bottom>
      <diagonal/>
    </border>
    <border>
      <left style="thin">
        <color auto="1"/>
      </left>
      <right style="thin">
        <color auto="1"/>
      </right>
      <top style="thin">
        <color auto="1"/>
      </top>
      <bottom style="thin">
        <color auto="1"/>
      </bottom>
      <diagonal/>
    </border>
    <border>
      <left/>
      <right/>
      <top style="hair">
        <color theme="1"/>
      </top>
      <bottom style="hair">
        <color theme="1"/>
      </bottom>
      <diagonal/>
    </border>
    <border>
      <left/>
      <right style="medium">
        <color rgb="FFFFFFFF"/>
      </right>
      <top/>
      <bottom/>
      <diagonal/>
    </border>
    <border>
      <left/>
      <right style="thick">
        <color rgb="FFFFFFFF"/>
      </right>
      <top/>
      <bottom/>
      <diagonal/>
    </border>
    <border>
      <left/>
      <right style="medium">
        <color rgb="FFFFFFFF"/>
      </right>
      <top style="medium">
        <color rgb="FFFFFFFF"/>
      </top>
      <bottom/>
      <diagonal/>
    </border>
    <border>
      <left style="medium">
        <color rgb="FFFFFFFF"/>
      </left>
      <right style="medium">
        <color rgb="FFFFFFFF"/>
      </right>
      <top style="hair">
        <color theme="3"/>
      </top>
      <bottom style="hair">
        <color theme="3"/>
      </bottom>
      <diagonal/>
    </border>
    <border>
      <left/>
      <right/>
      <top style="hair">
        <color auto="1"/>
      </top>
      <bottom/>
      <diagonal/>
    </border>
  </borders>
  <cellStyleXfs count="4">
    <xf numFmtId="0" fontId="0" fillId="0" borderId="0"/>
    <xf numFmtId="0" fontId="1" fillId="0" borderId="0" applyNumberFormat="0" applyFill="0" applyBorder="0" applyAlignment="0" applyProtection="0"/>
    <xf numFmtId="0" fontId="3" fillId="0" borderId="0"/>
    <xf numFmtId="0" fontId="15" fillId="3" borderId="2">
      <alignment vertical="center"/>
      <protection locked="0"/>
    </xf>
  </cellStyleXfs>
  <cellXfs count="145">
    <xf numFmtId="0" fontId="0" fillId="0" borderId="0" xfId="0"/>
    <xf numFmtId="0" fontId="0" fillId="2" borderId="0" xfId="0" applyFill="1"/>
    <xf numFmtId="0" fontId="0" fillId="0" borderId="0" xfId="0" applyAlignment="1">
      <alignment horizontal="left"/>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10" fillId="0" borderId="0" xfId="0" applyFont="1"/>
    <xf numFmtId="0" fontId="12" fillId="0" borderId="0" xfId="0" applyFont="1"/>
    <xf numFmtId="164" fontId="5" fillId="0" borderId="0" xfId="0" applyNumberFormat="1" applyFont="1" applyAlignment="1">
      <alignment horizontal="center" vertical="center" wrapText="1"/>
    </xf>
    <xf numFmtId="1" fontId="10" fillId="0" borderId="0" xfId="0" applyNumberFormat="1" applyFont="1" applyAlignment="1">
      <alignment horizontal="left" vertical="center"/>
    </xf>
    <xf numFmtId="1" fontId="2" fillId="0" borderId="0" xfId="0" applyNumberFormat="1" applyFont="1" applyAlignment="1">
      <alignment horizontal="left" vertical="center"/>
    </xf>
    <xf numFmtId="1" fontId="5" fillId="0" borderId="0" xfId="0" applyNumberFormat="1" applyFont="1" applyAlignment="1">
      <alignment horizontal="left" vertical="center" wrapText="1"/>
    </xf>
    <xf numFmtId="1" fontId="5" fillId="2" borderId="0" xfId="0" applyNumberFormat="1" applyFont="1" applyFill="1" applyAlignment="1">
      <alignment horizontal="center" vertical="center" wrapText="1"/>
    </xf>
    <xf numFmtId="164" fontId="5" fillId="2" borderId="0" xfId="0" applyNumberFormat="1" applyFont="1" applyFill="1" applyAlignment="1">
      <alignment horizontal="center" vertical="center" wrapText="1"/>
    </xf>
    <xf numFmtId="164" fontId="11" fillId="0" borderId="0" xfId="0" applyNumberFormat="1" applyFont="1" applyAlignment="1">
      <alignment horizontal="center" vertical="center"/>
    </xf>
    <xf numFmtId="164" fontId="11" fillId="0" borderId="0" xfId="0" applyNumberFormat="1" applyFont="1"/>
    <xf numFmtId="0" fontId="2" fillId="0" borderId="0" xfId="0" applyFont="1" applyAlignment="1">
      <alignment horizontal="left"/>
    </xf>
    <xf numFmtId="0" fontId="13" fillId="0" borderId="0" xfId="0" applyFont="1" applyAlignment="1">
      <alignment horizontal="left" wrapText="1"/>
    </xf>
    <xf numFmtId="165" fontId="0" fillId="0" borderId="0" xfId="0" applyNumberFormat="1"/>
    <xf numFmtId="3" fontId="14" fillId="0" borderId="1" xfId="0" applyNumberFormat="1" applyFont="1" applyBorder="1" applyAlignment="1" applyProtection="1">
      <alignment vertical="center"/>
      <protection hidden="1"/>
    </xf>
    <xf numFmtId="165" fontId="11" fillId="0" borderId="0" xfId="0" applyNumberFormat="1" applyFont="1"/>
    <xf numFmtId="3" fontId="11" fillId="0" borderId="0" xfId="0" applyNumberFormat="1" applyFont="1"/>
    <xf numFmtId="4" fontId="11" fillId="0" borderId="0" xfId="0" applyNumberFormat="1" applyFont="1"/>
    <xf numFmtId="0" fontId="17" fillId="0" borderId="0" xfId="0" applyFont="1" applyAlignment="1">
      <alignment horizontal="left" vertical="center" wrapText="1"/>
    </xf>
    <xf numFmtId="0" fontId="17" fillId="0" borderId="0" xfId="0" applyFont="1" applyAlignment="1">
      <alignment vertical="center" wrapText="1"/>
    </xf>
    <xf numFmtId="0" fontId="20" fillId="0" borderId="0" xfId="0" applyFont="1"/>
    <xf numFmtId="0" fontId="19" fillId="0" borderId="0" xfId="0" applyFont="1"/>
    <xf numFmtId="0" fontId="2" fillId="0" borderId="8" xfId="0" applyFont="1" applyBorder="1" applyAlignment="1">
      <alignment horizontal="center" vertical="top"/>
    </xf>
    <xf numFmtId="0" fontId="0" fillId="4" borderId="0" xfId="0" applyFill="1"/>
    <xf numFmtId="0" fontId="2" fillId="0" borderId="0" xfId="0" applyFont="1" applyAlignment="1">
      <alignment horizontal="center" vertical="center" wrapText="1"/>
    </xf>
    <xf numFmtId="0" fontId="0" fillId="0" borderId="0" xfId="0" applyAlignment="1">
      <alignment vertical="center" wrapText="1"/>
    </xf>
    <xf numFmtId="3" fontId="0" fillId="0" borderId="0" xfId="0" applyNumberFormat="1" applyAlignment="1">
      <alignmen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0" fontId="21" fillId="0" borderId="0" xfId="0" applyFont="1" applyAlignment="1">
      <alignment vertical="center" wrapText="1"/>
    </xf>
    <xf numFmtId="1" fontId="11" fillId="5" borderId="0" xfId="0" applyNumberFormat="1" applyFont="1" applyFill="1" applyAlignment="1">
      <alignment horizontal="center" vertical="center"/>
    </xf>
    <xf numFmtId="1" fontId="5" fillId="6" borderId="0" xfId="0" applyNumberFormat="1" applyFont="1" applyFill="1" applyAlignment="1">
      <alignment horizontal="left" vertical="center" wrapText="1"/>
    </xf>
    <xf numFmtId="164" fontId="5" fillId="6" borderId="0" xfId="0" applyNumberFormat="1" applyFont="1" applyFill="1" applyAlignment="1">
      <alignment horizontal="center" vertical="center" wrapText="1"/>
    </xf>
    <xf numFmtId="164" fontId="11" fillId="6" borderId="0" xfId="0" applyNumberFormat="1" applyFont="1" applyFill="1" applyAlignment="1">
      <alignment horizontal="center" wrapText="1"/>
    </xf>
    <xf numFmtId="164" fontId="11" fillId="0" borderId="0" xfId="0" applyNumberFormat="1" applyFont="1" applyAlignment="1">
      <alignment horizontal="center" wrapText="1"/>
    </xf>
    <xf numFmtId="0" fontId="5" fillId="0" borderId="0" xfId="0" applyFont="1"/>
    <xf numFmtId="0" fontId="5" fillId="0" borderId="0" xfId="0" applyFont="1" applyAlignment="1">
      <alignment wrapText="1"/>
    </xf>
    <xf numFmtId="165" fontId="5" fillId="0" borderId="0" xfId="0" applyNumberFormat="1" applyFont="1" applyAlignment="1">
      <alignment wrapText="1"/>
    </xf>
    <xf numFmtId="0" fontId="0" fillId="5" borderId="0" xfId="0" applyFill="1"/>
    <xf numFmtId="0" fontId="0" fillId="5" borderId="0" xfId="0" applyFill="1" applyAlignment="1">
      <alignment horizontal="center"/>
    </xf>
    <xf numFmtId="0" fontId="5" fillId="5" borderId="0" xfId="0" applyFont="1" applyFill="1" applyAlignment="1">
      <alignment horizontal="center"/>
    </xf>
    <xf numFmtId="165" fontId="5" fillId="6" borderId="0" xfId="0" applyNumberFormat="1" applyFont="1" applyFill="1" applyAlignment="1">
      <alignment wrapText="1"/>
    </xf>
    <xf numFmtId="164" fontId="5" fillId="7" borderId="0" xfId="0" applyNumberFormat="1" applyFont="1" applyFill="1" applyAlignment="1">
      <alignment horizontal="center" vertical="center" wrapText="1"/>
    </xf>
    <xf numFmtId="164" fontId="11" fillId="7" borderId="0" xfId="0" applyNumberFormat="1" applyFont="1" applyFill="1" applyAlignment="1">
      <alignment horizontal="center" wrapText="1"/>
    </xf>
    <xf numFmtId="165" fontId="5" fillId="0" borderId="0" xfId="0" applyNumberFormat="1" applyFont="1" applyAlignment="1">
      <alignment horizontal="center" vertical="center" wrapText="1"/>
    </xf>
    <xf numFmtId="3" fontId="5" fillId="2"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3" fontId="5" fillId="7" borderId="0" xfId="0" applyNumberFormat="1" applyFont="1" applyFill="1" applyAlignment="1">
      <alignment horizontal="center" vertical="center" wrapText="1"/>
    </xf>
    <xf numFmtId="0" fontId="22" fillId="0" borderId="5" xfId="0" applyFont="1" applyBorder="1" applyAlignment="1">
      <alignment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vertical="center"/>
    </xf>
    <xf numFmtId="0" fontId="22" fillId="6" borderId="10" xfId="0" applyFont="1" applyFill="1" applyBorder="1" applyAlignment="1">
      <alignment horizontal="center" vertical="center"/>
    </xf>
    <xf numFmtId="0" fontId="22" fillId="6" borderId="11" xfId="0" applyFont="1" applyFill="1" applyBorder="1" applyAlignment="1">
      <alignment horizontal="center" vertical="center"/>
    </xf>
    <xf numFmtId="0" fontId="22" fillId="0" borderId="3" xfId="0" applyFont="1" applyBorder="1" applyAlignment="1">
      <alignment vertical="center" wrapText="1"/>
    </xf>
    <xf numFmtId="0" fontId="22" fillId="6" borderId="12" xfId="0" applyFont="1" applyFill="1" applyBorder="1" applyAlignment="1">
      <alignment horizontal="center" vertical="center" wrapText="1"/>
    </xf>
    <xf numFmtId="0" fontId="22" fillId="0" borderId="9" xfId="0" applyFont="1" applyBorder="1" applyAlignment="1">
      <alignment vertical="center" wrapText="1"/>
    </xf>
    <xf numFmtId="0" fontId="22" fillId="0" borderId="9" xfId="0" applyFont="1" applyBorder="1" applyAlignment="1">
      <alignment horizontal="center" vertical="center"/>
    </xf>
    <xf numFmtId="0" fontId="20" fillId="0" borderId="9" xfId="0" applyFont="1" applyBorder="1"/>
    <xf numFmtId="0" fontId="22" fillId="0" borderId="9" xfId="0" applyFont="1" applyBorder="1" applyAlignment="1">
      <alignment horizontal="center" vertical="center" wrapText="1"/>
    </xf>
    <xf numFmtId="4" fontId="22" fillId="0" borderId="9" xfId="0" applyNumberFormat="1" applyFont="1" applyBorder="1" applyAlignment="1">
      <alignment horizontal="center" vertical="center" wrapText="1"/>
    </xf>
    <xf numFmtId="4" fontId="22" fillId="0" borderId="9" xfId="0" applyNumberFormat="1" applyFont="1" applyBorder="1" applyAlignment="1">
      <alignment horizontal="center" vertical="center"/>
    </xf>
    <xf numFmtId="0" fontId="2" fillId="6" borderId="8" xfId="0" applyFont="1" applyFill="1" applyBorder="1" applyAlignment="1">
      <alignment horizontal="center" vertical="top"/>
    </xf>
    <xf numFmtId="0" fontId="13" fillId="0" borderId="0" xfId="0" applyFont="1" applyAlignment="1">
      <alignment horizontal="center" vertical="center"/>
    </xf>
    <xf numFmtId="0" fontId="11" fillId="0" borderId="0" xfId="0" applyFont="1" applyAlignment="1">
      <alignment horizontal="center" vertical="center"/>
    </xf>
    <xf numFmtId="0" fontId="26" fillId="6" borderId="0" xfId="0" applyFont="1" applyFill="1" applyAlignment="1">
      <alignment horizontal="center" vertical="center" wrapText="1"/>
    </xf>
    <xf numFmtId="0" fontId="11" fillId="6" borderId="0" xfId="0" applyFont="1" applyFill="1" applyAlignment="1">
      <alignment horizontal="center" vertical="center" wrapText="1"/>
    </xf>
    <xf numFmtId="0" fontId="11" fillId="0" borderId="1" xfId="0" applyFont="1" applyBorder="1" applyAlignment="1">
      <alignment horizontal="center" vertical="center"/>
    </xf>
    <xf numFmtId="0" fontId="26" fillId="0" borderId="1" xfId="0" applyFont="1" applyBorder="1" applyAlignment="1">
      <alignment horizontal="center" vertical="center"/>
    </xf>
    <xf numFmtId="164" fontId="26" fillId="0" borderId="1" xfId="0" applyNumberFormat="1" applyFont="1" applyBorder="1" applyAlignment="1">
      <alignment horizontal="center" vertical="center"/>
    </xf>
    <xf numFmtId="0" fontId="13" fillId="0" borderId="0" xfId="0" applyFont="1" applyAlignment="1">
      <alignment horizontal="center"/>
    </xf>
    <xf numFmtId="0" fontId="18" fillId="0" borderId="13" xfId="0" applyFont="1" applyBorder="1" applyAlignment="1">
      <alignment vertical="center" wrapText="1"/>
    </xf>
    <xf numFmtId="0" fontId="22" fillId="0" borderId="13" xfId="0" applyFont="1" applyBorder="1" applyAlignment="1">
      <alignment vertical="center" wrapText="1"/>
    </xf>
    <xf numFmtId="3" fontId="14" fillId="0" borderId="0" xfId="0" applyNumberFormat="1" applyFont="1" applyAlignment="1" applyProtection="1">
      <alignment vertical="center"/>
      <protection hidden="1"/>
    </xf>
    <xf numFmtId="164" fontId="20" fillId="0" borderId="0" xfId="0" applyNumberFormat="1" applyFont="1"/>
    <xf numFmtId="164" fontId="13" fillId="0" borderId="0" xfId="0" applyNumberFormat="1" applyFont="1" applyAlignment="1">
      <alignment horizontal="center" vertical="center"/>
    </xf>
    <xf numFmtId="164" fontId="20" fillId="6" borderId="0" xfId="0" applyNumberFormat="1" applyFont="1" applyFill="1" applyAlignment="1">
      <alignment horizontal="center" vertical="center" wrapText="1"/>
    </xf>
    <xf numFmtId="0" fontId="29" fillId="0" borderId="0" xfId="0" applyFont="1" applyProtection="1">
      <protection hidden="1"/>
    </xf>
    <xf numFmtId="0" fontId="0" fillId="0" borderId="0" xfId="0" applyProtection="1">
      <protection hidden="1"/>
    </xf>
    <xf numFmtId="0" fontId="36" fillId="0" borderId="0" xfId="0" applyFont="1" applyAlignment="1" applyProtection="1">
      <alignment horizontal="center" vertical="center"/>
      <protection hidden="1"/>
    </xf>
    <xf numFmtId="1" fontId="36" fillId="0" borderId="0" xfId="0" applyNumberFormat="1" applyFont="1" applyAlignment="1" applyProtection="1">
      <alignment horizontal="left" vertical="center"/>
      <protection hidden="1"/>
    </xf>
    <xf numFmtId="0" fontId="5" fillId="0" borderId="0" xfId="0" applyFont="1" applyAlignment="1" applyProtection="1">
      <alignment horizontal="center" vertical="center"/>
      <protection locked="0" hidden="1"/>
    </xf>
    <xf numFmtId="0" fontId="31" fillId="8" borderId="0" xfId="0" applyFont="1" applyFill="1" applyProtection="1">
      <protection hidden="1"/>
    </xf>
    <xf numFmtId="0" fontId="32" fillId="8" borderId="0" xfId="0" applyFont="1" applyFill="1" applyProtection="1">
      <protection hidden="1"/>
    </xf>
    <xf numFmtId="0" fontId="0" fillId="0" borderId="9" xfId="0" applyBorder="1" applyProtection="1">
      <protection hidden="1"/>
    </xf>
    <xf numFmtId="164" fontId="0" fillId="0" borderId="9" xfId="0" applyNumberFormat="1" applyBorder="1" applyAlignment="1" applyProtection="1">
      <alignment horizontal="right" indent="2"/>
      <protection hidden="1"/>
    </xf>
    <xf numFmtId="164" fontId="0" fillId="0" borderId="0" xfId="0" applyNumberFormat="1" applyAlignment="1" applyProtection="1">
      <alignment horizontal="right" indent="2"/>
      <protection hidden="1"/>
    </xf>
    <xf numFmtId="0" fontId="38" fillId="0" borderId="0" xfId="0" applyFont="1" applyAlignment="1" applyProtection="1">
      <alignment horizontal="right" vertical="center"/>
      <protection hidden="1"/>
    </xf>
    <xf numFmtId="0" fontId="30" fillId="0" borderId="0" xfId="1" applyFont="1" applyProtection="1">
      <protection hidden="1"/>
    </xf>
    <xf numFmtId="0" fontId="0" fillId="0" borderId="0" xfId="0" applyAlignment="1" applyProtection="1">
      <alignment horizontal="right" indent="2"/>
      <protection hidden="1"/>
    </xf>
    <xf numFmtId="2" fontId="0" fillId="0" borderId="9" xfId="0" applyNumberFormat="1" applyBorder="1" applyAlignment="1" applyProtection="1">
      <alignment horizontal="right" indent="2"/>
      <protection hidden="1"/>
    </xf>
    <xf numFmtId="2" fontId="0" fillId="0" borderId="0" xfId="0" applyNumberFormat="1" applyAlignment="1" applyProtection="1">
      <alignment horizontal="right" indent="2"/>
      <protection hidden="1"/>
    </xf>
    <xf numFmtId="0" fontId="11" fillId="0" borderId="0" xfId="0" applyFont="1" applyProtection="1">
      <protection hidden="1"/>
    </xf>
    <xf numFmtId="0" fontId="31" fillId="8" borderId="0" xfId="0" applyFont="1" applyFill="1" applyAlignment="1" applyProtection="1">
      <alignment horizontal="right" indent="2"/>
      <protection hidden="1"/>
    </xf>
    <xf numFmtId="0" fontId="0" fillId="0" borderId="9" xfId="0" applyBorder="1" applyAlignment="1" applyProtection="1">
      <alignment horizontal="right" indent="2"/>
      <protection hidden="1"/>
    </xf>
    <xf numFmtId="0" fontId="32" fillId="8" borderId="0" xfId="0" applyFont="1" applyFill="1" applyAlignment="1" applyProtection="1">
      <alignment horizontal="right" indent="2"/>
      <protection hidden="1"/>
    </xf>
    <xf numFmtId="0" fontId="28" fillId="0" borderId="0" xfId="0" applyFont="1" applyAlignment="1" applyProtection="1">
      <alignment wrapText="1"/>
      <protection hidden="1"/>
    </xf>
    <xf numFmtId="0" fontId="20" fillId="0" borderId="0" xfId="0" applyFont="1" applyAlignment="1" applyProtection="1">
      <alignment wrapText="1"/>
      <protection hidden="1"/>
    </xf>
    <xf numFmtId="0" fontId="33" fillId="8" borderId="0" xfId="0" applyFont="1" applyFill="1" applyAlignment="1" applyProtection="1">
      <alignment wrapText="1"/>
      <protection hidden="1"/>
    </xf>
    <xf numFmtId="0" fontId="28" fillId="0" borderId="0" xfId="0" applyFont="1" applyAlignment="1" applyProtection="1">
      <alignment horizontal="right" wrapText="1"/>
      <protection hidden="1"/>
    </xf>
    <xf numFmtId="3" fontId="20" fillId="0" borderId="0" xfId="0" applyNumberFormat="1" applyFont="1" applyAlignment="1" applyProtection="1">
      <alignment horizontal="right" wrapText="1" indent="2"/>
      <protection hidden="1"/>
    </xf>
    <xf numFmtId="0" fontId="20" fillId="0" borderId="0" xfId="0" applyFont="1" applyAlignment="1" applyProtection="1">
      <alignment horizontal="right" wrapText="1" indent="2"/>
      <protection hidden="1"/>
    </xf>
    <xf numFmtId="17" fontId="36" fillId="0" borderId="0" xfId="0" applyNumberFormat="1" applyFont="1" applyAlignment="1" applyProtection="1">
      <alignment horizontal="center" vertical="center"/>
      <protection hidden="1"/>
    </xf>
    <xf numFmtId="3" fontId="39" fillId="0" borderId="0" xfId="0" applyNumberFormat="1" applyFont="1" applyProtection="1">
      <protection hidden="1"/>
    </xf>
    <xf numFmtId="0" fontId="2" fillId="0" borderId="2" xfId="0" applyFont="1" applyBorder="1" applyProtection="1">
      <protection hidden="1"/>
    </xf>
    <xf numFmtId="3" fontId="9" fillId="0" borderId="2" xfId="0" applyNumberFormat="1" applyFont="1" applyBorder="1" applyProtection="1">
      <protection hidden="1"/>
    </xf>
    <xf numFmtId="0" fontId="42" fillId="0" borderId="0" xfId="0" applyFont="1" applyProtection="1">
      <protection hidden="1"/>
    </xf>
    <xf numFmtId="0" fontId="0" fillId="0" borderId="14" xfId="0" applyBorder="1" applyProtection="1">
      <protection hidden="1"/>
    </xf>
    <xf numFmtId="164" fontId="0" fillId="0" borderId="14" xfId="0" applyNumberFormat="1" applyBorder="1" applyAlignment="1" applyProtection="1">
      <alignment horizontal="right" indent="2"/>
      <protection hidden="1"/>
    </xf>
    <xf numFmtId="0" fontId="43" fillId="8" borderId="0" xfId="0" applyFont="1" applyFill="1" applyProtection="1">
      <protection hidden="1"/>
    </xf>
    <xf numFmtId="0" fontId="20" fillId="9" borderId="0" xfId="0" applyFont="1" applyFill="1" applyAlignment="1" applyProtection="1">
      <alignment wrapText="1"/>
      <protection hidden="1"/>
    </xf>
    <xf numFmtId="3" fontId="20" fillId="9" borderId="0" xfId="0" applyNumberFormat="1" applyFont="1" applyFill="1" applyAlignment="1" applyProtection="1">
      <alignment horizontal="right" wrapText="1" indent="2"/>
      <protection hidden="1"/>
    </xf>
    <xf numFmtId="0" fontId="20" fillId="0" borderId="0" xfId="0" applyFont="1" applyProtection="1">
      <protection hidden="1"/>
    </xf>
    <xf numFmtId="0" fontId="34" fillId="0" borderId="0" xfId="0" applyFont="1" applyAlignment="1" applyProtection="1">
      <alignment horizontal="right" vertical="center"/>
      <protection hidden="1"/>
    </xf>
    <xf numFmtId="0" fontId="43" fillId="8" borderId="0" xfId="0" applyFont="1" applyFill="1" applyAlignment="1" applyProtection="1">
      <alignment vertical="center" wrapText="1"/>
      <protection hidden="1"/>
    </xf>
    <xf numFmtId="164" fontId="0" fillId="0" borderId="0" xfId="0" applyNumberFormat="1" applyAlignment="1">
      <alignment horizontal="center" vertical="center"/>
    </xf>
    <xf numFmtId="164" fontId="0" fillId="0" borderId="0" xfId="0" applyNumberFormat="1" applyAlignment="1">
      <alignment horizontal="left" vertical="center"/>
    </xf>
    <xf numFmtId="3" fontId="44" fillId="6" borderId="1" xfId="0" applyNumberFormat="1" applyFont="1" applyFill="1" applyBorder="1" applyAlignment="1" applyProtection="1">
      <alignment vertical="center"/>
      <protection hidden="1"/>
    </xf>
    <xf numFmtId="3" fontId="37" fillId="0" borderId="0" xfId="0" applyNumberFormat="1" applyFont="1" applyAlignment="1" applyProtection="1">
      <alignment vertical="center"/>
      <protection hidden="1"/>
    </xf>
    <xf numFmtId="164" fontId="31" fillId="8" borderId="0" xfId="0" applyNumberFormat="1" applyFont="1" applyFill="1" applyAlignment="1" applyProtection="1">
      <alignment horizontal="right" indent="2"/>
      <protection hidden="1"/>
    </xf>
    <xf numFmtId="0" fontId="40" fillId="0" borderId="0" xfId="0" applyFont="1" applyAlignment="1" applyProtection="1">
      <alignment horizontal="center"/>
      <protection hidden="1"/>
    </xf>
    <xf numFmtId="0" fontId="20" fillId="0" borderId="0" xfId="0" applyFont="1" applyAlignment="1" applyProtection="1">
      <alignment horizontal="left" vertical="center" wrapText="1"/>
      <protection hidden="1"/>
    </xf>
    <xf numFmtId="0" fontId="20" fillId="0" borderId="0" xfId="0" applyFont="1" applyAlignment="1" applyProtection="1">
      <alignment horizontal="left" wrapText="1"/>
      <protection hidden="1"/>
    </xf>
    <xf numFmtId="0" fontId="20" fillId="9" borderId="0" xfId="0" applyFont="1" applyFill="1" applyAlignment="1" applyProtection="1">
      <alignment horizontal="left" wrapText="1"/>
      <protection hidden="1"/>
    </xf>
    <xf numFmtId="0" fontId="11" fillId="0" borderId="0" xfId="0" applyFont="1" applyAlignment="1" applyProtection="1">
      <alignment horizontal="left" wrapText="1"/>
      <protection hidden="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4" fillId="0" borderId="0" xfId="0" applyFont="1" applyAlignment="1">
      <alignment horizontal="left" vertical="center" wrapText="1"/>
    </xf>
    <xf numFmtId="0" fontId="11" fillId="0" borderId="0" xfId="0" applyFont="1" applyAlignment="1">
      <alignment horizontal="left" vertical="center" wrapText="1"/>
    </xf>
    <xf numFmtId="165" fontId="16" fillId="0" borderId="0" xfId="0" applyNumberFormat="1" applyFont="1" applyAlignment="1">
      <alignment horizontal="left" vertical="center" wrapText="1"/>
    </xf>
    <xf numFmtId="0" fontId="17" fillId="0" borderId="0" xfId="0" applyFont="1" applyAlignment="1">
      <alignment horizontal="center" vertical="center" wrapText="1"/>
    </xf>
    <xf numFmtId="0" fontId="1" fillId="0" borderId="0" xfId="1" applyAlignment="1">
      <alignment horizontal="center" vertical="center" wrapText="1"/>
    </xf>
    <xf numFmtId="0" fontId="23" fillId="0" borderId="0" xfId="0" applyFont="1" applyAlignment="1">
      <alignment horizontal="center" vertical="center" wrapText="1"/>
    </xf>
    <xf numFmtId="0" fontId="17" fillId="0" borderId="0" xfId="0" applyFont="1" applyAlignment="1">
      <alignment horizontal="left" vertical="center" wrapText="1"/>
    </xf>
    <xf numFmtId="0" fontId="1" fillId="0" borderId="0" xfId="1" applyAlignment="1">
      <alignment horizontal="left" vertical="center" wrapText="1"/>
    </xf>
    <xf numFmtId="0" fontId="23" fillId="0" borderId="0" xfId="0" applyFont="1" applyAlignment="1">
      <alignment horizontal="left" vertical="center" wrapText="1"/>
    </xf>
  </cellXfs>
  <cellStyles count="4">
    <cellStyle name="Hyperlink" xfId="1" builtinId="8"/>
    <cellStyle name="Normal" xfId="0" builtinId="0"/>
    <cellStyle name="Normal 2" xfId="2" xr:uid="{5ACE22F4-72D9-4332-B5C1-29899D0602C1}"/>
    <cellStyle name="rowfield 2" xfId="3" xr:uid="{D521255B-35C8-4968-896D-9C68BE58A63D}"/>
  </cellStyles>
  <dxfs count="4">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FC8DD006-7CEC-433C-89AC-DA4749B06EDF}">
      <tableStyleElement type="wholeTable" dxfId="3"/>
      <tableStyleElement type="headerRow" dxfId="2"/>
      <tableStyleElement type="firstColumn" dxfId="1"/>
      <tableStyleElement type="firstRowStripe" dxfId="0"/>
    </tableStyle>
  </tableStyles>
  <colors>
    <mruColors>
      <color rgb="FF009900"/>
      <color rgb="FFE8FFB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theme" Target="theme/theme1.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externalLink" Target="externalLinks/externalLink2.xml" Id="rId12" /><Relationship Type="http://schemas.openxmlformats.org/officeDocument/2006/relationships/calcChain" Target="calcChain.xml" Id="rId17" /><Relationship Type="http://schemas.openxmlformats.org/officeDocument/2006/relationships/worksheet" Target="worksheets/sheet2.xml" Id="rId2" /><Relationship Type="http://schemas.openxmlformats.org/officeDocument/2006/relationships/sheetMetadata" Target="metadata.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externalLink" Target="externalLinks/externalLink1.xml" Id="rId11" /><Relationship Type="http://schemas.openxmlformats.org/officeDocument/2006/relationships/worksheet" Target="worksheets/sheet5.xml" Id="rId5" /><Relationship Type="http://schemas.openxmlformats.org/officeDocument/2006/relationships/sharedStrings" Target="sharedString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styles" Target="styles.xml" Id="rId14" /><Relationship Type="http://schemas.openxmlformats.org/officeDocument/2006/relationships/customXml" Target="/customXml/item.xml" Id="R483d3bf40210410f"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35447910530315"/>
          <c:y val="1.9581175347733938E-2"/>
          <c:w val="0.87831907076721061"/>
          <c:h val="0.96083764930453208"/>
        </c:manualLayout>
      </c:layout>
      <c:lineChart>
        <c:grouping val="standard"/>
        <c:varyColors val="0"/>
        <c:ser>
          <c:idx val="1"/>
          <c:order val="0"/>
          <c:spPr>
            <a:ln w="19050" cap="rnd">
              <a:solidFill>
                <a:schemeClr val="accent1"/>
              </a:solidFill>
              <a:round/>
            </a:ln>
            <a:effectLst/>
          </c:spPr>
          <c:marker>
            <c:symbol val="none"/>
          </c:marker>
          <c:dLbls>
            <c:dLbl>
              <c:idx val="0"/>
              <c:layout>
                <c:manualLayout>
                  <c:x val="-5.3226879574184961E-2"/>
                  <c:y val="3.2085561497326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79-4235-B973-BFFBB261D840}"/>
                </c:ext>
              </c:extLst>
            </c:dLbl>
            <c:dLbl>
              <c:idx val="14"/>
              <c:layout>
                <c:manualLayout>
                  <c:x val="-5.3226879574186916E-3"/>
                  <c:y val="1.7825311942958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79-4235-B973-BFFBB261D840}"/>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Front!$E$106:$E$120</c:f>
              <c:numCache>
                <c:formatCode>mmm\-yy</c:formatCode>
                <c:ptCount val="15"/>
                <c:pt idx="0">
                  <c:v>40695</c:v>
                </c:pt>
                <c:pt idx="1">
                  <c:v>41061</c:v>
                </c:pt>
                <c:pt idx="2">
                  <c:v>41426</c:v>
                </c:pt>
                <c:pt idx="3">
                  <c:v>41791</c:v>
                </c:pt>
                <c:pt idx="4">
                  <c:v>42156</c:v>
                </c:pt>
                <c:pt idx="5">
                  <c:v>42522</c:v>
                </c:pt>
                <c:pt idx="6">
                  <c:v>42887</c:v>
                </c:pt>
                <c:pt idx="7">
                  <c:v>43252</c:v>
                </c:pt>
                <c:pt idx="8">
                  <c:v>43617</c:v>
                </c:pt>
                <c:pt idx="9">
                  <c:v>43983</c:v>
                </c:pt>
                <c:pt idx="10">
                  <c:v>44348</c:v>
                </c:pt>
                <c:pt idx="11">
                  <c:v>44713</c:v>
                </c:pt>
                <c:pt idx="12">
                  <c:v>45078</c:v>
                </c:pt>
                <c:pt idx="13">
                  <c:v>45444</c:v>
                </c:pt>
                <c:pt idx="14">
                  <c:v>45809</c:v>
                </c:pt>
              </c:numCache>
            </c:numRef>
          </c:cat>
          <c:val>
            <c:numRef>
              <c:f>Front!$G$106:$G$120</c:f>
              <c:numCache>
                <c:formatCode>#,##0</c:formatCode>
                <c:ptCount val="15"/>
                <c:pt idx="0">
                  <c:v>103.92</c:v>
                </c:pt>
                <c:pt idx="1">
                  <c:v>180.70500000000001</c:v>
                </c:pt>
                <c:pt idx="2">
                  <c:v>63.8</c:v>
                </c:pt>
                <c:pt idx="3">
                  <c:v>112.88</c:v>
                </c:pt>
                <c:pt idx="4">
                  <c:v>55</c:v>
                </c:pt>
                <c:pt idx="5">
                  <c:v>36.700000000000003</c:v>
                </c:pt>
                <c:pt idx="6">
                  <c:v>198.06</c:v>
                </c:pt>
                <c:pt idx="7">
                  <c:v>1011.865</c:v>
                </c:pt>
                <c:pt idx="8">
                  <c:v>410.63</c:v>
                </c:pt>
                <c:pt idx="9">
                  <c:v>823.52499999999998</c:v>
                </c:pt>
                <c:pt idx="10">
                  <c:v>639.65499999999997</c:v>
                </c:pt>
                <c:pt idx="11">
                  <c:v>451.5</c:v>
                </c:pt>
                <c:pt idx="12">
                  <c:v>1487.095</c:v>
                </c:pt>
                <c:pt idx="13">
                  <c:v>403.16500000000002</c:v>
                </c:pt>
                <c:pt idx="14">
                  <c:v>344.565</c:v>
                </c:pt>
              </c:numCache>
            </c:numRef>
          </c:val>
          <c:smooth val="0"/>
          <c:extLst>
            <c:ext xmlns:c16="http://schemas.microsoft.com/office/drawing/2014/chart" uri="{C3380CC4-5D6E-409C-BE32-E72D297353CC}">
              <c16:uniqueId val="{00000001-DD79-4235-B973-BFFBB261D840}"/>
            </c:ext>
          </c:extLst>
        </c:ser>
        <c:dLbls>
          <c:showLegendKey val="0"/>
          <c:showVal val="0"/>
          <c:showCatName val="0"/>
          <c:showSerName val="0"/>
          <c:showPercent val="0"/>
          <c:showBubbleSize val="0"/>
        </c:dLbls>
        <c:smooth val="0"/>
        <c:axId val="14351759"/>
        <c:axId val="14349359"/>
      </c:lineChart>
      <c:dateAx>
        <c:axId val="14351759"/>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14349359"/>
        <c:crosses val="autoZero"/>
        <c:auto val="1"/>
        <c:lblOffset val="100"/>
        <c:baseTimeUnit val="years"/>
      </c:dateAx>
      <c:valAx>
        <c:axId val="143493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Rated Power Output In kW</a:t>
                </a:r>
              </a:p>
            </c:rich>
          </c:tx>
          <c:layout>
            <c:manualLayout>
              <c:xMode val="edge"/>
              <c:yMode val="edge"/>
              <c:x val="2.7412906910336975E-4"/>
              <c:y val="0.26140581357811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435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5" dropStyle="combo" dx="31" fmlaLink="$G$7" fmlaRange="$AD$6:$AD$85" sel="33" val="2"/>
</file>

<file path=xl/ctrlProps/ctrlProp2.xml><?xml version="1.0" encoding="utf-8"?>
<formControlPr xmlns="http://schemas.microsoft.com/office/spreadsheetml/2009/9/main" objectType="Drop" dropLines="45" dropStyle="combo" dx="31" fmlaLink="$I$7" fmlaRange="$AD$6:$AD$85" sel="80" val="35"/>
</file>

<file path=xl/ctrlProps/ctrlProp3.xml><?xml version="1.0" encoding="utf-8"?>
<formControlPr xmlns="http://schemas.microsoft.com/office/spreadsheetml/2009/9/main" objectType="Drop" dropLines="40" dropStyle="combo" dx="31" fmlaLink="$H$104" fmlaRange="$AC$6:$AC$718" sel="153" val="142"/>
</file>

<file path=xl/ctrlProps/ctrlProp4.xml><?xml version="1.0" encoding="utf-8"?>
<formControlPr xmlns="http://schemas.microsoft.com/office/spreadsheetml/2009/9/main" objectType="Drop" dropLines="45" dropStyle="combo" dx="31" fmlaLink="$H$133" fmlaRange="$AB$6:$AB$650" sel="149" val="138"/>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gif"/></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17</xdr:col>
      <xdr:colOff>274262</xdr:colOff>
      <xdr:row>11</xdr:row>
      <xdr:rowOff>50800</xdr:rowOff>
    </xdr:from>
    <xdr:to>
      <xdr:col>25</xdr:col>
      <xdr:colOff>432024</xdr:colOff>
      <xdr:row>46</xdr:row>
      <xdr:rowOff>146050</xdr:rowOff>
    </xdr:to>
    <xdr:pic>
      <xdr:nvPicPr>
        <xdr:cNvPr id="3" name="Picture 2">
          <a:extLst>
            <a:ext uri="{FF2B5EF4-FFF2-40B4-BE49-F238E27FC236}">
              <a16:creationId xmlns:a16="http://schemas.microsoft.com/office/drawing/2014/main" id="{1331B059-BFE8-4935-59D4-5846A054B990}"/>
            </a:ext>
          </a:extLst>
        </xdr:cNvPr>
        <xdr:cNvPicPr>
          <a:picLocks noChangeAspect="1"/>
        </xdr:cNvPicPr>
      </xdr:nvPicPr>
      <xdr:blipFill>
        <a:blip xmlns:r="http://schemas.openxmlformats.org/officeDocument/2006/relationships" r:embed="rId1"/>
        <a:stretch>
          <a:fillRect/>
        </a:stretch>
      </xdr:blipFill>
      <xdr:spPr>
        <a:xfrm>
          <a:off x="12720262" y="2190750"/>
          <a:ext cx="5034562" cy="6540500"/>
        </a:xfrm>
        <a:prstGeom prst="rect">
          <a:avLst/>
        </a:prstGeom>
      </xdr:spPr>
    </xdr:pic>
    <xdr:clientData/>
  </xdr:twoCellAnchor>
  <xdr:twoCellAnchor editAs="oneCell">
    <xdr:from>
      <xdr:col>25</xdr:col>
      <xdr:colOff>539750</xdr:colOff>
      <xdr:row>8</xdr:row>
      <xdr:rowOff>31750</xdr:rowOff>
    </xdr:from>
    <xdr:to>
      <xdr:col>36</xdr:col>
      <xdr:colOff>241629</xdr:colOff>
      <xdr:row>60</xdr:row>
      <xdr:rowOff>6841</xdr:rowOff>
    </xdr:to>
    <xdr:pic>
      <xdr:nvPicPr>
        <xdr:cNvPr id="4" name="Picture 3">
          <a:extLst>
            <a:ext uri="{FF2B5EF4-FFF2-40B4-BE49-F238E27FC236}">
              <a16:creationId xmlns:a16="http://schemas.microsoft.com/office/drawing/2014/main" id="{F912CE67-CB78-59A3-7934-BF620A00C268}"/>
            </a:ext>
          </a:extLst>
        </xdr:cNvPr>
        <xdr:cNvPicPr>
          <a:picLocks noChangeAspect="1"/>
        </xdr:cNvPicPr>
      </xdr:nvPicPr>
      <xdr:blipFill>
        <a:blip xmlns:r="http://schemas.openxmlformats.org/officeDocument/2006/relationships" r:embed="rId2"/>
        <a:stretch>
          <a:fillRect/>
        </a:stretch>
      </xdr:blipFill>
      <xdr:spPr>
        <a:xfrm>
          <a:off x="17767300" y="1739900"/>
          <a:ext cx="6407479" cy="9550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552450</xdr:colOff>
      <xdr:row>97</xdr:row>
      <xdr:rowOff>0</xdr:rowOff>
    </xdr:from>
    <xdr:to>
      <xdr:col>6</xdr:col>
      <xdr:colOff>89144</xdr:colOff>
      <xdr:row>139</xdr:row>
      <xdr:rowOff>25799</xdr:rowOff>
    </xdr:to>
    <xdr:pic>
      <xdr:nvPicPr>
        <xdr:cNvPr id="4" name="Picture 3">
          <a:extLst>
            <a:ext uri="{FF2B5EF4-FFF2-40B4-BE49-F238E27FC236}">
              <a16:creationId xmlns:a16="http://schemas.microsoft.com/office/drawing/2014/main" id="{01B9B88A-62C6-05AF-E762-1623A04061AD}"/>
            </a:ext>
          </a:extLst>
        </xdr:cNvPr>
        <xdr:cNvPicPr>
          <a:picLocks noChangeAspect="1"/>
        </xdr:cNvPicPr>
      </xdr:nvPicPr>
      <xdr:blipFill>
        <a:blip xmlns:r="http://schemas.openxmlformats.org/officeDocument/2006/relationships" r:embed="rId1"/>
        <a:stretch>
          <a:fillRect/>
        </a:stretch>
      </xdr:blipFill>
      <xdr:spPr>
        <a:xfrm>
          <a:off x="2381250" y="18008600"/>
          <a:ext cx="4743694" cy="7760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1802</xdr:row>
      <xdr:rowOff>0</xdr:rowOff>
    </xdr:from>
    <xdr:to>
      <xdr:col>1</xdr:col>
      <xdr:colOff>12700</xdr:colOff>
      <xdr:row>1802</xdr:row>
      <xdr:rowOff>12700</xdr:rowOff>
    </xdr:to>
    <xdr:pic>
      <xdr:nvPicPr>
        <xdr:cNvPr id="2" name="Picture 1">
          <a:extLst>
            <a:ext uri="{FF2B5EF4-FFF2-40B4-BE49-F238E27FC236}">
              <a16:creationId xmlns:a16="http://schemas.microsoft.com/office/drawing/2014/main" id="{BBD827CB-72B9-4724-88C8-5D9BA576D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8200" y="331952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1802</xdr:row>
      <xdr:rowOff>0</xdr:rowOff>
    </xdr:from>
    <xdr:to>
      <xdr:col>1</xdr:col>
      <xdr:colOff>12700</xdr:colOff>
      <xdr:row>1802</xdr:row>
      <xdr:rowOff>12700</xdr:rowOff>
    </xdr:to>
    <xdr:pic>
      <xdr:nvPicPr>
        <xdr:cNvPr id="3" name="Picture 2">
          <a:extLst>
            <a:ext uri="{FF2B5EF4-FFF2-40B4-BE49-F238E27FC236}">
              <a16:creationId xmlns:a16="http://schemas.microsoft.com/office/drawing/2014/main" id="{4571980C-425D-4BE3-658D-A5CBE4271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8200" y="331952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1852</xdr:row>
      <xdr:rowOff>0</xdr:rowOff>
    </xdr:from>
    <xdr:ext cx="12700" cy="12700"/>
    <xdr:pic>
      <xdr:nvPicPr>
        <xdr:cNvPr id="4" name="Picture 3">
          <a:extLst>
            <a:ext uri="{FF2B5EF4-FFF2-40B4-BE49-F238E27FC236}">
              <a16:creationId xmlns:a16="http://schemas.microsoft.com/office/drawing/2014/main" id="{0974003A-2A73-43BB-8C2A-C0B040462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667" y="353085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1852</xdr:row>
      <xdr:rowOff>0</xdr:rowOff>
    </xdr:from>
    <xdr:ext cx="12700" cy="12700"/>
    <xdr:pic>
      <xdr:nvPicPr>
        <xdr:cNvPr id="5" name="Picture 4">
          <a:extLst>
            <a:ext uri="{FF2B5EF4-FFF2-40B4-BE49-F238E27FC236}">
              <a16:creationId xmlns:a16="http://schemas.microsoft.com/office/drawing/2014/main" id="{6F5E8FFA-8030-4562-BC6B-92A3076D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667" y="353085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3581400</xdr:colOff>
          <xdr:row>5</xdr:row>
          <xdr:rowOff>127000</xdr:rowOff>
        </xdr:from>
        <xdr:to>
          <xdr:col>7</xdr:col>
          <xdr:colOff>19050</xdr:colOff>
          <xdr:row>7</xdr:row>
          <xdr:rowOff>82550</xdr:rowOff>
        </xdr:to>
        <xdr:sp macro="" textlink="">
          <xdr:nvSpPr>
            <xdr:cNvPr id="15361" name="Drop Down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6350</xdr:colOff>
          <xdr:row>5</xdr:row>
          <xdr:rowOff>114300</xdr:rowOff>
        </xdr:from>
        <xdr:to>
          <xdr:col>9</xdr:col>
          <xdr:colOff>0</xdr:colOff>
          <xdr:row>7</xdr:row>
          <xdr:rowOff>69850</xdr:rowOff>
        </xdr:to>
        <xdr:sp macro="" textlink="">
          <xdr:nvSpPr>
            <xdr:cNvPr id="15362" name="Drop Down 2" hidden="1">
              <a:extLst>
                <a:ext uri="{63B3BB69-23CF-44E3-9099-C40C66FF867C}">
                  <a14:compatExt spid="_x0000_s15362"/>
                </a:ext>
                <a:ext uri="{FF2B5EF4-FFF2-40B4-BE49-F238E27FC236}">
                  <a16:creationId xmlns:a16="http://schemas.microsoft.com/office/drawing/2014/main" id="{00000000-0008-0000-09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1466850</xdr:colOff>
          <xdr:row>102</xdr:row>
          <xdr:rowOff>139700</xdr:rowOff>
        </xdr:from>
        <xdr:to>
          <xdr:col>8</xdr:col>
          <xdr:colOff>374650</xdr:colOff>
          <xdr:row>104</xdr:row>
          <xdr:rowOff>0</xdr:rowOff>
        </xdr:to>
        <xdr:sp macro="" textlink="">
          <xdr:nvSpPr>
            <xdr:cNvPr id="15363" name="Drop Down 3" hidden="1">
              <a:extLst>
                <a:ext uri="{63B3BB69-23CF-44E3-9099-C40C66FF867C}">
                  <a14:compatExt spid="_x0000_s15363"/>
                </a:ext>
                <a:ext uri="{FF2B5EF4-FFF2-40B4-BE49-F238E27FC236}">
                  <a16:creationId xmlns:a16="http://schemas.microsoft.com/office/drawing/2014/main" id="{00000000-0008-0000-09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473075</xdr:colOff>
      <xdr:row>104</xdr:row>
      <xdr:rowOff>31750</xdr:rowOff>
    </xdr:from>
    <xdr:to>
      <xdr:col>8</xdr:col>
      <xdr:colOff>393700</xdr:colOff>
      <xdr:row>123</xdr:row>
      <xdr:rowOff>95250</xdr:rowOff>
    </xdr:to>
    <xdr:graphicFrame macro="">
      <xdr:nvGraphicFramePr>
        <xdr:cNvPr id="2" name="Chart 1">
          <a:extLst>
            <a:ext uri="{FF2B5EF4-FFF2-40B4-BE49-F238E27FC236}">
              <a16:creationId xmlns:a16="http://schemas.microsoft.com/office/drawing/2014/main" id="{CC8F143B-0438-BC91-5B01-BA2FE71EF8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6</xdr:col>
          <xdr:colOff>1460500</xdr:colOff>
          <xdr:row>131</xdr:row>
          <xdr:rowOff>165100</xdr:rowOff>
        </xdr:from>
        <xdr:to>
          <xdr:col>8</xdr:col>
          <xdr:colOff>508000</xdr:colOff>
          <xdr:row>133</xdr:row>
          <xdr:rowOff>38100</xdr:rowOff>
        </xdr:to>
        <xdr:sp macro="" textlink="">
          <xdr:nvSpPr>
            <xdr:cNvPr id="15364" name="Drop Down 4" hidden="1">
              <a:extLst>
                <a:ext uri="{63B3BB69-23CF-44E3-9099-C40C66FF867C}">
                  <a14:compatExt spid="_x0000_s15364"/>
                </a:ext>
                <a:ext uri="{FF2B5EF4-FFF2-40B4-BE49-F238E27FC236}">
                  <a16:creationId xmlns:a16="http://schemas.microsoft.com/office/drawing/2014/main" id="{00000000-0008-0000-09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95250</xdr:colOff>
      <xdr:row>0</xdr:row>
      <xdr:rowOff>55563</xdr:rowOff>
    </xdr:from>
    <xdr:to>
      <xdr:col>5</xdr:col>
      <xdr:colOff>39687</xdr:colOff>
      <xdr:row>8</xdr:row>
      <xdr:rowOff>17569</xdr:rowOff>
    </xdr:to>
    <xdr:pic>
      <xdr:nvPicPr>
        <xdr:cNvPr id="11" name="Picture 10">
          <a:extLst>
            <a:ext uri="{FF2B5EF4-FFF2-40B4-BE49-F238E27FC236}">
              <a16:creationId xmlns:a16="http://schemas.microsoft.com/office/drawing/2014/main" id="{C2F2F945-4AAF-4E1B-9E5E-714F4974B72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978" r="16945"/>
        <a:stretch>
          <a:fillRect/>
        </a:stretch>
      </xdr:blipFill>
      <xdr:spPr>
        <a:xfrm>
          <a:off x="1928813" y="55563"/>
          <a:ext cx="1166812" cy="946256"/>
        </a:xfrm>
        <a:prstGeom prst="rect">
          <a:avLst/>
        </a:prstGeom>
        <a:effectLst>
          <a:softEdge rad="127000"/>
        </a:effectLst>
      </xdr:spPr>
    </xdr:pic>
    <xdr:clientData/>
  </xdr:twoCellAnchor>
  <xdr:twoCellAnchor editAs="oneCell">
    <xdr:from>
      <xdr:col>9</xdr:col>
      <xdr:colOff>-1</xdr:colOff>
      <xdr:row>0</xdr:row>
      <xdr:rowOff>48924</xdr:rowOff>
    </xdr:from>
    <xdr:to>
      <xdr:col>9</xdr:col>
      <xdr:colOff>1389062</xdr:colOff>
      <xdr:row>8</xdr:row>
      <xdr:rowOff>59828</xdr:rowOff>
    </xdr:to>
    <xdr:pic>
      <xdr:nvPicPr>
        <xdr:cNvPr id="12" name="Picture 11">
          <a:extLst>
            <a:ext uri="{FF2B5EF4-FFF2-40B4-BE49-F238E27FC236}">
              <a16:creationId xmlns:a16="http://schemas.microsoft.com/office/drawing/2014/main" id="{C9DBC69B-EC3B-4EDE-97A8-CA6D40CF485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8019"/>
        <a:stretch>
          <a:fillRect/>
        </a:stretch>
      </xdr:blipFill>
      <xdr:spPr>
        <a:xfrm>
          <a:off x="9929812" y="48924"/>
          <a:ext cx="1389063" cy="995154"/>
        </a:xfrm>
        <a:prstGeom prst="rect">
          <a:avLst/>
        </a:prstGeom>
        <a:effectLst>
          <a:softEdge rad="127000"/>
        </a:effectLst>
      </xdr:spPr>
    </xdr:pic>
    <xdr:clientData/>
  </xdr:twoCellAnchor>
  <xdr:twoCellAnchor>
    <xdr:from>
      <xdr:col>9</xdr:col>
      <xdr:colOff>9070</xdr:colOff>
      <xdr:row>22</xdr:row>
      <xdr:rowOff>18142</xdr:rowOff>
    </xdr:from>
    <xdr:to>
      <xdr:col>9</xdr:col>
      <xdr:colOff>1306285</xdr:colOff>
      <xdr:row>29</xdr:row>
      <xdr:rowOff>36285</xdr:rowOff>
    </xdr:to>
    <xdr:sp macro="" textlink="">
      <xdr:nvSpPr>
        <xdr:cNvPr id="3" name="TextBox 2">
          <a:extLst>
            <a:ext uri="{FF2B5EF4-FFF2-40B4-BE49-F238E27FC236}">
              <a16:creationId xmlns:a16="http://schemas.microsoft.com/office/drawing/2014/main" id="{2A91256F-A717-031C-A38F-2DDEB51E8C2F}"/>
            </a:ext>
          </a:extLst>
        </xdr:cNvPr>
        <xdr:cNvSpPr txBox="1"/>
      </xdr:nvSpPr>
      <xdr:spPr>
        <a:xfrm>
          <a:off x="9905999" y="3320142"/>
          <a:ext cx="1297215" cy="12881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100">
              <a:solidFill>
                <a:srgbClr val="009900"/>
              </a:solidFill>
            </a:rPr>
            <a:t>In some instances, records of recycling of glass, metal and paper appear to be omitted from the published records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elwpvicgovau.sharepoint.com/sites/ecm_861/Data%20Requests/Data%20request%20and%20release%20template.xlsx" TargetMode="External"/><Relationship Id="rId1" Type="http://schemas.openxmlformats.org/officeDocument/2006/relationships/externalLinkPath" Target="https://delwpvicgovau.sharepoint.com/sites/ecm_861/Data%20Requests/Data%20request%20and%20release%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rsvr1.cgd.vic.gov.au\apps\Users\lr1e\AppData\Local\Microsoft\Windows\INetCache\Content.Outlook\DX22YVEA\LS0008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amp; disclaimer"/>
      <sheetName val="Lists (to delete)"/>
      <sheetName val="WPM release schedule"/>
      <sheetName val="WPM release notes"/>
      <sheetName val="VLGAS release notes"/>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 1 "/>
      <sheetName val="International Trade Glossary"/>
      <sheetName val="Explanatory Notes"/>
      <sheetName val="Licence Condition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lanning.vic.gov.au/guides-and-resources/Data-spatial-and-insights/melbournes-vegetation-heat-and-land-use-data"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public.tableau.com/app/profile/australian.bureau.of.agricultural.and.resource.economics.and.sci/viz/CLUM2020_LGA_with_WMS_v2_16176687343290/Dashboard1" TargetMode="External"/><Relationship Id="rId13" Type="http://schemas.openxmlformats.org/officeDocument/2006/relationships/ctrlProp" Target="../ctrlProps/ctrlProp1.xml"/><Relationship Id="rId3" Type="http://schemas.openxmlformats.org/officeDocument/2006/relationships/hyperlink" Target="https://data.gov.au/data/dataset/victorian-local-government-waste-data-dashboard/resource/60a8b0df-9532-4260-84f6-22abbd6b955b" TargetMode="External"/><Relationship Id="rId7" Type="http://schemas.openxmlformats.org/officeDocument/2006/relationships/hyperlink" Target="https://www.emv.vic.gov.au/regional-environmental-scans" TargetMode="External"/><Relationship Id="rId12" Type="http://schemas.openxmlformats.org/officeDocument/2006/relationships/vmlDrawing" Target="../drawings/vmlDrawing1.vml"/><Relationship Id="rId2" Type="http://schemas.openxmlformats.org/officeDocument/2006/relationships/hyperlink" Target="https://www.planning.vic.gov.au/guides-and-resources/Data-spatial-and-insights/melbournes-vegetation-heat-and-land-use-data" TargetMode="External"/><Relationship Id="rId16" Type="http://schemas.openxmlformats.org/officeDocument/2006/relationships/ctrlProp" Target="../ctrlProps/ctrlProp4.xml"/><Relationship Id="rId1" Type="http://schemas.openxmlformats.org/officeDocument/2006/relationships/hyperlink" Target="https://www.google.com.au/url?sa=t&amp;rct=j&amp;q=&amp;esrc=s&amp;source=web&amp;cd=&amp;cad=rja&amp;uact=8&amp;ved=2ahUKEwjSwYSC7-KTAxUqRmwGHcqXLTEQFnoECCMQAQ&amp;url=https%3A%2F%2Fwww.planning.vic.gov.au%2Fguides-and-resources%2FData-spatial-and-insights%2Fmelbournes-vegetation-heat-and-land-use-data&amp;usg=AOvVaw0TqCAZEaruGj7CB087vfZR&amp;opi=89978449" TargetMode="External"/><Relationship Id="rId6" Type="http://schemas.openxmlformats.org/officeDocument/2006/relationships/hyperlink" Target="https://www.emv.vic.gov.au/regional-environmental-scans" TargetMode="External"/><Relationship Id="rId11" Type="http://schemas.openxmlformats.org/officeDocument/2006/relationships/drawing" Target="../drawings/drawing4.xml"/><Relationship Id="rId5" Type="http://schemas.openxmlformats.org/officeDocument/2006/relationships/hyperlink" Target="https://assets.sustainability.vic.gov.au/susvic/Report-Waste-Local-Government-Waste-Services-Report-2019-20.pdf" TargetMode="External"/><Relationship Id="rId15" Type="http://schemas.openxmlformats.org/officeDocument/2006/relationships/ctrlProp" Target="../ctrlProps/ctrlProp3.xml"/><Relationship Id="rId10" Type="http://schemas.openxmlformats.org/officeDocument/2006/relationships/printerSettings" Target="../printerSettings/printerSettings1.bin"/><Relationship Id="rId4" Type="http://schemas.openxmlformats.org/officeDocument/2006/relationships/hyperlink" Target="https://discover.data.vic.gov.au/dataset/local-government-performance-reporting" TargetMode="External"/><Relationship Id="rId9" Type="http://schemas.openxmlformats.org/officeDocument/2006/relationships/hyperlink" Target="https://cer.gov.au/markets/reports-and-data/small-scale-installation-postcode-data" TargetMode="External"/><Relationship Id="rId1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emv.vic.gov.au/regional-environmental-scan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emv.vic.gov.au/regional-environmental-scan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B4DE4-1E11-4BAB-A5DB-F020C2EF3160}">
  <sheetPr>
    <tabColor theme="3" tint="0.249977111117893"/>
  </sheetPr>
  <dimension ref="B1:Z88"/>
  <sheetViews>
    <sheetView topLeftCell="A48" workbookViewId="0">
      <selection activeCell="A59" sqref="A59:XFD59"/>
    </sheetView>
  </sheetViews>
  <sheetFormatPr defaultRowHeight="14.5" x14ac:dyDescent="0.35"/>
  <cols>
    <col min="3" max="3" width="14.81640625" customWidth="1"/>
    <col min="4" max="9" width="12.453125" style="6" customWidth="1"/>
  </cols>
  <sheetData>
    <row r="1" spans="2:26" ht="23.5" x14ac:dyDescent="0.35">
      <c r="C1" s="4" t="s">
        <v>16</v>
      </c>
      <c r="D1" s="3" t="s">
        <v>15</v>
      </c>
      <c r="S1" s="136" t="s">
        <v>358</v>
      </c>
      <c r="T1" s="136"/>
      <c r="U1" s="136"/>
      <c r="V1" s="136"/>
      <c r="W1" s="136"/>
      <c r="X1" s="136"/>
      <c r="Y1" s="136"/>
      <c r="Z1" s="136"/>
    </row>
    <row r="2" spans="2:26" x14ac:dyDescent="0.35">
      <c r="C2" s="4" t="s">
        <v>17</v>
      </c>
      <c r="S2" s="136"/>
      <c r="T2" s="136"/>
      <c r="U2" s="136"/>
      <c r="V2" s="136"/>
      <c r="W2" s="136"/>
      <c r="X2" s="136"/>
      <c r="Y2" s="136"/>
      <c r="Z2" s="136"/>
    </row>
    <row r="3" spans="2:26" ht="14.5" customHeight="1" x14ac:dyDescent="0.35">
      <c r="C3" s="4" t="s">
        <v>18</v>
      </c>
      <c r="S3" s="136"/>
      <c r="T3" s="136"/>
      <c r="U3" s="136"/>
      <c r="V3" s="136"/>
      <c r="W3" s="136"/>
      <c r="X3" s="136"/>
      <c r="Y3" s="136"/>
      <c r="Z3" s="136"/>
    </row>
    <row r="4" spans="2:26" x14ac:dyDescent="0.35">
      <c r="C4" s="4" t="s">
        <v>19</v>
      </c>
      <c r="S4" s="134" t="s">
        <v>357</v>
      </c>
      <c r="T4" s="134"/>
      <c r="U4" s="134"/>
      <c r="V4" s="134"/>
      <c r="W4" s="134"/>
      <c r="X4" s="134"/>
      <c r="Y4" s="134"/>
      <c r="Z4" s="134"/>
    </row>
    <row r="6" spans="2:26" x14ac:dyDescent="0.35">
      <c r="B6" s="79">
        <v>1</v>
      </c>
      <c r="C6" s="79">
        <v>2</v>
      </c>
      <c r="D6" s="72">
        <v>3</v>
      </c>
      <c r="E6" s="79">
        <v>4</v>
      </c>
      <c r="F6" s="79">
        <v>5</v>
      </c>
      <c r="G6" s="72">
        <v>6</v>
      </c>
      <c r="H6" s="79">
        <v>7</v>
      </c>
      <c r="I6" s="79">
        <v>8</v>
      </c>
    </row>
    <row r="7" spans="2:26" ht="24" x14ac:dyDescent="0.35">
      <c r="D7" s="74" t="s">
        <v>16</v>
      </c>
      <c r="E7" s="75" t="s">
        <v>17</v>
      </c>
      <c r="F7" s="75" t="s">
        <v>18</v>
      </c>
      <c r="G7" s="75" t="s">
        <v>19</v>
      </c>
      <c r="H7" s="7"/>
      <c r="I7" s="75" t="s">
        <v>361</v>
      </c>
      <c r="S7" s="135" t="s">
        <v>359</v>
      </c>
      <c r="T7" s="135"/>
      <c r="U7" s="135"/>
      <c r="V7" s="135"/>
      <c r="W7" s="135"/>
      <c r="X7" s="135"/>
      <c r="Y7" s="135"/>
      <c r="Z7" s="135"/>
    </row>
    <row r="8" spans="2:26" x14ac:dyDescent="0.35">
      <c r="B8" s="47">
        <v>1</v>
      </c>
      <c r="C8" s="21" t="s">
        <v>110</v>
      </c>
      <c r="D8" s="76"/>
      <c r="E8" s="76"/>
      <c r="F8" s="76"/>
      <c r="G8" s="76"/>
      <c r="H8" s="73"/>
      <c r="I8" s="76"/>
      <c r="S8" s="137" t="s">
        <v>360</v>
      </c>
      <c r="T8" s="137"/>
      <c r="U8" s="137"/>
      <c r="V8" s="137"/>
      <c r="W8" s="137"/>
      <c r="X8" s="137"/>
      <c r="Y8" s="137"/>
      <c r="Z8" s="137"/>
    </row>
    <row r="9" spans="2:26" x14ac:dyDescent="0.35">
      <c r="B9" s="47">
        <v>2</v>
      </c>
      <c r="C9" s="21" t="s">
        <v>111</v>
      </c>
      <c r="D9" s="76"/>
      <c r="E9" s="76"/>
      <c r="F9" s="76"/>
      <c r="G9" s="76"/>
      <c r="H9" s="73"/>
      <c r="I9" s="76"/>
      <c r="J9" s="5"/>
      <c r="K9" s="7"/>
      <c r="L9" s="7"/>
      <c r="M9" s="7"/>
      <c r="S9" s="137"/>
      <c r="T9" s="137"/>
      <c r="U9" s="137"/>
      <c r="V9" s="137"/>
      <c r="W9" s="137"/>
      <c r="X9" s="137"/>
      <c r="Y9" s="137"/>
      <c r="Z9" s="137"/>
    </row>
    <row r="10" spans="2:26" x14ac:dyDescent="0.35">
      <c r="B10" s="47">
        <v>3</v>
      </c>
      <c r="C10" s="21" t="s">
        <v>112</v>
      </c>
      <c r="D10" s="76"/>
      <c r="E10" s="76"/>
      <c r="F10" s="76"/>
      <c r="G10" s="76"/>
      <c r="H10" s="73"/>
      <c r="I10" s="76"/>
      <c r="S10" s="137"/>
      <c r="T10" s="137"/>
      <c r="U10" s="137"/>
      <c r="V10" s="137"/>
      <c r="W10" s="137"/>
      <c r="X10" s="137"/>
      <c r="Y10" s="137"/>
      <c r="Z10" s="137"/>
    </row>
    <row r="11" spans="2:26" x14ac:dyDescent="0.35">
      <c r="B11" s="47">
        <v>4</v>
      </c>
      <c r="C11" s="21" t="s">
        <v>113</v>
      </c>
      <c r="D11" s="77">
        <v>11.8</v>
      </c>
      <c r="E11" s="77">
        <v>5.2</v>
      </c>
      <c r="F11" s="77">
        <v>3.8</v>
      </c>
      <c r="G11" s="78">
        <v>20.8</v>
      </c>
      <c r="H11" s="78"/>
      <c r="I11" s="78">
        <v>8.25</v>
      </c>
    </row>
    <row r="12" spans="2:26" x14ac:dyDescent="0.35">
      <c r="B12" s="47">
        <v>5</v>
      </c>
      <c r="C12" s="21" t="s">
        <v>114</v>
      </c>
      <c r="D12" s="76"/>
      <c r="E12" s="76"/>
      <c r="F12" s="76"/>
      <c r="G12" s="76"/>
      <c r="H12" s="73"/>
      <c r="I12" s="76"/>
    </row>
    <row r="13" spans="2:26" x14ac:dyDescent="0.35">
      <c r="B13" s="47">
        <v>6</v>
      </c>
      <c r="C13" s="21" t="s">
        <v>115</v>
      </c>
      <c r="D13" s="76"/>
      <c r="E13" s="76"/>
      <c r="F13" s="76"/>
      <c r="G13" s="76"/>
      <c r="H13" s="73"/>
      <c r="I13" s="76"/>
    </row>
    <row r="14" spans="2:26" x14ac:dyDescent="0.35">
      <c r="B14" s="47">
        <v>7</v>
      </c>
      <c r="C14" s="21" t="s">
        <v>116</v>
      </c>
      <c r="D14" s="77">
        <v>12.6</v>
      </c>
      <c r="E14" s="77">
        <v>2.8</v>
      </c>
      <c r="F14" s="77">
        <v>1.1000000000000001</v>
      </c>
      <c r="G14" s="78">
        <v>16.400000000000002</v>
      </c>
      <c r="H14" s="73"/>
      <c r="I14" s="78">
        <v>7.56</v>
      </c>
    </row>
    <row r="15" spans="2:26" x14ac:dyDescent="0.35">
      <c r="B15" s="47">
        <v>8</v>
      </c>
      <c r="C15" s="21" t="s">
        <v>117</v>
      </c>
      <c r="D15" s="76"/>
      <c r="E15" s="76"/>
      <c r="F15" s="76"/>
      <c r="G15" s="76"/>
      <c r="H15" s="73"/>
      <c r="I15" s="76"/>
    </row>
    <row r="16" spans="2:26" x14ac:dyDescent="0.35">
      <c r="B16" s="47">
        <v>9</v>
      </c>
      <c r="C16" s="21" t="s">
        <v>118</v>
      </c>
      <c r="D16" s="77">
        <v>14.1</v>
      </c>
      <c r="E16" s="77">
        <v>4.4000000000000004</v>
      </c>
      <c r="F16" s="77">
        <v>2.1</v>
      </c>
      <c r="G16" s="78">
        <v>20.599999999999998</v>
      </c>
      <c r="H16" s="73"/>
      <c r="I16" s="78">
        <v>7.5</v>
      </c>
    </row>
    <row r="17" spans="2:9" x14ac:dyDescent="0.35">
      <c r="B17" s="47">
        <v>10</v>
      </c>
      <c r="C17" s="21" t="s">
        <v>119</v>
      </c>
      <c r="D17" s="77">
        <v>4.5999999999999996</v>
      </c>
      <c r="E17" s="77">
        <v>1</v>
      </c>
      <c r="F17" s="77">
        <v>0.5</v>
      </c>
      <c r="G17" s="78">
        <v>6</v>
      </c>
      <c r="H17" s="73"/>
      <c r="I17" s="78">
        <v>10.75</v>
      </c>
    </row>
    <row r="18" spans="2:9" x14ac:dyDescent="0.35">
      <c r="B18" s="47">
        <v>11</v>
      </c>
      <c r="C18" s="21" t="s">
        <v>120</v>
      </c>
      <c r="D18" s="76"/>
      <c r="E18" s="76"/>
      <c r="F18" s="76"/>
      <c r="G18" s="76"/>
      <c r="H18" s="73"/>
      <c r="I18" s="76"/>
    </row>
    <row r="19" spans="2:9" x14ac:dyDescent="0.35">
      <c r="B19" s="47">
        <v>12</v>
      </c>
      <c r="C19" s="21" t="s">
        <v>121</v>
      </c>
      <c r="D19" s="76"/>
      <c r="E19" s="76"/>
      <c r="F19" s="76"/>
      <c r="G19" s="76"/>
      <c r="H19" s="73"/>
      <c r="I19" s="76"/>
    </row>
    <row r="20" spans="2:9" x14ac:dyDescent="0.35">
      <c r="B20" s="47">
        <v>13</v>
      </c>
      <c r="C20" s="21" t="s">
        <v>122</v>
      </c>
      <c r="D20" s="77">
        <v>7.3</v>
      </c>
      <c r="E20" s="77">
        <v>4.4000000000000004</v>
      </c>
      <c r="F20" s="77">
        <v>7.8</v>
      </c>
      <c r="G20" s="78">
        <v>19.5</v>
      </c>
      <c r="H20" s="73"/>
      <c r="I20" s="78">
        <v>9.2200000000000006</v>
      </c>
    </row>
    <row r="21" spans="2:9" x14ac:dyDescent="0.35">
      <c r="B21" s="47">
        <v>14</v>
      </c>
      <c r="C21" s="21" t="s">
        <v>123</v>
      </c>
      <c r="D21" s="77">
        <v>6.7</v>
      </c>
      <c r="E21" s="77">
        <v>2.2000000000000002</v>
      </c>
      <c r="F21" s="77">
        <v>1.2</v>
      </c>
      <c r="G21" s="78">
        <v>10.199999999999999</v>
      </c>
      <c r="H21" s="73"/>
      <c r="I21" s="78">
        <v>10.7</v>
      </c>
    </row>
    <row r="22" spans="2:9" x14ac:dyDescent="0.35">
      <c r="B22" s="47">
        <v>15</v>
      </c>
      <c r="C22" s="21" t="s">
        <v>124</v>
      </c>
      <c r="D22" s="76"/>
      <c r="E22" s="76"/>
      <c r="F22" s="76"/>
      <c r="G22" s="76"/>
      <c r="H22" s="73"/>
      <c r="I22" s="76"/>
    </row>
    <row r="23" spans="2:9" x14ac:dyDescent="0.35">
      <c r="B23" s="47">
        <v>16</v>
      </c>
      <c r="C23" s="21" t="s">
        <v>125</v>
      </c>
      <c r="D23" s="76"/>
      <c r="E23" s="76"/>
      <c r="F23" s="76"/>
      <c r="G23" s="76"/>
      <c r="H23" s="73"/>
      <c r="I23" s="76"/>
    </row>
    <row r="24" spans="2:9" x14ac:dyDescent="0.35">
      <c r="B24" s="47">
        <v>17</v>
      </c>
      <c r="C24" s="21" t="s">
        <v>126</v>
      </c>
      <c r="D24" s="76"/>
      <c r="E24" s="76"/>
      <c r="F24" s="76"/>
      <c r="G24" s="76"/>
      <c r="H24" s="73"/>
      <c r="I24" s="76"/>
    </row>
    <row r="25" spans="2:9" x14ac:dyDescent="0.35">
      <c r="B25" s="47">
        <v>18</v>
      </c>
      <c r="C25" s="21" t="s">
        <v>127</v>
      </c>
      <c r="D25" s="77">
        <v>9.1</v>
      </c>
      <c r="E25" s="77">
        <v>2.2999999999999998</v>
      </c>
      <c r="F25" s="77">
        <v>1.1000000000000001</v>
      </c>
      <c r="G25" s="78">
        <v>12.5</v>
      </c>
      <c r="H25" s="73"/>
      <c r="I25" s="78">
        <v>8.5299999999999994</v>
      </c>
    </row>
    <row r="26" spans="2:9" x14ac:dyDescent="0.35">
      <c r="B26" s="47">
        <v>19</v>
      </c>
      <c r="C26" s="21" t="s">
        <v>128</v>
      </c>
      <c r="D26" s="76"/>
      <c r="E26" s="76"/>
      <c r="F26" s="76"/>
      <c r="G26" s="76"/>
      <c r="H26" s="73"/>
      <c r="I26" s="76"/>
    </row>
    <row r="27" spans="2:9" x14ac:dyDescent="0.35">
      <c r="B27" s="47">
        <v>20</v>
      </c>
      <c r="C27" s="21" t="s">
        <v>129</v>
      </c>
      <c r="D27" s="77">
        <v>12.2</v>
      </c>
      <c r="E27" s="77">
        <v>3.6</v>
      </c>
      <c r="F27" s="77">
        <v>1.4</v>
      </c>
      <c r="G27" s="78">
        <v>17.2</v>
      </c>
      <c r="H27" s="73"/>
      <c r="I27" s="78">
        <v>8.23</v>
      </c>
    </row>
    <row r="28" spans="2:9" x14ac:dyDescent="0.35">
      <c r="B28" s="47">
        <v>21</v>
      </c>
      <c r="C28" s="21" t="s">
        <v>130</v>
      </c>
      <c r="D28" s="76"/>
      <c r="E28" s="76"/>
      <c r="F28" s="76"/>
      <c r="G28" s="76"/>
      <c r="H28" s="73"/>
      <c r="I28" s="76"/>
    </row>
    <row r="29" spans="2:9" x14ac:dyDescent="0.35">
      <c r="B29" s="47">
        <v>22</v>
      </c>
      <c r="C29" s="21" t="s">
        <v>131</v>
      </c>
      <c r="D29" s="77">
        <v>10.4</v>
      </c>
      <c r="E29" s="77">
        <v>1.5</v>
      </c>
      <c r="F29" s="77">
        <v>0.5</v>
      </c>
      <c r="G29" s="78">
        <v>12.5</v>
      </c>
      <c r="H29" s="73"/>
      <c r="I29" s="78">
        <v>8.6300000000000008</v>
      </c>
    </row>
    <row r="30" spans="2:9" x14ac:dyDescent="0.35">
      <c r="B30" s="47">
        <v>23</v>
      </c>
      <c r="C30" s="21" t="s">
        <v>132</v>
      </c>
      <c r="D30" s="76"/>
      <c r="E30" s="76"/>
      <c r="F30" s="76"/>
      <c r="G30" s="76"/>
      <c r="H30" s="73"/>
      <c r="I30" s="76"/>
    </row>
    <row r="31" spans="2:9" x14ac:dyDescent="0.35">
      <c r="B31" s="47">
        <v>24</v>
      </c>
      <c r="C31" s="21" t="s">
        <v>133</v>
      </c>
      <c r="D31" s="76"/>
      <c r="E31" s="76"/>
      <c r="F31" s="76"/>
      <c r="G31" s="76"/>
      <c r="H31" s="73"/>
      <c r="I31" s="76"/>
    </row>
    <row r="32" spans="2:9" x14ac:dyDescent="0.35">
      <c r="B32" s="47">
        <v>25</v>
      </c>
      <c r="C32" s="21" t="s">
        <v>134</v>
      </c>
      <c r="D32" s="76"/>
      <c r="E32" s="76"/>
      <c r="F32" s="76"/>
      <c r="G32" s="76"/>
      <c r="H32" s="73"/>
      <c r="I32" s="76"/>
    </row>
    <row r="33" spans="2:9" x14ac:dyDescent="0.35">
      <c r="B33" s="47">
        <v>26</v>
      </c>
      <c r="C33" s="21" t="s">
        <v>135</v>
      </c>
      <c r="D33" s="77">
        <v>4.4000000000000004</v>
      </c>
      <c r="E33" s="77">
        <v>1.4</v>
      </c>
      <c r="F33" s="77">
        <v>0.8</v>
      </c>
      <c r="G33" s="78">
        <v>6.6000000000000005</v>
      </c>
      <c r="H33" s="73"/>
      <c r="I33" s="78">
        <v>9.26</v>
      </c>
    </row>
    <row r="34" spans="2:9" x14ac:dyDescent="0.35">
      <c r="B34" s="47">
        <v>27</v>
      </c>
      <c r="C34" s="21" t="s">
        <v>136</v>
      </c>
      <c r="D34" s="76"/>
      <c r="E34" s="76"/>
      <c r="F34" s="76"/>
      <c r="G34" s="76"/>
      <c r="H34" s="73"/>
      <c r="I34" s="76"/>
    </row>
    <row r="35" spans="2:9" x14ac:dyDescent="0.35">
      <c r="B35" s="47">
        <v>28</v>
      </c>
      <c r="C35" s="21" t="s">
        <v>137</v>
      </c>
      <c r="D35" s="76"/>
      <c r="E35" s="76"/>
      <c r="F35" s="76"/>
      <c r="G35" s="76"/>
      <c r="H35" s="73"/>
      <c r="I35" s="76"/>
    </row>
    <row r="36" spans="2:9" x14ac:dyDescent="0.35">
      <c r="B36" s="47">
        <v>29</v>
      </c>
      <c r="C36" s="21" t="s">
        <v>138</v>
      </c>
      <c r="D36" s="76"/>
      <c r="E36" s="76"/>
      <c r="F36" s="76"/>
      <c r="G36" s="76"/>
      <c r="H36" s="73"/>
      <c r="I36" s="76"/>
    </row>
    <row r="37" spans="2:9" x14ac:dyDescent="0.35">
      <c r="B37" s="47">
        <v>30</v>
      </c>
      <c r="C37" s="21" t="s">
        <v>139</v>
      </c>
      <c r="D37" s="76"/>
      <c r="E37" s="76"/>
      <c r="F37" s="76"/>
      <c r="G37" s="76"/>
      <c r="H37" s="73"/>
      <c r="I37" s="76"/>
    </row>
    <row r="38" spans="2:9" x14ac:dyDescent="0.35">
      <c r="B38" s="47">
        <v>31</v>
      </c>
      <c r="C38" s="21" t="s">
        <v>140</v>
      </c>
      <c r="D38" s="77">
        <v>4.8</v>
      </c>
      <c r="E38" s="77">
        <v>0.9</v>
      </c>
      <c r="F38" s="77">
        <v>0.3</v>
      </c>
      <c r="G38" s="78">
        <v>6</v>
      </c>
      <c r="H38" s="73"/>
      <c r="I38" s="78">
        <v>7.94</v>
      </c>
    </row>
    <row r="39" spans="2:9" x14ac:dyDescent="0.35">
      <c r="B39" s="47">
        <v>32</v>
      </c>
      <c r="C39" s="21" t="s">
        <v>141</v>
      </c>
      <c r="D39" s="76"/>
      <c r="E39" s="76"/>
      <c r="F39" s="76"/>
      <c r="G39" s="76"/>
      <c r="H39" s="73"/>
      <c r="I39" s="76"/>
    </row>
    <row r="40" spans="2:9" x14ac:dyDescent="0.35">
      <c r="B40" s="47">
        <v>33</v>
      </c>
      <c r="C40" s="21" t="s">
        <v>142</v>
      </c>
      <c r="D40" s="77">
        <v>3.5</v>
      </c>
      <c r="E40" s="77">
        <v>1.3</v>
      </c>
      <c r="F40" s="77">
        <v>0.6</v>
      </c>
      <c r="G40" s="78">
        <v>5.3</v>
      </c>
      <c r="H40" s="73"/>
      <c r="I40" s="78">
        <v>9.23</v>
      </c>
    </row>
    <row r="41" spans="2:9" x14ac:dyDescent="0.35">
      <c r="B41" s="47">
        <v>34</v>
      </c>
      <c r="C41" s="21" t="s">
        <v>143</v>
      </c>
      <c r="D41" s="76"/>
      <c r="E41" s="76"/>
      <c r="F41" s="76"/>
      <c r="G41" s="76"/>
      <c r="H41" s="73"/>
      <c r="I41" s="76"/>
    </row>
    <row r="42" spans="2:9" x14ac:dyDescent="0.35">
      <c r="B42" s="47">
        <v>35</v>
      </c>
      <c r="C42" s="21" t="s">
        <v>144</v>
      </c>
      <c r="D42" s="77">
        <v>7</v>
      </c>
      <c r="E42" s="77">
        <v>1.7</v>
      </c>
      <c r="F42" s="77">
        <v>0.8</v>
      </c>
      <c r="G42" s="78">
        <v>9.5</v>
      </c>
      <c r="H42" s="73"/>
      <c r="I42" s="78">
        <v>9.0500000000000007</v>
      </c>
    </row>
    <row r="43" spans="2:9" x14ac:dyDescent="0.35">
      <c r="B43" s="47">
        <v>36</v>
      </c>
      <c r="C43" s="21" t="s">
        <v>145</v>
      </c>
      <c r="D43" s="77">
        <v>9.8000000000000007</v>
      </c>
      <c r="E43" s="77">
        <v>4.2</v>
      </c>
      <c r="F43" s="77">
        <v>4</v>
      </c>
      <c r="G43" s="78">
        <v>18</v>
      </c>
      <c r="H43" s="73"/>
      <c r="I43" s="78">
        <v>7.52</v>
      </c>
    </row>
    <row r="44" spans="2:9" x14ac:dyDescent="0.35">
      <c r="B44" s="47">
        <v>37</v>
      </c>
      <c r="C44" s="21" t="s">
        <v>146</v>
      </c>
      <c r="D44" s="76"/>
      <c r="E44" s="76"/>
      <c r="F44" s="76"/>
      <c r="G44" s="76"/>
      <c r="H44" s="73"/>
      <c r="I44" s="76"/>
    </row>
    <row r="45" spans="2:9" x14ac:dyDescent="0.35">
      <c r="B45" s="47">
        <v>38</v>
      </c>
      <c r="C45" s="21" t="s">
        <v>147</v>
      </c>
      <c r="D45" s="76"/>
      <c r="E45" s="76"/>
      <c r="F45" s="76"/>
      <c r="G45" s="76"/>
      <c r="H45" s="73"/>
      <c r="I45" s="76"/>
    </row>
    <row r="46" spans="2:9" x14ac:dyDescent="0.35">
      <c r="B46" s="47">
        <v>39</v>
      </c>
      <c r="C46" s="21" t="s">
        <v>148</v>
      </c>
      <c r="D46" s="76"/>
      <c r="E46" s="76"/>
      <c r="F46" s="76"/>
      <c r="G46" s="76"/>
      <c r="H46" s="73"/>
      <c r="I46" s="76"/>
    </row>
    <row r="47" spans="2:9" x14ac:dyDescent="0.35">
      <c r="B47" s="47">
        <v>40</v>
      </c>
      <c r="C47" s="21" t="s">
        <v>149</v>
      </c>
      <c r="D47" s="77">
        <v>13.2</v>
      </c>
      <c r="E47" s="77">
        <v>8.1</v>
      </c>
      <c r="F47" s="77">
        <v>6.6</v>
      </c>
      <c r="G47" s="78">
        <v>27.800000000000004</v>
      </c>
      <c r="H47" s="73"/>
      <c r="I47" s="78">
        <v>7.95</v>
      </c>
    </row>
    <row r="48" spans="2:9" x14ac:dyDescent="0.35">
      <c r="B48" s="47">
        <v>41</v>
      </c>
      <c r="C48" s="21" t="s">
        <v>150</v>
      </c>
      <c r="D48" s="76"/>
      <c r="E48" s="76"/>
      <c r="F48" s="76"/>
      <c r="G48" s="76"/>
      <c r="H48" s="73"/>
      <c r="I48" s="76"/>
    </row>
    <row r="49" spans="2:17" x14ac:dyDescent="0.35">
      <c r="B49" s="47">
        <v>42</v>
      </c>
      <c r="C49" s="21" t="s">
        <v>151</v>
      </c>
      <c r="D49" s="77">
        <v>6.7</v>
      </c>
      <c r="E49" s="77">
        <v>1.2</v>
      </c>
      <c r="F49" s="77">
        <v>0.4</v>
      </c>
      <c r="G49" s="78">
        <v>8.4</v>
      </c>
      <c r="H49" s="73"/>
      <c r="I49" s="78">
        <v>9.35</v>
      </c>
    </row>
    <row r="50" spans="2:17" x14ac:dyDescent="0.35">
      <c r="B50" s="47">
        <v>43</v>
      </c>
      <c r="C50" s="21" t="s">
        <v>152</v>
      </c>
      <c r="D50" s="77">
        <v>11.5</v>
      </c>
      <c r="E50" s="77">
        <v>5.4</v>
      </c>
      <c r="F50" s="77">
        <v>4.0999999999999996</v>
      </c>
      <c r="G50" s="78">
        <v>20.9</v>
      </c>
      <c r="H50" s="73"/>
      <c r="I50" s="78">
        <v>7.03</v>
      </c>
    </row>
    <row r="51" spans="2:17" x14ac:dyDescent="0.35">
      <c r="B51" s="47">
        <v>44</v>
      </c>
      <c r="C51" s="21" t="s">
        <v>153</v>
      </c>
      <c r="D51" s="77">
        <v>5.9</v>
      </c>
      <c r="E51" s="77">
        <v>3</v>
      </c>
      <c r="F51" s="77">
        <v>2.1</v>
      </c>
      <c r="G51" s="78">
        <v>11</v>
      </c>
      <c r="H51" s="73"/>
      <c r="I51" s="78">
        <v>7.94</v>
      </c>
      <c r="Q51" t="s">
        <v>411</v>
      </c>
    </row>
    <row r="52" spans="2:17" x14ac:dyDescent="0.35">
      <c r="B52" s="47">
        <v>45</v>
      </c>
      <c r="C52" s="21" t="s">
        <v>154</v>
      </c>
      <c r="D52" s="77">
        <v>2.5</v>
      </c>
      <c r="E52" s="77">
        <v>0.9</v>
      </c>
      <c r="F52" s="77">
        <v>0.3</v>
      </c>
      <c r="G52" s="78">
        <v>3.6999999999999997</v>
      </c>
      <c r="H52" s="73"/>
      <c r="I52" s="78">
        <v>10.7</v>
      </c>
    </row>
    <row r="53" spans="2:17" x14ac:dyDescent="0.35">
      <c r="B53" s="47">
        <v>46</v>
      </c>
      <c r="C53" s="21" t="s">
        <v>155</v>
      </c>
      <c r="D53" s="76"/>
      <c r="E53" s="76"/>
      <c r="F53" s="76"/>
      <c r="G53" s="76"/>
      <c r="H53" s="73"/>
      <c r="I53" s="76"/>
    </row>
    <row r="54" spans="2:17" x14ac:dyDescent="0.35">
      <c r="B54" s="47">
        <v>47</v>
      </c>
      <c r="C54" s="21" t="s">
        <v>156</v>
      </c>
      <c r="D54" s="76"/>
      <c r="E54" s="76"/>
      <c r="F54" s="76"/>
      <c r="G54" s="76"/>
      <c r="H54" s="73"/>
      <c r="I54" s="76"/>
    </row>
    <row r="55" spans="2:17" x14ac:dyDescent="0.35">
      <c r="B55" s="47">
        <v>48</v>
      </c>
      <c r="C55" s="21" t="s">
        <v>157</v>
      </c>
      <c r="D55" s="76"/>
      <c r="E55" s="76"/>
      <c r="F55" s="76"/>
      <c r="G55" s="76"/>
      <c r="H55" s="73"/>
      <c r="I55" s="76"/>
    </row>
    <row r="56" spans="2:17" x14ac:dyDescent="0.35">
      <c r="B56" s="47">
        <v>49</v>
      </c>
      <c r="C56" s="21" t="s">
        <v>158</v>
      </c>
      <c r="D56" s="77">
        <v>9.9</v>
      </c>
      <c r="E56" s="77">
        <v>2.8</v>
      </c>
      <c r="F56" s="77">
        <v>1.4</v>
      </c>
      <c r="G56" s="78">
        <v>14.2</v>
      </c>
      <c r="H56" s="73"/>
      <c r="I56" s="78">
        <v>8.43</v>
      </c>
    </row>
    <row r="57" spans="2:17" x14ac:dyDescent="0.35">
      <c r="B57" s="47">
        <v>50</v>
      </c>
      <c r="C57" s="21" t="s">
        <v>159</v>
      </c>
      <c r="D57" s="77">
        <v>7.8</v>
      </c>
      <c r="E57" s="77">
        <v>1.5</v>
      </c>
      <c r="F57" s="77">
        <v>0.6</v>
      </c>
      <c r="G57" s="78">
        <v>9.9</v>
      </c>
      <c r="H57" s="73"/>
      <c r="I57" s="78">
        <v>9.6300000000000008</v>
      </c>
    </row>
    <row r="58" spans="2:17" x14ac:dyDescent="0.35">
      <c r="B58" s="47">
        <v>51</v>
      </c>
      <c r="C58" s="21" t="s">
        <v>160</v>
      </c>
      <c r="D58" s="76"/>
      <c r="E58" s="76"/>
      <c r="F58" s="76"/>
      <c r="G58" s="76"/>
      <c r="H58" s="73"/>
      <c r="I58" s="76"/>
    </row>
    <row r="59" spans="2:17" x14ac:dyDescent="0.35">
      <c r="B59" s="47">
        <v>52</v>
      </c>
      <c r="C59" s="21" t="s">
        <v>161</v>
      </c>
      <c r="D59" s="77">
        <v>7.8</v>
      </c>
      <c r="E59" s="77">
        <v>1.7</v>
      </c>
      <c r="F59" s="77">
        <v>0.7</v>
      </c>
      <c r="G59" s="78">
        <v>10.199999999999999</v>
      </c>
      <c r="H59" s="73"/>
      <c r="I59" s="78">
        <v>9.2200000000000006</v>
      </c>
    </row>
    <row r="60" spans="2:17" x14ac:dyDescent="0.35">
      <c r="B60" s="47">
        <v>53</v>
      </c>
      <c r="C60" s="21" t="s">
        <v>162</v>
      </c>
      <c r="D60" s="77">
        <v>12</v>
      </c>
      <c r="E60" s="77">
        <v>4.9000000000000004</v>
      </c>
      <c r="F60" s="77">
        <v>4.2</v>
      </c>
      <c r="G60" s="78">
        <v>21.099999999999998</v>
      </c>
      <c r="H60" s="73"/>
      <c r="I60" s="78">
        <v>4.66</v>
      </c>
    </row>
    <row r="61" spans="2:17" x14ac:dyDescent="0.35">
      <c r="B61" s="47">
        <v>54</v>
      </c>
      <c r="C61" s="21" t="s">
        <v>163</v>
      </c>
      <c r="D61" s="76"/>
      <c r="E61" s="76"/>
      <c r="F61" s="76"/>
      <c r="G61" s="76"/>
      <c r="H61" s="73"/>
      <c r="I61" s="76"/>
    </row>
    <row r="62" spans="2:17" x14ac:dyDescent="0.35">
      <c r="B62" s="47">
        <v>55</v>
      </c>
      <c r="C62" s="21" t="s">
        <v>164</v>
      </c>
      <c r="D62" s="76"/>
      <c r="E62" s="76"/>
      <c r="F62" s="76"/>
      <c r="G62" s="76"/>
      <c r="H62" s="73"/>
      <c r="I62" s="76"/>
    </row>
    <row r="63" spans="2:17" x14ac:dyDescent="0.35">
      <c r="B63" s="47">
        <v>56</v>
      </c>
      <c r="C63" s="21" t="s">
        <v>165</v>
      </c>
      <c r="D63" s="76"/>
      <c r="E63" s="76"/>
      <c r="F63" s="76"/>
      <c r="G63" s="76"/>
      <c r="H63" s="73"/>
      <c r="I63" s="76"/>
    </row>
    <row r="64" spans="2:17" x14ac:dyDescent="0.35">
      <c r="B64" s="47">
        <v>57</v>
      </c>
      <c r="C64" s="21" t="s">
        <v>166</v>
      </c>
      <c r="D64" s="77">
        <v>14.3</v>
      </c>
      <c r="E64" s="77">
        <v>9.4</v>
      </c>
      <c r="F64" s="77">
        <v>6.6</v>
      </c>
      <c r="G64" s="78">
        <v>30.4</v>
      </c>
      <c r="H64" s="73"/>
      <c r="I64" s="78">
        <v>9.98</v>
      </c>
    </row>
    <row r="65" spans="2:9" x14ac:dyDescent="0.35">
      <c r="B65" s="47">
        <v>58</v>
      </c>
      <c r="C65" s="21" t="s">
        <v>167</v>
      </c>
      <c r="D65" s="76"/>
      <c r="E65" s="76"/>
      <c r="F65" s="76"/>
      <c r="G65" s="76"/>
      <c r="H65" s="73"/>
      <c r="I65" s="76"/>
    </row>
    <row r="66" spans="2:9" x14ac:dyDescent="0.35">
      <c r="B66" s="47">
        <v>59</v>
      </c>
      <c r="C66" s="21" t="s">
        <v>43</v>
      </c>
      <c r="D66" s="77">
        <v>9.4</v>
      </c>
      <c r="E66" s="77">
        <v>3.1</v>
      </c>
      <c r="F66" s="77">
        <v>1.1000000000000001</v>
      </c>
      <c r="G66" s="78">
        <v>13.5</v>
      </c>
      <c r="H66" s="73"/>
      <c r="I66" s="78">
        <v>7.4</v>
      </c>
    </row>
    <row r="67" spans="2:9" x14ac:dyDescent="0.35">
      <c r="B67" s="47">
        <v>60</v>
      </c>
      <c r="C67" s="21" t="s">
        <v>168</v>
      </c>
      <c r="D67" s="76"/>
      <c r="E67" s="76"/>
      <c r="F67" s="76"/>
      <c r="G67" s="76"/>
      <c r="H67" s="73"/>
      <c r="I67" s="76"/>
    </row>
    <row r="68" spans="2:9" x14ac:dyDescent="0.35">
      <c r="B68" s="47">
        <v>61</v>
      </c>
      <c r="C68" s="21" t="s">
        <v>169</v>
      </c>
      <c r="D68" s="76"/>
      <c r="E68" s="76"/>
      <c r="F68" s="76"/>
      <c r="G68" s="76"/>
      <c r="H68" s="73"/>
      <c r="I68" s="76"/>
    </row>
    <row r="69" spans="2:9" x14ac:dyDescent="0.35">
      <c r="B69" s="47">
        <v>62</v>
      </c>
      <c r="C69" s="21" t="s">
        <v>170</v>
      </c>
      <c r="D69" s="76"/>
      <c r="E69" s="76"/>
      <c r="F69" s="76"/>
      <c r="G69" s="76"/>
      <c r="H69" s="73"/>
      <c r="I69" s="76"/>
    </row>
    <row r="70" spans="2:9" x14ac:dyDescent="0.35">
      <c r="B70" s="47">
        <v>63</v>
      </c>
      <c r="C70" s="21" t="s">
        <v>171</v>
      </c>
      <c r="D70" s="76"/>
      <c r="E70" s="76"/>
      <c r="F70" s="76"/>
      <c r="G70" s="76"/>
      <c r="H70" s="73"/>
      <c r="I70" s="76"/>
    </row>
    <row r="71" spans="2:9" x14ac:dyDescent="0.35">
      <c r="B71" s="47">
        <v>64</v>
      </c>
      <c r="C71" s="21" t="s">
        <v>172</v>
      </c>
      <c r="D71" s="77">
        <v>13.6</v>
      </c>
      <c r="E71" s="77">
        <v>4</v>
      </c>
      <c r="F71" s="77">
        <v>1.5</v>
      </c>
      <c r="G71" s="78">
        <v>19</v>
      </c>
      <c r="H71" s="73"/>
      <c r="I71" s="78">
        <v>7.56</v>
      </c>
    </row>
    <row r="72" spans="2:9" x14ac:dyDescent="0.35">
      <c r="B72" s="47">
        <v>65</v>
      </c>
      <c r="C72" s="21" t="s">
        <v>173</v>
      </c>
      <c r="D72" s="76"/>
      <c r="E72" s="76"/>
      <c r="F72" s="76"/>
      <c r="G72" s="76"/>
      <c r="H72" s="73"/>
      <c r="I72" s="76"/>
    </row>
    <row r="73" spans="2:9" x14ac:dyDescent="0.35">
      <c r="B73" s="47">
        <v>66</v>
      </c>
      <c r="C73" s="21" t="s">
        <v>174</v>
      </c>
      <c r="D73" s="76"/>
      <c r="E73" s="76"/>
      <c r="F73" s="76"/>
      <c r="G73" s="76"/>
      <c r="H73" s="73"/>
      <c r="I73" s="76"/>
    </row>
    <row r="74" spans="2:9" x14ac:dyDescent="0.35">
      <c r="B74" s="47">
        <v>67</v>
      </c>
      <c r="C74" s="21" t="s">
        <v>175</v>
      </c>
      <c r="D74" s="76"/>
      <c r="E74" s="76"/>
      <c r="F74" s="76"/>
      <c r="G74" s="76"/>
      <c r="H74" s="73"/>
      <c r="I74" s="76"/>
    </row>
    <row r="75" spans="2:9" x14ac:dyDescent="0.35">
      <c r="B75" s="47">
        <v>68</v>
      </c>
      <c r="C75" s="21" t="s">
        <v>176</v>
      </c>
      <c r="D75" s="76"/>
      <c r="E75" s="76"/>
      <c r="F75" s="76"/>
      <c r="G75" s="76"/>
      <c r="H75" s="73"/>
      <c r="I75" s="76"/>
    </row>
    <row r="76" spans="2:9" x14ac:dyDescent="0.35">
      <c r="B76" s="47">
        <v>69</v>
      </c>
      <c r="C76" s="21" t="s">
        <v>177</v>
      </c>
      <c r="D76" s="76"/>
      <c r="E76" s="76"/>
      <c r="F76" s="76"/>
      <c r="G76" s="76"/>
      <c r="H76" s="73"/>
      <c r="I76" s="76"/>
    </row>
    <row r="77" spans="2:9" x14ac:dyDescent="0.35">
      <c r="B77" s="47">
        <v>70</v>
      </c>
      <c r="C77" s="21" t="s">
        <v>178</v>
      </c>
      <c r="D77" s="76"/>
      <c r="E77" s="76"/>
      <c r="F77" s="76"/>
      <c r="G77" s="76"/>
      <c r="H77" s="73"/>
      <c r="I77" s="76"/>
    </row>
    <row r="78" spans="2:9" x14ac:dyDescent="0.35">
      <c r="B78" s="47">
        <v>71</v>
      </c>
      <c r="C78" s="21" t="s">
        <v>179</v>
      </c>
      <c r="D78" s="76"/>
      <c r="E78" s="76"/>
      <c r="F78" s="76"/>
      <c r="G78" s="76"/>
      <c r="H78" s="73"/>
      <c r="I78" s="76"/>
    </row>
    <row r="79" spans="2:9" x14ac:dyDescent="0.35">
      <c r="B79" s="47">
        <v>72</v>
      </c>
      <c r="C79" s="21" t="s">
        <v>180</v>
      </c>
      <c r="D79" s="76"/>
      <c r="E79" s="76"/>
      <c r="F79" s="76"/>
      <c r="G79" s="76"/>
      <c r="H79" s="73"/>
      <c r="I79" s="76"/>
    </row>
    <row r="80" spans="2:9" x14ac:dyDescent="0.35">
      <c r="B80" s="47">
        <v>73</v>
      </c>
      <c r="C80" s="21" t="s">
        <v>181</v>
      </c>
      <c r="D80" s="77">
        <v>12.1</v>
      </c>
      <c r="E80" s="77">
        <v>4.0999999999999996</v>
      </c>
      <c r="F80" s="77">
        <v>2.2999999999999998</v>
      </c>
      <c r="G80" s="78">
        <v>18.399999999999999</v>
      </c>
      <c r="H80" s="73"/>
      <c r="I80" s="78">
        <v>7.93</v>
      </c>
    </row>
    <row r="81" spans="2:9" x14ac:dyDescent="0.35">
      <c r="B81" s="47">
        <v>74</v>
      </c>
      <c r="C81" s="21" t="s">
        <v>46</v>
      </c>
      <c r="D81" s="77">
        <v>5.5</v>
      </c>
      <c r="E81" s="77">
        <v>2.7</v>
      </c>
      <c r="F81" s="77">
        <v>1.8</v>
      </c>
      <c r="G81" s="78">
        <v>10</v>
      </c>
      <c r="H81" s="73"/>
      <c r="I81" s="78">
        <v>9.4</v>
      </c>
    </row>
    <row r="82" spans="2:9" x14ac:dyDescent="0.35">
      <c r="B82" s="47">
        <v>75</v>
      </c>
      <c r="C82" s="21" t="s">
        <v>182</v>
      </c>
      <c r="D82" s="76"/>
      <c r="E82" s="76"/>
      <c r="F82" s="76"/>
      <c r="G82" s="76"/>
      <c r="H82" s="73"/>
      <c r="I82" s="76"/>
    </row>
    <row r="83" spans="2:9" x14ac:dyDescent="0.35">
      <c r="B83" s="47">
        <v>76</v>
      </c>
      <c r="C83" s="21" t="s">
        <v>183</v>
      </c>
      <c r="D83" s="77">
        <v>1.7</v>
      </c>
      <c r="E83" s="77">
        <v>0.4</v>
      </c>
      <c r="F83" s="77">
        <v>0.2</v>
      </c>
      <c r="G83" s="78">
        <v>2.4</v>
      </c>
      <c r="H83" s="73"/>
      <c r="I83" s="78">
        <v>9.18</v>
      </c>
    </row>
    <row r="84" spans="2:9" x14ac:dyDescent="0.35">
      <c r="B84" s="47">
        <v>77</v>
      </c>
      <c r="C84" s="21" t="s">
        <v>184</v>
      </c>
      <c r="D84" s="77">
        <v>9.1</v>
      </c>
      <c r="E84" s="77">
        <v>3.4</v>
      </c>
      <c r="F84" s="77">
        <v>2.2999999999999998</v>
      </c>
      <c r="G84" s="78">
        <v>14.799999999999999</v>
      </c>
      <c r="H84" s="73"/>
      <c r="I84" s="78">
        <v>8.27</v>
      </c>
    </row>
    <row r="85" spans="2:9" x14ac:dyDescent="0.35">
      <c r="B85" s="47">
        <v>78</v>
      </c>
      <c r="C85" s="21" t="s">
        <v>185</v>
      </c>
      <c r="D85" s="76">
        <v>10.7</v>
      </c>
      <c r="E85" s="76">
        <v>6</v>
      </c>
      <c r="F85" s="76">
        <v>13.4</v>
      </c>
      <c r="G85" s="76">
        <v>30</v>
      </c>
      <c r="H85" s="73"/>
      <c r="I85" s="76"/>
    </row>
    <row r="86" spans="2:9" x14ac:dyDescent="0.35">
      <c r="B86" s="47">
        <v>79</v>
      </c>
      <c r="C86" s="21" t="s">
        <v>186</v>
      </c>
      <c r="D86" s="76"/>
      <c r="E86" s="76"/>
      <c r="F86" s="76"/>
      <c r="G86" s="76"/>
      <c r="H86" s="73"/>
      <c r="I86" s="76">
        <v>5.18</v>
      </c>
    </row>
    <row r="87" spans="2:9" x14ac:dyDescent="0.35">
      <c r="B87" s="47">
        <v>80</v>
      </c>
      <c r="C87" s="21" t="s">
        <v>366</v>
      </c>
      <c r="D87" s="77">
        <v>8</v>
      </c>
      <c r="E87" s="77">
        <v>3.7</v>
      </c>
      <c r="F87" s="77">
        <v>4.5</v>
      </c>
      <c r="G87" s="78">
        <v>16.2</v>
      </c>
      <c r="H87" s="73"/>
      <c r="I87" s="78"/>
    </row>
    <row r="88" spans="2:9" x14ac:dyDescent="0.35">
      <c r="D88" s="73"/>
      <c r="E88" s="73"/>
      <c r="F88" s="73"/>
      <c r="G88" s="73"/>
      <c r="H88" s="73"/>
      <c r="I88" s="73"/>
    </row>
  </sheetData>
  <sortState xmlns:xlrd2="http://schemas.microsoft.com/office/spreadsheetml/2017/richdata2" ref="I10:M39">
    <sortCondition ref="I10:I39"/>
  </sortState>
  <mergeCells count="4">
    <mergeCell ref="S4:Z4"/>
    <mergeCell ref="S7:Z7"/>
    <mergeCell ref="S1:Z3"/>
    <mergeCell ref="S8:Z10"/>
  </mergeCells>
  <hyperlinks>
    <hyperlink ref="S4" r:id="rId1" location="_Urban_heat_layers" display="https://www.planning.vic.gov.au/guides-and-resources/Data-spatial-and-insights/melbournes-vegetation-heat-and-land-use-data - _Urban_heat_layers" xr:uid="{76DE0DD2-D27D-44B2-8783-838E20D53C84}"/>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AE7F2-0DA5-434A-9DB7-AE16AAFBF1C9}">
  <sheetPr>
    <tabColor theme="3" tint="0.249977111117893"/>
  </sheetPr>
  <dimension ref="C1:AD718"/>
  <sheetViews>
    <sheetView showGridLines="0" showRowColHeaders="0" tabSelected="1" zoomScale="70" zoomScaleNormal="70" workbookViewId="0">
      <pane xSplit="10" ySplit="8" topLeftCell="Y9" activePane="bottomRight" state="frozen"/>
      <selection pane="topRight" activeCell="K1" sqref="K1"/>
      <selection pane="bottomLeft" activeCell="A9" sqref="A9"/>
      <selection pane="bottomRight" activeCell="Y4" sqref="Y4"/>
    </sheetView>
  </sheetViews>
  <sheetFormatPr defaultRowHeight="14.5" x14ac:dyDescent="0.35"/>
  <cols>
    <col min="1" max="2" width="8.7265625" style="87"/>
    <col min="3" max="3" width="8.7265625" style="86"/>
    <col min="4" max="4" width="8.7265625" style="87"/>
    <col min="5" max="5" width="8.7265625" style="88"/>
    <col min="6" max="6" width="47.453125" style="87" customWidth="1"/>
    <col min="7" max="7" width="21.08984375" style="87" customWidth="1"/>
    <col min="8" max="8" width="6.54296875" style="87" customWidth="1"/>
    <col min="9" max="9" width="23.1796875" style="87" customWidth="1"/>
    <col min="10" max="10" width="20.26953125" style="87" customWidth="1"/>
    <col min="11" max="27" width="8.7265625" style="87"/>
    <col min="28" max="28" width="8.7265625" style="89"/>
    <col min="29" max="29" width="8.7265625" style="86"/>
    <col min="30" max="30" width="19" style="86" customWidth="1"/>
    <col min="31" max="16384" width="8.7265625" style="87"/>
  </cols>
  <sheetData>
    <row r="1" spans="5:30" ht="26" x14ac:dyDescent="0.6">
      <c r="F1" s="129" t="s">
        <v>403</v>
      </c>
      <c r="G1" s="129"/>
      <c r="H1" s="129"/>
      <c r="I1" s="129"/>
    </row>
    <row r="2" spans="5:30" ht="3" customHeight="1" x14ac:dyDescent="0.35"/>
    <row r="3" spans="5:30" ht="3" customHeight="1" x14ac:dyDescent="0.35"/>
    <row r="4" spans="5:30" ht="3" customHeight="1" x14ac:dyDescent="0.35"/>
    <row r="5" spans="5:30" ht="3" customHeight="1" x14ac:dyDescent="0.35"/>
    <row r="6" spans="5:30" ht="10" customHeight="1" x14ac:dyDescent="0.35">
      <c r="AB6" s="89">
        <v>3002</v>
      </c>
      <c r="AC6" s="89">
        <v>3000</v>
      </c>
      <c r="AD6" s="127" t="s">
        <v>110</v>
      </c>
    </row>
    <row r="7" spans="5:30" x14ac:dyDescent="0.35">
      <c r="G7" s="90">
        <v>33</v>
      </c>
      <c r="I7" s="90">
        <v>80</v>
      </c>
      <c r="AB7" s="89">
        <v>3003</v>
      </c>
      <c r="AC7" s="89">
        <v>3002</v>
      </c>
      <c r="AD7" s="127" t="s">
        <v>111</v>
      </c>
    </row>
    <row r="8" spans="5:30" x14ac:dyDescent="0.35">
      <c r="AB8" s="89">
        <v>3006</v>
      </c>
      <c r="AC8" s="89">
        <v>3003</v>
      </c>
      <c r="AD8" s="127" t="s">
        <v>112</v>
      </c>
    </row>
    <row r="9" spans="5:30" ht="16" x14ac:dyDescent="0.4">
      <c r="F9" s="91" t="s">
        <v>414</v>
      </c>
      <c r="G9" s="92"/>
      <c r="H9" s="92"/>
      <c r="I9" s="92"/>
      <c r="AB9" s="89">
        <v>3008</v>
      </c>
      <c r="AC9" s="89">
        <v>3004</v>
      </c>
      <c r="AD9" s="127" t="s">
        <v>113</v>
      </c>
    </row>
    <row r="10" spans="5:30" x14ac:dyDescent="0.35">
      <c r="E10" s="88">
        <v>1</v>
      </c>
      <c r="F10" s="93" t="s">
        <v>16</v>
      </c>
      <c r="G10" s="94">
        <f>VLOOKUP($G$7,'Tree canopy'!$B$8:$I$87,2+Front!$E10)</f>
        <v>3.5</v>
      </c>
      <c r="H10" s="95"/>
      <c r="I10" s="94">
        <f>VLOOKUP($I$7,'Tree canopy'!$B$8:$I$87,2+Front!$E10)</f>
        <v>8</v>
      </c>
      <c r="AB10" s="89">
        <v>3011</v>
      </c>
      <c r="AC10" s="89">
        <v>3006</v>
      </c>
      <c r="AD10" s="127" t="s">
        <v>114</v>
      </c>
    </row>
    <row r="11" spans="5:30" x14ac:dyDescent="0.35">
      <c r="E11" s="88">
        <v>2</v>
      </c>
      <c r="F11" s="93" t="s">
        <v>17</v>
      </c>
      <c r="G11" s="94">
        <f>VLOOKUP($G$7,'Tree canopy'!$B$8:$I$87,2+Front!$E11)</f>
        <v>1.3</v>
      </c>
      <c r="H11" s="95"/>
      <c r="I11" s="94">
        <f>VLOOKUP($I$7,'Tree canopy'!$B$8:$I$87,2+Front!$E11)</f>
        <v>3.7</v>
      </c>
      <c r="AB11" s="89">
        <v>3012</v>
      </c>
      <c r="AC11" s="89">
        <v>3008</v>
      </c>
      <c r="AD11" s="127" t="s">
        <v>115</v>
      </c>
    </row>
    <row r="12" spans="5:30" x14ac:dyDescent="0.35">
      <c r="E12" s="88">
        <v>3</v>
      </c>
      <c r="F12" s="93" t="s">
        <v>18</v>
      </c>
      <c r="G12" s="94">
        <f>VLOOKUP($G$7,'Tree canopy'!$B$8:$I$87,2+Front!$E12)</f>
        <v>0.6</v>
      </c>
      <c r="H12" s="95"/>
      <c r="I12" s="94">
        <f>VLOOKUP($I$7,'Tree canopy'!$B$8:$I$87,2+Front!$E12)</f>
        <v>4.5</v>
      </c>
      <c r="AB12" s="89">
        <v>3013</v>
      </c>
      <c r="AC12" s="89">
        <v>3011</v>
      </c>
      <c r="AD12" s="127" t="s">
        <v>116</v>
      </c>
    </row>
    <row r="13" spans="5:30" x14ac:dyDescent="0.35">
      <c r="E13" s="88">
        <v>4</v>
      </c>
      <c r="F13" s="93" t="s">
        <v>19</v>
      </c>
      <c r="G13" s="94">
        <f>VLOOKUP($G$7,'Tree canopy'!$B$8:$I$87,2+Front!$E13)</f>
        <v>5.3</v>
      </c>
      <c r="H13" s="95"/>
      <c r="I13" s="94">
        <f>VLOOKUP($I$7,'Tree canopy'!$B$8:$I$87,2+Front!$E13)</f>
        <v>16.2</v>
      </c>
      <c r="AB13" s="89">
        <v>3015</v>
      </c>
      <c r="AC13" s="89">
        <v>3012</v>
      </c>
      <c r="AD13" s="127" t="s">
        <v>117</v>
      </c>
    </row>
    <row r="14" spans="5:30" ht="15" x14ac:dyDescent="0.35">
      <c r="E14" s="122" t="s">
        <v>377</v>
      </c>
      <c r="F14" s="97" t="s">
        <v>370</v>
      </c>
      <c r="AB14" s="89">
        <v>3016</v>
      </c>
      <c r="AC14" s="89">
        <v>3013</v>
      </c>
      <c r="AD14" s="127" t="s">
        <v>118</v>
      </c>
    </row>
    <row r="15" spans="5:30" ht="7" customHeight="1" x14ac:dyDescent="0.35">
      <c r="AB15" s="89">
        <v>3018</v>
      </c>
      <c r="AC15" s="89">
        <v>3015</v>
      </c>
      <c r="AD15" s="127" t="s">
        <v>119</v>
      </c>
    </row>
    <row r="16" spans="5:30" ht="7" customHeight="1" x14ac:dyDescent="0.35">
      <c r="AB16" s="89">
        <v>3019</v>
      </c>
      <c r="AC16" s="89">
        <v>3016</v>
      </c>
      <c r="AD16" s="127" t="s">
        <v>120</v>
      </c>
    </row>
    <row r="17" spans="5:30" ht="16" x14ac:dyDescent="0.4">
      <c r="F17" s="91" t="s">
        <v>415</v>
      </c>
      <c r="G17" s="92"/>
      <c r="H17" s="92"/>
      <c r="I17" s="92"/>
      <c r="AB17" s="89">
        <v>3020</v>
      </c>
      <c r="AC17" s="89">
        <v>3018</v>
      </c>
      <c r="AD17" s="127" t="s">
        <v>121</v>
      </c>
    </row>
    <row r="18" spans="5:30" x14ac:dyDescent="0.35">
      <c r="G18" s="98">
        <f>VLOOKUP($G$7,'Tree canopy'!$B$8:$I$87,2+6)</f>
        <v>9.23</v>
      </c>
      <c r="H18" s="98"/>
      <c r="I18" s="98">
        <f>VLOOKUP($I$7,'Tree canopy'!$B$8:$I$87,2+6)</f>
        <v>0</v>
      </c>
      <c r="AB18" s="89">
        <v>3021</v>
      </c>
      <c r="AC18" s="89">
        <v>3019</v>
      </c>
      <c r="AD18" s="127" t="s">
        <v>122</v>
      </c>
    </row>
    <row r="19" spans="5:30" ht="15" x14ac:dyDescent="0.35">
      <c r="E19" s="96" t="s">
        <v>377</v>
      </c>
      <c r="F19" s="121" t="s">
        <v>412</v>
      </c>
      <c r="AB19" s="89">
        <v>3022</v>
      </c>
      <c r="AC19" s="89">
        <v>3020</v>
      </c>
      <c r="AD19" s="127" t="s">
        <v>123</v>
      </c>
    </row>
    <row r="20" spans="5:30" ht="15.5" customHeight="1" x14ac:dyDescent="0.35">
      <c r="E20" s="122" t="s">
        <v>377</v>
      </c>
      <c r="F20" s="97" t="s">
        <v>371</v>
      </c>
      <c r="AB20" s="89">
        <v>3023</v>
      </c>
      <c r="AC20" s="89">
        <v>3021</v>
      </c>
      <c r="AD20" s="127" t="s">
        <v>124</v>
      </c>
    </row>
    <row r="21" spans="5:30" ht="6" customHeight="1" x14ac:dyDescent="0.35">
      <c r="AB21" s="89">
        <v>3024</v>
      </c>
      <c r="AC21" s="89">
        <v>3022</v>
      </c>
      <c r="AD21" s="127" t="s">
        <v>125</v>
      </c>
    </row>
    <row r="22" spans="5:30" ht="16" x14ac:dyDescent="0.4">
      <c r="F22" s="91" t="s">
        <v>405</v>
      </c>
      <c r="G22" s="92"/>
      <c r="H22" s="92"/>
      <c r="I22" s="92"/>
      <c r="AB22" s="89">
        <v>3025</v>
      </c>
      <c r="AC22" s="89">
        <v>3023</v>
      </c>
      <c r="AD22" s="127" t="s">
        <v>126</v>
      </c>
    </row>
    <row r="23" spans="5:30" x14ac:dyDescent="0.35">
      <c r="E23" s="88">
        <v>1</v>
      </c>
      <c r="F23" s="93" t="s">
        <v>215</v>
      </c>
      <c r="G23" s="99">
        <f>VLOOKUP($G$7,'Waste Data adjusted'!$B$5:$Y$84,17+$E23)</f>
        <v>0.59483147053339325</v>
      </c>
      <c r="H23" s="100"/>
      <c r="I23" s="99">
        <f>VLOOKUP($I$7,'Waste Data adjusted'!$B$5:$Y$84,17+$E23)</f>
        <v>0.39169636933191754</v>
      </c>
      <c r="AB23" s="89">
        <v>3026</v>
      </c>
      <c r="AC23" s="89">
        <v>3024</v>
      </c>
      <c r="AD23" s="127" t="s">
        <v>127</v>
      </c>
    </row>
    <row r="24" spans="5:30" x14ac:dyDescent="0.35">
      <c r="E24" s="88">
        <v>2</v>
      </c>
      <c r="F24" s="93" t="s">
        <v>209</v>
      </c>
      <c r="G24" s="99">
        <f>VLOOKUP($G$7,'Waste Data adjusted'!$B$5:$Y$84,17+$E24)</f>
        <v>0.1976066951113841</v>
      </c>
      <c r="H24" s="100"/>
      <c r="I24" s="99">
        <f>VLOOKUP($I$7,'Waste Data adjusted'!$B$5:$Y$84,17+$E24)</f>
        <v>0.18092831773322501</v>
      </c>
      <c r="AB24" s="89">
        <v>3027</v>
      </c>
      <c r="AC24" s="89">
        <v>3025</v>
      </c>
      <c r="AD24" s="127" t="s">
        <v>128</v>
      </c>
    </row>
    <row r="25" spans="5:30" x14ac:dyDescent="0.35">
      <c r="E25" s="88">
        <v>3</v>
      </c>
      <c r="F25" s="93" t="s">
        <v>210</v>
      </c>
      <c r="G25" s="99">
        <f>VLOOKUP($G$7,'Waste Data adjusted'!$B$5:$Y$84,17+$E25)</f>
        <v>0.13852229327308027</v>
      </c>
      <c r="H25" s="100"/>
      <c r="I25" s="99">
        <f>VLOOKUP($I$7,'Waste Data adjusted'!$B$5:$Y$84,17+$E25)</f>
        <v>0.14811003692468794</v>
      </c>
      <c r="AB25" s="89">
        <v>3028</v>
      </c>
      <c r="AC25" s="89">
        <v>3026</v>
      </c>
      <c r="AD25" s="127" t="s">
        <v>129</v>
      </c>
    </row>
    <row r="26" spans="5:30" x14ac:dyDescent="0.35">
      <c r="E26" s="88">
        <v>4</v>
      </c>
      <c r="F26" s="93" t="s">
        <v>211</v>
      </c>
      <c r="G26" s="99">
        <f>VLOOKUP($G$7,'Waste Data adjusted'!$B$5:$Y$84,17+$E26)</f>
        <v>5.528073619901065E-3</v>
      </c>
      <c r="H26" s="100"/>
      <c r="I26" s="99">
        <f>VLOOKUP($I$7,'Waste Data adjusted'!$B$5:$Y$84,17+$E26)</f>
        <v>2.7214348476051253E-2</v>
      </c>
      <c r="AB26" s="89">
        <v>3029</v>
      </c>
      <c r="AC26" s="89">
        <v>3027</v>
      </c>
      <c r="AD26" s="127" t="s">
        <v>130</v>
      </c>
    </row>
    <row r="27" spans="5:30" x14ac:dyDescent="0.35">
      <c r="E27" s="88">
        <v>5</v>
      </c>
      <c r="F27" s="93" t="s">
        <v>212</v>
      </c>
      <c r="G27" s="99">
        <f>VLOOKUP($G$7,'Waste Data adjusted'!$B$5:$Y$84,17+$E27)</f>
        <v>5.9229360213225698E-3</v>
      </c>
      <c r="H27" s="100"/>
      <c r="I27" s="99">
        <f>VLOOKUP($I$7,'Waste Data adjusted'!$B$5:$Y$84,17+$E27)</f>
        <v>4.3883561266616234E-3</v>
      </c>
      <c r="AB27" s="89">
        <v>3030</v>
      </c>
      <c r="AC27" s="89">
        <v>3028</v>
      </c>
      <c r="AD27" s="127" t="s">
        <v>131</v>
      </c>
    </row>
    <row r="28" spans="5:30" x14ac:dyDescent="0.35">
      <c r="E28" s="88">
        <v>6</v>
      </c>
      <c r="F28" s="93" t="s">
        <v>213</v>
      </c>
      <c r="G28" s="99">
        <f>VLOOKUP($G$7,'Waste Data adjusted'!$B$5:$Y$84,17+$E28)</f>
        <v>7.903829068453784E-2</v>
      </c>
      <c r="H28" s="100"/>
      <c r="I28" s="99">
        <f>VLOOKUP($I$7,'Waste Data adjusted'!$B$5:$Y$84,17+$E28)</f>
        <v>5.1627387126140047E-2</v>
      </c>
      <c r="AB28" s="89">
        <v>3031</v>
      </c>
      <c r="AC28" s="89">
        <v>3029</v>
      </c>
      <c r="AD28" s="127" t="s">
        <v>132</v>
      </c>
    </row>
    <row r="29" spans="5:30" x14ac:dyDescent="0.35">
      <c r="E29" s="88">
        <v>7</v>
      </c>
      <c r="F29" s="93" t="s">
        <v>214</v>
      </c>
      <c r="G29" s="99">
        <f>VLOOKUP($G$7,'Waste Data adjusted'!$B$5:$Y$84,17+$E29)</f>
        <v>0.30419287305122494</v>
      </c>
      <c r="H29" s="100"/>
      <c r="I29" s="99">
        <f>VLOOKUP($I$7,'Waste Data adjusted'!$B$5:$Y$84,17+$E29)</f>
        <v>0.35657568904565584</v>
      </c>
      <c r="AB29" s="89">
        <v>3032</v>
      </c>
      <c r="AC29" s="89">
        <v>3030</v>
      </c>
      <c r="AD29" s="127" t="s">
        <v>133</v>
      </c>
    </row>
    <row r="30" spans="5:30" ht="15" x14ac:dyDescent="0.35">
      <c r="E30" s="96" t="s">
        <v>377</v>
      </c>
      <c r="F30" s="97" t="s">
        <v>372</v>
      </c>
      <c r="AB30" s="89">
        <v>3033</v>
      </c>
      <c r="AC30" s="89">
        <v>3031</v>
      </c>
      <c r="AD30" s="127" t="s">
        <v>134</v>
      </c>
    </row>
    <row r="31" spans="5:30" ht="6.5" customHeight="1" x14ac:dyDescent="0.35">
      <c r="AB31" s="89">
        <v>3034</v>
      </c>
      <c r="AC31" s="89">
        <v>3032</v>
      </c>
      <c r="AD31" s="127" t="s">
        <v>135</v>
      </c>
    </row>
    <row r="32" spans="5:30" ht="6.5" customHeight="1" x14ac:dyDescent="0.35">
      <c r="AB32" s="89">
        <v>3036</v>
      </c>
      <c r="AC32" s="89">
        <v>3033</v>
      </c>
      <c r="AD32" s="127" t="s">
        <v>136</v>
      </c>
    </row>
    <row r="33" spans="5:30" ht="16" x14ac:dyDescent="0.4">
      <c r="F33" s="91" t="s">
        <v>404</v>
      </c>
      <c r="G33" s="92"/>
      <c r="H33" s="92"/>
      <c r="I33" s="92"/>
      <c r="AB33" s="89">
        <v>3037</v>
      </c>
      <c r="AC33" s="89">
        <v>3034</v>
      </c>
      <c r="AD33" s="127" t="s">
        <v>137</v>
      </c>
    </row>
    <row r="34" spans="5:30" x14ac:dyDescent="0.35">
      <c r="F34" s="87" t="s">
        <v>101</v>
      </c>
      <c r="G34" s="95">
        <f>VLOOKUP($G$7,'Council performance'!$B$6:$U$85,3)</f>
        <v>202.77121379339067</v>
      </c>
      <c r="I34" s="95">
        <f>VLOOKUP($I$7,'Council performance'!$B$6:$U$85,3)</f>
        <v>144.85065576061103</v>
      </c>
      <c r="AB34" s="89">
        <v>3038</v>
      </c>
      <c r="AC34" s="89">
        <v>3036</v>
      </c>
      <c r="AD34" s="127" t="s">
        <v>138</v>
      </c>
    </row>
    <row r="35" spans="5:30" x14ac:dyDescent="0.35">
      <c r="F35" s="101" t="s">
        <v>105</v>
      </c>
      <c r="G35" s="98"/>
      <c r="I35" s="98"/>
      <c r="AB35" s="89">
        <v>3039</v>
      </c>
      <c r="AC35" s="89">
        <v>3037</v>
      </c>
      <c r="AD35" s="127" t="s">
        <v>139</v>
      </c>
    </row>
    <row r="36" spans="5:30" x14ac:dyDescent="0.35">
      <c r="F36" s="116" t="s">
        <v>103</v>
      </c>
      <c r="G36" s="117">
        <f>VLOOKUP($G$7,'Council performance'!$B$6:$U$85,11)</f>
        <v>61.481106612685558</v>
      </c>
      <c r="H36" s="116"/>
      <c r="I36" s="117">
        <f>VLOOKUP($I$7,'Council performance'!$B$6:$U$85,11)</f>
        <v>76.807374231694851</v>
      </c>
      <c r="AB36" s="89">
        <v>3040</v>
      </c>
      <c r="AC36" s="89">
        <v>3038</v>
      </c>
      <c r="AD36" s="127" t="s">
        <v>140</v>
      </c>
    </row>
    <row r="37" spans="5:30" x14ac:dyDescent="0.35">
      <c r="F37" s="101" t="s">
        <v>106</v>
      </c>
      <c r="G37" s="98"/>
      <c r="I37" s="98"/>
      <c r="AB37" s="89">
        <v>3041</v>
      </c>
      <c r="AC37" s="89">
        <v>3039</v>
      </c>
      <c r="AD37" s="127" t="s">
        <v>141</v>
      </c>
    </row>
    <row r="38" spans="5:30" x14ac:dyDescent="0.35">
      <c r="F38" s="116" t="s">
        <v>109</v>
      </c>
      <c r="G38" s="117">
        <f>VLOOKUP($G$7,'Council performance'!$B$6:$U$85,20)</f>
        <v>40.479459048569908</v>
      </c>
      <c r="H38" s="116"/>
      <c r="I38" s="117">
        <f>VLOOKUP($I$7,'Council performance'!$B$6:$U$85,20)</f>
        <v>49.70434654843546</v>
      </c>
      <c r="AB38" s="89">
        <v>3042</v>
      </c>
      <c r="AC38" s="89">
        <v>3040</v>
      </c>
      <c r="AD38" s="127" t="s">
        <v>142</v>
      </c>
    </row>
    <row r="39" spans="5:30" ht="25" customHeight="1" x14ac:dyDescent="0.35">
      <c r="F39" s="133" t="s">
        <v>104</v>
      </c>
      <c r="G39" s="133"/>
      <c r="H39" s="133"/>
      <c r="I39" s="133"/>
      <c r="AB39" s="89">
        <v>3043</v>
      </c>
      <c r="AC39" s="89">
        <v>3041</v>
      </c>
      <c r="AD39" s="127" t="s">
        <v>143</v>
      </c>
    </row>
    <row r="40" spans="5:30" ht="15" x14ac:dyDescent="0.35">
      <c r="E40" s="122" t="s">
        <v>377</v>
      </c>
      <c r="F40" s="97" t="s">
        <v>373</v>
      </c>
      <c r="AB40" s="89">
        <v>3044</v>
      </c>
      <c r="AC40" s="89">
        <v>3042</v>
      </c>
      <c r="AD40" s="127" t="s">
        <v>144</v>
      </c>
    </row>
    <row r="41" spans="5:30" ht="7.5" customHeight="1" x14ac:dyDescent="0.35">
      <c r="AB41" s="89">
        <v>3046</v>
      </c>
      <c r="AC41" s="89">
        <v>3043</v>
      </c>
      <c r="AD41" s="127" t="s">
        <v>145</v>
      </c>
    </row>
    <row r="42" spans="5:30" ht="7.5" customHeight="1" x14ac:dyDescent="0.35">
      <c r="AB42" s="89">
        <v>3047</v>
      </c>
      <c r="AC42" s="89">
        <v>3044</v>
      </c>
      <c r="AD42" s="127" t="s">
        <v>146</v>
      </c>
    </row>
    <row r="43" spans="5:30" ht="16" x14ac:dyDescent="0.4">
      <c r="F43" s="91" t="s">
        <v>406</v>
      </c>
      <c r="G43" s="102">
        <f>VLOOKUP($G$7,'Waste Diversion'!$K$9:$M$88,3)</f>
        <v>33.1</v>
      </c>
      <c r="H43" s="102"/>
      <c r="I43" s="128">
        <f>VLOOKUP($I$7,'Waste Diversion'!$K$9:$M$88,3)</f>
        <v>41.57848101265823</v>
      </c>
      <c r="AB43" s="89">
        <v>3048</v>
      </c>
      <c r="AC43" s="89">
        <v>3045</v>
      </c>
      <c r="AD43" s="127" t="s">
        <v>147</v>
      </c>
    </row>
    <row r="44" spans="5:30" ht="28" customHeight="1" x14ac:dyDescent="0.35">
      <c r="F44" s="131" t="s">
        <v>365</v>
      </c>
      <c r="G44" s="131"/>
      <c r="H44" s="131"/>
      <c r="I44" s="131"/>
      <c r="AB44" s="89">
        <v>3049</v>
      </c>
      <c r="AC44" s="89">
        <v>3046</v>
      </c>
      <c r="AD44" s="127" t="s">
        <v>148</v>
      </c>
    </row>
    <row r="45" spans="5:30" ht="15" x14ac:dyDescent="0.35">
      <c r="E45" s="122" t="s">
        <v>377</v>
      </c>
      <c r="F45" s="97" t="s">
        <v>374</v>
      </c>
      <c r="AB45" s="89">
        <v>3051</v>
      </c>
      <c r="AC45" s="89">
        <v>3047</v>
      </c>
      <c r="AD45" s="127" t="s">
        <v>149</v>
      </c>
    </row>
    <row r="46" spans="5:30" ht="9.5" customHeight="1" x14ac:dyDescent="0.35">
      <c r="AB46" s="89">
        <v>3052</v>
      </c>
      <c r="AC46" s="89">
        <v>3048</v>
      </c>
      <c r="AD46" s="127" t="s">
        <v>150</v>
      </c>
    </row>
    <row r="47" spans="5:30" ht="9.5" customHeight="1" x14ac:dyDescent="0.35">
      <c r="AB47" s="89">
        <v>3053</v>
      </c>
      <c r="AC47" s="89">
        <v>3049</v>
      </c>
      <c r="AD47" s="127" t="s">
        <v>151</v>
      </c>
    </row>
    <row r="48" spans="5:30" ht="16" x14ac:dyDescent="0.4">
      <c r="F48" s="91" t="s">
        <v>407</v>
      </c>
      <c r="G48" s="92"/>
      <c r="H48" s="92"/>
      <c r="I48" s="92"/>
      <c r="AB48" s="89">
        <v>3054</v>
      </c>
      <c r="AC48" s="89">
        <v>3051</v>
      </c>
      <c r="AD48" s="127" t="s">
        <v>152</v>
      </c>
    </row>
    <row r="49" spans="5:30" x14ac:dyDescent="0.35">
      <c r="F49" s="93" t="s">
        <v>353</v>
      </c>
      <c r="G49" s="103">
        <f>VLOOKUP($G$7,'Env Scan Rain Temp'!$B$7:$N$86,3)</f>
        <v>25.1</v>
      </c>
      <c r="H49" s="98"/>
      <c r="I49" s="103">
        <f>VLOOKUP($I$7,'Env Scan Rain Temp'!$B$7:$N$86,3)</f>
        <v>23.9</v>
      </c>
      <c r="AB49" s="89">
        <v>3055</v>
      </c>
      <c r="AC49" s="89">
        <v>3052</v>
      </c>
      <c r="AD49" s="127" t="s">
        <v>153</v>
      </c>
    </row>
    <row r="50" spans="5:30" x14ac:dyDescent="0.35">
      <c r="F50" s="93" t="s">
        <v>354</v>
      </c>
      <c r="G50" s="103">
        <f>VLOOKUP($G$7,'Env Scan Rain Temp'!$B$7:$N$86,4)</f>
        <v>12.7</v>
      </c>
      <c r="H50" s="98"/>
      <c r="I50" s="103">
        <f>VLOOKUP($I$7,'Env Scan Rain Temp'!$B$7:$N$86,4)</f>
        <v>12.2</v>
      </c>
      <c r="AB50" s="89">
        <v>3056</v>
      </c>
      <c r="AC50" s="89">
        <v>3053</v>
      </c>
      <c r="AD50" s="127" t="s">
        <v>154</v>
      </c>
    </row>
    <row r="51" spans="5:30" x14ac:dyDescent="0.35">
      <c r="F51" s="93" t="s">
        <v>355</v>
      </c>
      <c r="G51" s="103">
        <f>VLOOKUP($G$7,'Env Scan Rain Temp'!$B$7:$N$86,5)</f>
        <v>12.8</v>
      </c>
      <c r="H51" s="98"/>
      <c r="I51" s="103">
        <f>VLOOKUP($I$7,'Env Scan Rain Temp'!$B$7:$N$86,5)</f>
        <v>13.5</v>
      </c>
      <c r="AB51" s="89">
        <v>3057</v>
      </c>
      <c r="AC51" s="89">
        <v>3054</v>
      </c>
      <c r="AD51" s="127" t="s">
        <v>155</v>
      </c>
    </row>
    <row r="52" spans="5:30" x14ac:dyDescent="0.35">
      <c r="F52" s="93" t="s">
        <v>356</v>
      </c>
      <c r="G52" s="103">
        <f>VLOOKUP($G$7,'Env Scan Rain Temp'!$B$7:$N$86,6)</f>
        <v>5</v>
      </c>
      <c r="H52" s="98"/>
      <c r="I52" s="103">
        <f>VLOOKUP($I$7,'Env Scan Rain Temp'!$B$7:$N$86,6)</f>
        <v>5.6</v>
      </c>
      <c r="AB52" s="89">
        <v>3058</v>
      </c>
      <c r="AC52" s="89">
        <v>3055</v>
      </c>
      <c r="AD52" s="127" t="s">
        <v>156</v>
      </c>
    </row>
    <row r="53" spans="5:30" x14ac:dyDescent="0.35">
      <c r="G53" s="98"/>
      <c r="H53" s="98"/>
      <c r="I53" s="98"/>
      <c r="AB53" s="89">
        <v>3059</v>
      </c>
      <c r="AC53" s="89">
        <v>3056</v>
      </c>
      <c r="AD53" s="127" t="s">
        <v>157</v>
      </c>
    </row>
    <row r="54" spans="5:30" ht="16" x14ac:dyDescent="0.4">
      <c r="F54" s="91" t="s">
        <v>408</v>
      </c>
      <c r="G54" s="104"/>
      <c r="H54" s="104"/>
      <c r="I54" s="104"/>
      <c r="AB54" s="89">
        <v>3060</v>
      </c>
      <c r="AC54" s="89">
        <v>3057</v>
      </c>
      <c r="AD54" s="127" t="s">
        <v>158</v>
      </c>
    </row>
    <row r="55" spans="5:30" x14ac:dyDescent="0.35">
      <c r="F55" s="93" t="s">
        <v>349</v>
      </c>
      <c r="G55" s="103">
        <f>VLOOKUP($G$7,'Env Scan Rain Temp'!$B$7:$N$86,9)</f>
        <v>139.5</v>
      </c>
      <c r="H55" s="98"/>
      <c r="I55" s="103">
        <f>VLOOKUP($I$7,'Env Scan Rain Temp'!$B$7:$N$86,9)</f>
        <v>120.7</v>
      </c>
      <c r="AB55" s="89">
        <v>3061</v>
      </c>
      <c r="AC55" s="89">
        <v>3058</v>
      </c>
      <c r="AD55" s="127" t="s">
        <v>159</v>
      </c>
    </row>
    <row r="56" spans="5:30" x14ac:dyDescent="0.35">
      <c r="F56" s="93" t="s">
        <v>350</v>
      </c>
      <c r="G56" s="103">
        <f>VLOOKUP($G$7,'Env Scan Rain Temp'!$B$7:$N$86,10)</f>
        <v>150.4</v>
      </c>
      <c r="H56" s="98"/>
      <c r="I56" s="103">
        <f>VLOOKUP($I$7,'Env Scan Rain Temp'!$B$7:$N$86,10)</f>
        <v>169.4</v>
      </c>
      <c r="AB56" s="89">
        <v>3062</v>
      </c>
      <c r="AC56" s="89">
        <v>3059</v>
      </c>
      <c r="AD56" s="127" t="s">
        <v>160</v>
      </c>
    </row>
    <row r="57" spans="5:30" x14ac:dyDescent="0.35">
      <c r="F57" s="93" t="s">
        <v>351</v>
      </c>
      <c r="G57" s="103">
        <f>VLOOKUP($G$7,'Env Scan Rain Temp'!$B$7:$N$86,11)</f>
        <v>147</v>
      </c>
      <c r="H57" s="98"/>
      <c r="I57" s="103">
        <f>VLOOKUP($I$7,'Env Scan Rain Temp'!$B$7:$N$86,11)</f>
        <v>227.2</v>
      </c>
      <c r="AB57" s="89">
        <v>3063</v>
      </c>
      <c r="AC57" s="89">
        <v>3060</v>
      </c>
      <c r="AD57" s="127" t="s">
        <v>75</v>
      </c>
    </row>
    <row r="58" spans="5:30" x14ac:dyDescent="0.35">
      <c r="F58" s="93" t="s">
        <v>352</v>
      </c>
      <c r="G58" s="103">
        <f>VLOOKUP($G$7,'Env Scan Rain Temp'!$B$7:$N$86,12)</f>
        <v>174.6</v>
      </c>
      <c r="H58" s="98"/>
      <c r="I58" s="103">
        <f>VLOOKUP($I$7,'Env Scan Rain Temp'!$B$7:$N$86,12)</f>
        <v>195</v>
      </c>
      <c r="AB58" s="89">
        <v>3064</v>
      </c>
      <c r="AC58" s="89">
        <v>3061</v>
      </c>
      <c r="AD58" s="127" t="s">
        <v>162</v>
      </c>
    </row>
    <row r="59" spans="5:30" x14ac:dyDescent="0.35">
      <c r="F59" s="93" t="s">
        <v>206</v>
      </c>
      <c r="G59" s="103">
        <f>VLOOKUP($G$7,'Env Scan Rain Temp'!$B$7:$N$86,13)</f>
        <v>611.5</v>
      </c>
      <c r="H59" s="98"/>
      <c r="I59" s="103">
        <f>VLOOKUP($I$7,'Env Scan Rain Temp'!$B$7:$N$86,13)</f>
        <v>712.3</v>
      </c>
      <c r="AB59" s="89">
        <v>3065</v>
      </c>
      <c r="AC59" s="89">
        <v>3062</v>
      </c>
      <c r="AD59" s="127" t="s">
        <v>163</v>
      </c>
    </row>
    <row r="60" spans="5:30" ht="15" x14ac:dyDescent="0.35">
      <c r="E60" s="122" t="s">
        <v>377</v>
      </c>
      <c r="F60" s="97" t="s">
        <v>375</v>
      </c>
      <c r="AB60" s="89">
        <v>3066</v>
      </c>
      <c r="AC60" s="89">
        <v>3063</v>
      </c>
      <c r="AD60" s="127" t="s">
        <v>164</v>
      </c>
    </row>
    <row r="61" spans="5:30" ht="6.5" customHeight="1" x14ac:dyDescent="0.35">
      <c r="AB61" s="89">
        <v>3067</v>
      </c>
      <c r="AC61" s="89">
        <v>3064</v>
      </c>
      <c r="AD61" s="127" t="s">
        <v>165</v>
      </c>
    </row>
    <row r="62" spans="5:30" ht="6.5" customHeight="1" x14ac:dyDescent="0.35">
      <c r="AB62" s="89">
        <v>3068</v>
      </c>
      <c r="AC62" s="89">
        <v>3065</v>
      </c>
      <c r="AD62" s="127" t="s">
        <v>166</v>
      </c>
    </row>
    <row r="63" spans="5:30" ht="16" x14ac:dyDescent="0.4">
      <c r="F63" s="118" t="str" cm="1">
        <f t="array" ref="F63">CONCATENATE("Environmental Summary: ",INDEX(AD6:AD85,G7))</f>
        <v xml:space="preserve">Environmental Summary: Hume </v>
      </c>
      <c r="G63" s="92"/>
      <c r="H63" s="92"/>
      <c r="I63" s="92"/>
      <c r="AB63" s="89">
        <v>3070</v>
      </c>
      <c r="AC63" s="89">
        <v>3066</v>
      </c>
      <c r="AD63" s="127" t="s">
        <v>167</v>
      </c>
    </row>
    <row r="64" spans="5:30" x14ac:dyDescent="0.35">
      <c r="F64" s="105" t="str" cm="1">
        <f t="array" ref="F64">CONCATENATE(INDEX(AD6:AD85,G7)," only")</f>
        <v>Hume  only</v>
      </c>
      <c r="AB64" s="89">
        <v>3071</v>
      </c>
      <c r="AC64" s="89">
        <v>3067</v>
      </c>
      <c r="AD64" s="127" t="s">
        <v>43</v>
      </c>
    </row>
    <row r="65" spans="5:30" ht="14.5" customHeight="1" x14ac:dyDescent="0.35">
      <c r="F65" s="130" t="str">
        <f>VLOOKUP($G$7,'Environmental Scans'!$B$4:$D$82,3)</f>
        <v>Hume City is located on Melbourne's north-west fringe, 15 to 45 kilometres from the Melbourne CBD. It is bordered by Macedon Ranges and Mitchell Shire to the north, Whittlesea to the east, Merri-bek and Brimbank to the south, and Melton to the west. The area lies on the traditional lands of the Wurundjeri Woi Wurrung people. Hume features a mix of urban, rural, and industrial land uses, with notable natural features such as Jacksons Creek, Deep Creek, and Merri Creek. Key transport routes include the Calder Freeway and Western Ring Road.</v>
      </c>
      <c r="G65" s="130"/>
      <c r="H65" s="130"/>
      <c r="I65" s="130"/>
      <c r="AB65" s="89">
        <v>3072</v>
      </c>
      <c r="AC65" s="89">
        <v>3068</v>
      </c>
      <c r="AD65" s="127" t="s">
        <v>168</v>
      </c>
    </row>
    <row r="66" spans="5:30" ht="20" customHeight="1" x14ac:dyDescent="0.35">
      <c r="F66" s="130"/>
      <c r="G66" s="130"/>
      <c r="H66" s="130"/>
      <c r="I66" s="130"/>
      <c r="AB66" s="89">
        <v>3073</v>
      </c>
      <c r="AC66" s="89">
        <v>3070</v>
      </c>
      <c r="AD66" s="127" t="s">
        <v>169</v>
      </c>
    </row>
    <row r="67" spans="5:30" ht="20" customHeight="1" x14ac:dyDescent="0.35">
      <c r="F67" s="130"/>
      <c r="G67" s="130"/>
      <c r="H67" s="130"/>
      <c r="I67" s="130"/>
      <c r="AB67" s="89">
        <v>3074</v>
      </c>
      <c r="AC67" s="89">
        <v>3071</v>
      </c>
      <c r="AD67" s="127" t="s">
        <v>170</v>
      </c>
    </row>
    <row r="68" spans="5:30" ht="20" customHeight="1" x14ac:dyDescent="0.35">
      <c r="F68" s="130"/>
      <c r="G68" s="130"/>
      <c r="H68" s="130"/>
      <c r="I68" s="130"/>
      <c r="AB68" s="89">
        <v>3075</v>
      </c>
      <c r="AC68" s="89">
        <v>3072</v>
      </c>
      <c r="AD68" s="127" t="s">
        <v>171</v>
      </c>
    </row>
    <row r="69" spans="5:30" ht="14.5" customHeight="1" x14ac:dyDescent="0.35">
      <c r="F69" s="130"/>
      <c r="G69" s="130"/>
      <c r="H69" s="130"/>
      <c r="I69" s="130"/>
      <c r="AB69" s="89">
        <v>3076</v>
      </c>
      <c r="AC69" s="89">
        <v>3073</v>
      </c>
      <c r="AD69" s="127" t="s">
        <v>172</v>
      </c>
    </row>
    <row r="70" spans="5:30" ht="15" x14ac:dyDescent="0.35">
      <c r="E70" s="122" t="s">
        <v>377</v>
      </c>
      <c r="F70" s="97" t="s">
        <v>375</v>
      </c>
      <c r="G70" s="106"/>
      <c r="H70" s="106"/>
      <c r="I70" s="106"/>
      <c r="AB70" s="89">
        <v>3078</v>
      </c>
      <c r="AC70" s="89">
        <v>3074</v>
      </c>
      <c r="AD70" s="127" t="s">
        <v>173</v>
      </c>
    </row>
    <row r="71" spans="5:30" ht="5" customHeight="1" x14ac:dyDescent="0.35">
      <c r="AB71" s="89">
        <v>3079</v>
      </c>
      <c r="AC71" s="89">
        <v>3075</v>
      </c>
      <c r="AD71" s="127" t="s">
        <v>174</v>
      </c>
    </row>
    <row r="72" spans="5:30" ht="5" customHeight="1" x14ac:dyDescent="0.35">
      <c r="AB72" s="89">
        <v>3081</v>
      </c>
      <c r="AC72" s="89">
        <v>3076</v>
      </c>
      <c r="AD72" s="127" t="s">
        <v>175</v>
      </c>
    </row>
    <row r="73" spans="5:30" ht="18" customHeight="1" x14ac:dyDescent="0.35">
      <c r="F73" s="123" t="str" cm="1">
        <f t="array" ref="F73">CONCATENATE("Land Use Summary: ",INDEX(AD6:AD85,G7))</f>
        <v xml:space="preserve">Land Use Summary: Hume </v>
      </c>
      <c r="G73" s="107"/>
      <c r="H73" s="107"/>
      <c r="I73" s="107"/>
      <c r="J73" s="92"/>
      <c r="AB73" s="89">
        <v>3082</v>
      </c>
      <c r="AC73" s="89">
        <v>3078</v>
      </c>
      <c r="AD73" s="127" t="s">
        <v>176</v>
      </c>
    </row>
    <row r="74" spans="5:30" x14ac:dyDescent="0.35">
      <c r="E74" s="88">
        <v>1</v>
      </c>
      <c r="F74" s="105" t="str">
        <f>CONCATENATE(VLOOKUP($G$7*50-50+$E74,'Land Use adjusted'!$A$51:$E$3964,2)," only")</f>
        <v>Hume only</v>
      </c>
      <c r="G74" s="105" t="str">
        <f>VLOOKUP($G$7*50-50+$E74,'Land Use adjusted'!$A$51:$E$3914,3)</f>
        <v>Subcategory</v>
      </c>
      <c r="H74" s="105"/>
      <c r="I74" s="105" t="str">
        <f>VLOOKUP($G$7*50-50+$E74,'Land Use adjusted'!$A$51:$E$3914,4)</f>
        <v>Land use type</v>
      </c>
      <c r="J74" s="108" t="str">
        <f>VLOOKUP($G$7*50-50+$E74,'Land Use adjusted'!$A$51:$E$3914,5)</f>
        <v>Area (ha)</v>
      </c>
      <c r="AB74" s="89">
        <v>3083</v>
      </c>
      <c r="AC74" s="89">
        <v>3079</v>
      </c>
      <c r="AD74" s="127" t="s">
        <v>177</v>
      </c>
    </row>
    <row r="75" spans="5:30" x14ac:dyDescent="0.35">
      <c r="E75" s="88">
        <v>2</v>
      </c>
      <c r="F75" s="119" t="str">
        <f>IF(ISBLANK(VLOOKUP($G$7*50-50+$E75,'Land Use adjusted'!$A$51:$E$3974,2)),"",VLOOKUP($G$7*50-50+$E75,'Land Use adjusted'!$A$51:$E$3974,2))</f>
        <v>Agriculture</v>
      </c>
      <c r="G75" s="132" t="str">
        <f>IF(ISBLANK(VLOOKUP($G$7*50-50+$E75,'Land Use adjusted'!$A$51:$E$3974,3)),"",VLOOKUP($G$7*50-50+$E75,'Land Use adjusted'!$A$51:$E$3974,3))</f>
        <v>Cropping</v>
      </c>
      <c r="H75" s="132"/>
      <c r="I75" s="119" t="str">
        <f>IF(ISBLANK(VLOOKUP($G$7*50-50+$E75,'Land Use adjusted'!$A$51:$E$3974,4)),"",VLOOKUP($G$7*50-50+$E75,'Land Use adjusted'!$A$51:$E$3974,4))</f>
        <v>Dryland cropping</v>
      </c>
      <c r="J75" s="120">
        <f>IF(ISBLANK(VLOOKUP($G$7*50-50+$E75,'Land Use adjusted'!$A$51:$E$3974,5)),"",VLOOKUP($G$7*50-50+$E75,'Land Use adjusted'!$A$51:$E$3974,5))</f>
        <v>342</v>
      </c>
      <c r="AB75" s="89">
        <v>3084</v>
      </c>
      <c r="AC75" s="89">
        <v>3081</v>
      </c>
      <c r="AD75" s="127" t="s">
        <v>178</v>
      </c>
    </row>
    <row r="76" spans="5:30" x14ac:dyDescent="0.35">
      <c r="E76" s="88">
        <v>3</v>
      </c>
      <c r="F76" s="106" t="str">
        <f>IF(ISBLANK(VLOOKUP($G$7*50-50+$E76,'Land Use adjusted'!$A$51:$E$3974,2)),"",VLOOKUP($G$7*50-50+$E76,'Land Use adjusted'!$A$51:$E$3974,2))</f>
        <v>Agriculture</v>
      </c>
      <c r="G76" s="131" t="str">
        <f>IF(ISBLANK(VLOOKUP($G$7*50-50+$E76,'Land Use adjusted'!$A$51:$E$3974,3)),"",VLOOKUP($G$7*50-50+$E76,'Land Use adjusted'!$A$51:$E$3974,3))</f>
        <v>Horticulture</v>
      </c>
      <c r="H76" s="131"/>
      <c r="I76" s="106" t="str">
        <f>IF(ISBLANK(VLOOKUP($G$7*50-50+$E76,'Land Use adjusted'!$A$51:$E$3974,4)),"",VLOOKUP($G$7*50-50+$E76,'Land Use adjusted'!$A$51:$E$3974,4))</f>
        <v>Dryland horticulture</v>
      </c>
      <c r="J76" s="109">
        <f>IF(ISBLANK(VLOOKUP($G$7*50-50+$E76,'Land Use adjusted'!$A$51:$E$3974,5)),"",VLOOKUP($G$7*50-50+$E76,'Land Use adjusted'!$A$51:$E$3974,5))</f>
        <v>300</v>
      </c>
      <c r="AB76" s="89">
        <v>3085</v>
      </c>
      <c r="AC76" s="89">
        <v>3082</v>
      </c>
      <c r="AD76" s="127" t="s">
        <v>179</v>
      </c>
    </row>
    <row r="77" spans="5:30" x14ac:dyDescent="0.35">
      <c r="E77" s="88">
        <v>4</v>
      </c>
      <c r="F77" s="119" t="str">
        <f>IF(ISBLANK(VLOOKUP($G$7*50-50+$E77,'Land Use adjusted'!$A$51:$E$3974,2)),"",VLOOKUP($G$7*50-50+$E77,'Land Use adjusted'!$A$51:$E$3974,2))</f>
        <v>Agriculture</v>
      </c>
      <c r="G77" s="132" t="str">
        <f>IF(ISBLANK(VLOOKUP($G$7*50-50+$E77,'Land Use adjusted'!$A$51:$E$3974,3)),"",VLOOKUP($G$7*50-50+$E77,'Land Use adjusted'!$A$51:$E$3974,3))</f>
        <v>Horticulture</v>
      </c>
      <c r="H77" s="132"/>
      <c r="I77" s="119" t="str">
        <f>IF(ISBLANK(VLOOKUP($G$7*50-50+$E77,'Land Use adjusted'!$A$51:$E$3974,4)),"",VLOOKUP($G$7*50-50+$E77,'Land Use adjusted'!$A$51:$E$3974,4))</f>
        <v>Intensive plant production</v>
      </c>
      <c r="J77" s="120">
        <f>IF(ISBLANK(VLOOKUP($G$7*50-50+$E77,'Land Use adjusted'!$A$51:$E$3974,5)),"",VLOOKUP($G$7*50-50+$E77,'Land Use adjusted'!$A$51:$E$3974,5))</f>
        <v>21</v>
      </c>
      <c r="AB77" s="89">
        <v>3087</v>
      </c>
      <c r="AC77" s="89">
        <v>3083</v>
      </c>
      <c r="AD77" s="127" t="s">
        <v>180</v>
      </c>
    </row>
    <row r="78" spans="5:30" x14ac:dyDescent="0.35">
      <c r="E78" s="88">
        <v>5</v>
      </c>
      <c r="F78" s="106" t="str">
        <f>IF(ISBLANK(VLOOKUP($G$7*50-50+$E78,'Land Use adjusted'!$A$51:$E$3974,2)),"",VLOOKUP($G$7*50-50+$E78,'Land Use adjusted'!$A$51:$E$3974,2))</f>
        <v>Agriculture</v>
      </c>
      <c r="G78" s="131" t="str">
        <f>IF(ISBLANK(VLOOKUP($G$7*50-50+$E78,'Land Use adjusted'!$A$51:$E$3974,3)),"",VLOOKUP($G$7*50-50+$E78,'Land Use adjusted'!$A$51:$E$3974,3))</f>
        <v>Livestock production</v>
      </c>
      <c r="H78" s="131"/>
      <c r="I78" s="106" t="str">
        <f>IF(ISBLANK(VLOOKUP($G$7*50-50+$E78,'Land Use adjusted'!$A$51:$E$3974,4)),"",VLOOKUP($G$7*50-50+$E78,'Land Use adjusted'!$A$51:$E$3974,4))</f>
        <v>Grazing modified pastures</v>
      </c>
      <c r="J78" s="109">
        <f>IF(ISBLANK(VLOOKUP($G$7*50-50+$E78,'Land Use adjusted'!$A$51:$E$3974,5)),"",VLOOKUP($G$7*50-50+$E78,'Land Use adjusted'!$A$51:$E$3974,5))</f>
        <v>25375</v>
      </c>
      <c r="AB78" s="89">
        <v>3088</v>
      </c>
      <c r="AC78" s="89">
        <v>3084</v>
      </c>
      <c r="AD78" s="127" t="s">
        <v>181</v>
      </c>
    </row>
    <row r="79" spans="5:30" x14ac:dyDescent="0.35">
      <c r="E79" s="88">
        <v>6</v>
      </c>
      <c r="F79" s="119" t="str">
        <f>IF(ISBLANK(VLOOKUP($G$7*50-50+$E79,'Land Use adjusted'!$A$51:$E$3974,2)),"",VLOOKUP($G$7*50-50+$E79,'Land Use adjusted'!$A$51:$E$3974,2))</f>
        <v>Agriculture</v>
      </c>
      <c r="G79" s="132" t="str">
        <f>IF(ISBLANK(VLOOKUP($G$7*50-50+$E79,'Land Use adjusted'!$A$51:$E$3974,3)),"",VLOOKUP($G$7*50-50+$E79,'Land Use adjusted'!$A$51:$E$3974,3))</f>
        <v>Livestock production</v>
      </c>
      <c r="H79" s="132"/>
      <c r="I79" s="119" t="str">
        <f>IF(ISBLANK(VLOOKUP($G$7*50-50+$E79,'Land Use adjusted'!$A$51:$E$3974,4)),"",VLOOKUP($G$7*50-50+$E79,'Land Use adjusted'!$A$51:$E$3974,4))</f>
        <v>Intensive animal production</v>
      </c>
      <c r="J79" s="120">
        <f>IF(ISBLANK(VLOOKUP($G$7*50-50+$E79,'Land Use adjusted'!$A$51:$E$3974,5)),"",VLOOKUP($G$7*50-50+$E79,'Land Use adjusted'!$A$51:$E$3974,5))</f>
        <v>53</v>
      </c>
      <c r="AB79" s="89">
        <v>3089</v>
      </c>
      <c r="AC79" s="89">
        <v>3085</v>
      </c>
      <c r="AD79" s="127" t="s">
        <v>46</v>
      </c>
    </row>
    <row r="80" spans="5:30" x14ac:dyDescent="0.35">
      <c r="E80" s="88">
        <v>7</v>
      </c>
      <c r="F80" s="106" t="str">
        <f>IF(ISBLANK(VLOOKUP($G$7*50-50+$E80,'Land Use adjusted'!$A$51:$E$3974,2)),"",VLOOKUP($G$7*50-50+$E80,'Land Use adjusted'!$A$51:$E$3974,2))</f>
        <v>Agriculture</v>
      </c>
      <c r="G80" s="131" t="str">
        <f>IF(ISBLANK(VLOOKUP($G$7*50-50+$E80,'Land Use adjusted'!$A$51:$E$3974,3)),"",VLOOKUP($G$7*50-50+$E80,'Land Use adjusted'!$A$51:$E$3974,3))</f>
        <v>Livestock production</v>
      </c>
      <c r="H80" s="131"/>
      <c r="I80" s="106" t="str">
        <f>IF(ISBLANK(VLOOKUP($G$7*50-50+$E80,'Land Use adjusted'!$A$51:$E$3974,4)),"",VLOOKUP($G$7*50-50+$E80,'Land Use adjusted'!$A$51:$E$3974,4))</f>
        <v>Land in transition</v>
      </c>
      <c r="J80" s="109">
        <f>IF(ISBLANK(VLOOKUP($G$7*50-50+$E80,'Land Use adjusted'!$A$51:$E$3974,5)),"",VLOOKUP($G$7*50-50+$E80,'Land Use adjusted'!$A$51:$E$3974,5))</f>
        <v>21</v>
      </c>
      <c r="AB80" s="89">
        <v>3090</v>
      </c>
      <c r="AC80" s="89">
        <v>3087</v>
      </c>
      <c r="AD80" s="127" t="s">
        <v>182</v>
      </c>
    </row>
    <row r="81" spans="5:30" x14ac:dyDescent="0.35">
      <c r="E81" s="88">
        <v>8</v>
      </c>
      <c r="F81" s="119" t="str">
        <f>IF(ISBLANK(VLOOKUP($G$7*50-50+$E81,'Land Use adjusted'!$A$51:$E$3974,2)),"",VLOOKUP($G$7*50-50+$E81,'Land Use adjusted'!$A$51:$E$3974,2))</f>
        <v>Non‑agriculture</v>
      </c>
      <c r="G81" s="132" t="str">
        <f>IF(ISBLANK(VLOOKUP($G$7*50-50+$E81,'Land Use adjusted'!$A$51:$E$3974,3)),"",VLOOKUP($G$7*50-50+$E81,'Land Use adjusted'!$A$51:$E$3974,3))</f>
        <v>Intensive uses</v>
      </c>
      <c r="H81" s="132"/>
      <c r="I81" s="119" t="str">
        <f>IF(ISBLANK(VLOOKUP($G$7*50-50+$E81,'Land Use adjusted'!$A$51:$E$3974,4)),"",VLOOKUP($G$7*50-50+$E81,'Land Use adjusted'!$A$51:$E$3974,4))</f>
        <v>Mining and waste</v>
      </c>
      <c r="J81" s="120">
        <f>IF(ISBLANK(VLOOKUP($G$7*50-50+$E81,'Land Use adjusted'!$A$51:$E$3974,5)),"",VLOOKUP($G$7*50-50+$E81,'Land Use adjusted'!$A$51:$E$3974,5))</f>
        <v>563</v>
      </c>
      <c r="AB81" s="89">
        <v>3091</v>
      </c>
      <c r="AC81" s="89">
        <v>3088</v>
      </c>
      <c r="AD81" s="127" t="s">
        <v>183</v>
      </c>
    </row>
    <row r="82" spans="5:30" ht="14.5" customHeight="1" x14ac:dyDescent="0.35">
      <c r="E82" s="88">
        <v>9</v>
      </c>
      <c r="F82" s="106" t="str">
        <f>IF(ISBLANK(VLOOKUP($G$7*50-50+$E82,'Land Use adjusted'!$A$51:$E$3974,2)),"",VLOOKUP($G$7*50-50+$E82,'Land Use adjusted'!$A$51:$E$3974,2))</f>
        <v>Non‑agriculture</v>
      </c>
      <c r="G82" s="131" t="str">
        <f>IF(ISBLANK(VLOOKUP($G$7*50-50+$E82,'Land Use adjusted'!$A$51:$E$3974,3)),"",VLOOKUP($G$7*50-50+$E82,'Land Use adjusted'!$A$51:$E$3974,3))</f>
        <v>Intensive uses</v>
      </c>
      <c r="H82" s="131"/>
      <c r="I82" s="106" t="str">
        <f>IF(ISBLANK(VLOOKUP($G$7*50-50+$E82,'Land Use adjusted'!$A$51:$E$3974,4)),"",VLOOKUP($G$7*50-50+$E82,'Land Use adjusted'!$A$51:$E$3974,4))</f>
        <v>Rural residential and farm infrastructure</v>
      </c>
      <c r="J82" s="109">
        <f>IF(ISBLANK(VLOOKUP($G$7*50-50+$E82,'Land Use adjusted'!$A$51:$E$3974,5)),"",VLOOKUP($G$7*50-50+$E82,'Land Use adjusted'!$A$51:$E$3974,5))</f>
        <v>7460</v>
      </c>
      <c r="AB82" s="89">
        <v>3093</v>
      </c>
      <c r="AC82" s="89">
        <v>3089</v>
      </c>
      <c r="AD82" s="127" t="s">
        <v>184</v>
      </c>
    </row>
    <row r="83" spans="5:30" x14ac:dyDescent="0.35">
      <c r="E83" s="88">
        <v>10</v>
      </c>
      <c r="F83" s="119" t="str">
        <f>IF(ISBLANK(VLOOKUP($G$7*50-50+$E83,'Land Use adjusted'!$A$51:$E$3974,2)),"",VLOOKUP($G$7*50-50+$E83,'Land Use adjusted'!$A$51:$E$3974,2))</f>
        <v>Non‑agriculture</v>
      </c>
      <c r="G83" s="132" t="str">
        <f>IF(ISBLANK(VLOOKUP($G$7*50-50+$E83,'Land Use adjusted'!$A$51:$E$3974,3)),"",VLOOKUP($G$7*50-50+$E83,'Land Use adjusted'!$A$51:$E$3974,3))</f>
        <v>Intensive uses</v>
      </c>
      <c r="H83" s="132"/>
      <c r="I83" s="119" t="str">
        <f>IF(ISBLANK(VLOOKUP($G$7*50-50+$E83,'Land Use adjusted'!$A$51:$E$3974,4)),"",VLOOKUP($G$7*50-50+$E83,'Land Use adjusted'!$A$51:$E$3974,4))</f>
        <v>Urban intensive uses</v>
      </c>
      <c r="J83" s="120">
        <f>IF(ISBLANK(VLOOKUP($G$7*50-50+$E83,'Land Use adjusted'!$A$51:$E$3974,5)),"",VLOOKUP($G$7*50-50+$E83,'Land Use adjusted'!$A$51:$E$3974,5))</f>
        <v>12785</v>
      </c>
      <c r="AB83" s="89">
        <v>3094</v>
      </c>
      <c r="AC83" s="89">
        <v>3090</v>
      </c>
      <c r="AD83" s="127" t="s">
        <v>185</v>
      </c>
    </row>
    <row r="84" spans="5:30" x14ac:dyDescent="0.35">
      <c r="E84" s="88">
        <v>11</v>
      </c>
      <c r="F84" s="106" t="str">
        <f>IF(ISBLANK(VLOOKUP($G$7*50-50+$E84,'Land Use adjusted'!$A$51:$E$3974,2)),"",VLOOKUP($G$7*50-50+$E84,'Land Use adjusted'!$A$51:$E$3974,2))</f>
        <v>Non‑agriculture</v>
      </c>
      <c r="G84" s="131" t="str">
        <f>IF(ISBLANK(VLOOKUP($G$7*50-50+$E84,'Land Use adjusted'!$A$51:$E$3974,3)),"",VLOOKUP($G$7*50-50+$E84,'Land Use adjusted'!$A$51:$E$3974,3))</f>
        <v>Nature conservation</v>
      </c>
      <c r="H84" s="131"/>
      <c r="I84" s="106" t="str">
        <f>IF(ISBLANK(VLOOKUP($G$7*50-50+$E84,'Land Use adjusted'!$A$51:$E$3974,4)),"",VLOOKUP($G$7*50-50+$E84,'Land Use adjusted'!$A$51:$E$3974,4))</f>
        <v>Minimal use</v>
      </c>
      <c r="J84" s="109">
        <f>IF(ISBLANK(VLOOKUP($G$7*50-50+$E84,'Land Use adjusted'!$A$51:$E$3974,5)),"",VLOOKUP($G$7*50-50+$E84,'Land Use adjusted'!$A$51:$E$3974,5))</f>
        <v>38</v>
      </c>
      <c r="AB84" s="89">
        <v>3095</v>
      </c>
      <c r="AC84" s="89">
        <v>3091</v>
      </c>
      <c r="AD84" s="127" t="s">
        <v>186</v>
      </c>
    </row>
    <row r="85" spans="5:30" x14ac:dyDescent="0.35">
      <c r="E85" s="88">
        <v>12</v>
      </c>
      <c r="F85" s="119" t="str">
        <f>IF(ISBLANK(VLOOKUP($G$7*50-50+$E85,'Land Use adjusted'!$A$51:$E$3974,2)),"",VLOOKUP($G$7*50-50+$E85,'Land Use adjusted'!$A$51:$E$3974,2))</f>
        <v>Non‑agriculture</v>
      </c>
      <c r="G85" s="132" t="str">
        <f>IF(ISBLANK(VLOOKUP($G$7*50-50+$E85,'Land Use adjusted'!$A$51:$E$3974,3)),"",VLOOKUP($G$7*50-50+$E85,'Land Use adjusted'!$A$51:$E$3974,3))</f>
        <v>Nature conservation</v>
      </c>
      <c r="H85" s="132"/>
      <c r="I85" s="119" t="str">
        <f>IF(ISBLANK(VLOOKUP($G$7*50-50+$E85,'Land Use adjusted'!$A$51:$E$3974,4)),"",VLOOKUP($G$7*50-50+$E85,'Land Use adjusted'!$A$51:$E$3974,4))</f>
        <v>Nature conservation</v>
      </c>
      <c r="J85" s="120">
        <f>IF(ISBLANK(VLOOKUP($G$7*50-50+$E85,'Land Use adjusted'!$A$51:$E$3974,5)),"",VLOOKUP($G$7*50-50+$E85,'Land Use adjusted'!$A$51:$E$3974,5))</f>
        <v>3393</v>
      </c>
      <c r="AB85" s="89">
        <v>3096</v>
      </c>
      <c r="AC85" s="89">
        <v>3093</v>
      </c>
      <c r="AD85" s="127" t="s">
        <v>367</v>
      </c>
    </row>
    <row r="86" spans="5:30" x14ac:dyDescent="0.35">
      <c r="E86" s="88">
        <v>13</v>
      </c>
      <c r="F86" s="106" t="str">
        <f>IF(ISBLANK(VLOOKUP($G$7*50-50+$E86,'Land Use adjusted'!$A$51:$E$3974,2)),"",VLOOKUP($G$7*50-50+$E86,'Land Use adjusted'!$A$51:$E$3974,2))</f>
        <v>Non‑agriculture</v>
      </c>
      <c r="G86" s="131" t="str">
        <f>IF(ISBLANK(VLOOKUP($G$7*50-50+$E86,'Land Use adjusted'!$A$51:$E$3974,3)),"",VLOOKUP($G$7*50-50+$E86,'Land Use adjusted'!$A$51:$E$3974,3))</f>
        <v>Water</v>
      </c>
      <c r="H86" s="131"/>
      <c r="I86" s="106" t="str">
        <f>IF(ISBLANK(VLOOKUP($G$7*50-50+$E86,'Land Use adjusted'!$A$51:$E$3974,4)),"",VLOOKUP($G$7*50-50+$E86,'Land Use adjusted'!$A$51:$E$3974,4))</f>
        <v>Water</v>
      </c>
      <c r="J86" s="109">
        <f>IF(ISBLANK(VLOOKUP($G$7*50-50+$E86,'Land Use adjusted'!$A$51:$E$3974,5)),"",VLOOKUP($G$7*50-50+$E86,'Land Use adjusted'!$A$51:$E$3974,5))</f>
        <v>37</v>
      </c>
      <c r="AB86" s="89">
        <v>3097</v>
      </c>
      <c r="AC86" s="89">
        <v>3094</v>
      </c>
    </row>
    <row r="87" spans="5:30" x14ac:dyDescent="0.35">
      <c r="E87" s="88">
        <v>14</v>
      </c>
      <c r="F87" s="119" t="str">
        <f>IF(ISBLANK(VLOOKUP($G$7*50-50+$E87,'Land Use adjusted'!$A$51:$E$3974,2)),"",VLOOKUP($G$7*50-50+$E87,'Land Use adjusted'!$A$51:$E$3974,2))</f>
        <v>Grand Total</v>
      </c>
      <c r="G87" s="132" t="str">
        <f>IF(ISBLANK(VLOOKUP($G$7*50-50+$E87,'Land Use adjusted'!$A$51:$E$3974,3)),"",VLOOKUP($G$7*50-50+$E87,'Land Use adjusted'!$A$51:$E$3974,3))</f>
        <v>Grand Total</v>
      </c>
      <c r="H87" s="132"/>
      <c r="I87" s="119" t="str">
        <f>IF(ISBLANK(VLOOKUP($G$7*50-50+$E87,'Land Use adjusted'!$A$51:$E$3974,4)),"",VLOOKUP($G$7*50-50+$E87,'Land Use adjusted'!$A$51:$E$3974,4))</f>
        <v>Grand Total</v>
      </c>
      <c r="J87" s="120">
        <f>IF(ISBLANK(VLOOKUP($G$7*50-50+$E87,'Land Use adjusted'!$A$51:$E$3974,5)),"",VLOOKUP($G$7*50-50+$E87,'Land Use adjusted'!$A$51:$E$3974,5))</f>
        <v>50386</v>
      </c>
      <c r="AB87" s="89">
        <v>3099</v>
      </c>
      <c r="AC87" s="89">
        <v>3095</v>
      </c>
    </row>
    <row r="88" spans="5:30" x14ac:dyDescent="0.35">
      <c r="E88" s="88">
        <v>15</v>
      </c>
      <c r="F88" s="106" t="str">
        <f>IF(ISBLANK(VLOOKUP($G$7*50-50+$E88,'Land Use adjusted'!$A$51:$E$3974,2)),"",VLOOKUP($G$7*50-50+$E88,'Land Use adjusted'!$A$51:$E$3974,2))</f>
        <v/>
      </c>
      <c r="G88" s="131" t="str">
        <f>IF(ISBLANK(VLOOKUP($G$7*50-50+$E88,'Land Use adjusted'!$A$51:$E$3974,3)),"",VLOOKUP($G$7*50-50+$E88,'Land Use adjusted'!$A$51:$E$3974,3))</f>
        <v/>
      </c>
      <c r="H88" s="131"/>
      <c r="I88" s="106" t="str">
        <f>IF(ISBLANK(VLOOKUP($G$7*50-50+$E88,'Land Use adjusted'!$A$51:$E$3974,4)),"",VLOOKUP($G$7*50-50+$E88,'Land Use adjusted'!$A$51:$E$3974,4))</f>
        <v/>
      </c>
      <c r="J88" s="109" t="str">
        <f>IF(ISBLANK(VLOOKUP($G$7*50-50+$E88,'Land Use adjusted'!$A$51:$E$3974,5)),"",VLOOKUP($G$7*50-50+$E88,'Land Use adjusted'!$A$51:$E$3974,5))</f>
        <v/>
      </c>
      <c r="AB88" s="89">
        <v>3101</v>
      </c>
      <c r="AC88" s="89">
        <v>3096</v>
      </c>
    </row>
    <row r="89" spans="5:30" x14ac:dyDescent="0.35">
      <c r="E89" s="88">
        <v>16</v>
      </c>
      <c r="F89" s="119" t="str">
        <f>IF(ISBLANK(VLOOKUP($G$7*50-50+$E89,'Land Use adjusted'!$A$51:$E$3974,2)),"",VLOOKUP($G$7*50-50+$E89,'Land Use adjusted'!$A$51:$E$3974,2))</f>
        <v/>
      </c>
      <c r="G89" s="132" t="str">
        <f>IF(ISBLANK(VLOOKUP($G$7*50-50+$E89,'Land Use adjusted'!$A$51:$E$3974,3)),"",VLOOKUP($G$7*50-50+$E89,'Land Use adjusted'!$A$51:$E$3974,3))</f>
        <v/>
      </c>
      <c r="H89" s="132"/>
      <c r="I89" s="119" t="str">
        <f>IF(ISBLANK(VLOOKUP($G$7*50-50+$E89,'Land Use adjusted'!$A$51:$E$3974,4)),"",VLOOKUP($G$7*50-50+$E89,'Land Use adjusted'!$A$51:$E$3974,4))</f>
        <v/>
      </c>
      <c r="J89" s="120" t="str">
        <f>IF(ISBLANK(VLOOKUP($G$7*50-50+$E89,'Land Use adjusted'!$A$51:$E$3974,5)),"",VLOOKUP($G$7*50-50+$E89,'Land Use adjusted'!$A$51:$E$3974,5))</f>
        <v/>
      </c>
      <c r="AB89" s="89">
        <v>3102</v>
      </c>
      <c r="AC89" s="89">
        <v>3097</v>
      </c>
    </row>
    <row r="90" spans="5:30" x14ac:dyDescent="0.35">
      <c r="E90" s="88">
        <v>17</v>
      </c>
      <c r="F90" s="106" t="str">
        <f>IF(ISBLANK(VLOOKUP($G$7*50-50+$E90,'Land Use adjusted'!$A$51:$E$3974,2)),"",VLOOKUP($G$7*50-50+$E90,'Land Use adjusted'!$A$51:$E$3974,2))</f>
        <v/>
      </c>
      <c r="G90" s="131" t="str">
        <f>IF(ISBLANK(VLOOKUP($G$7*50-50+$E90,'Land Use adjusted'!$A$51:$E$3974,3)),"",VLOOKUP($G$7*50-50+$E90,'Land Use adjusted'!$A$51:$E$3974,3))</f>
        <v/>
      </c>
      <c r="H90" s="131"/>
      <c r="I90" s="106" t="str">
        <f>IF(ISBLANK(VLOOKUP($G$7*50-50+$E90,'Land Use adjusted'!$A$51:$E$3974,4)),"",VLOOKUP($G$7*50-50+$E90,'Land Use adjusted'!$A$51:$E$3974,4))</f>
        <v/>
      </c>
      <c r="J90" s="109" t="str">
        <f>IF(ISBLANK(VLOOKUP($G$7*50-50+$E90,'Land Use adjusted'!$A$51:$E$3974,5)),"",VLOOKUP($G$7*50-50+$E90,'Land Use adjusted'!$A$51:$E$3974,5))</f>
        <v/>
      </c>
      <c r="AB90" s="89">
        <v>3103</v>
      </c>
      <c r="AC90" s="89">
        <v>3099</v>
      </c>
    </row>
    <row r="91" spans="5:30" x14ac:dyDescent="0.35">
      <c r="E91" s="88">
        <v>18</v>
      </c>
      <c r="F91" s="119" t="str">
        <f>IF(ISBLANK(VLOOKUP($G$7*50-50+$E91,'Land Use adjusted'!$A$51:$E$3974,2)),"",VLOOKUP($G$7*50-50+$E91,'Land Use adjusted'!$A$51:$E$3974,2))</f>
        <v/>
      </c>
      <c r="G91" s="132" t="str">
        <f>IF(ISBLANK(VLOOKUP($G$7*50-50+$E91,'Land Use adjusted'!$A$51:$E$3974,3)),"",VLOOKUP($G$7*50-50+$E91,'Land Use adjusted'!$A$51:$E$3974,3))</f>
        <v/>
      </c>
      <c r="H91" s="132"/>
      <c r="I91" s="119" t="str">
        <f>IF(ISBLANK(VLOOKUP($G$7*50-50+$E91,'Land Use adjusted'!$A$51:$E$3974,4)),"",VLOOKUP($G$7*50-50+$E91,'Land Use adjusted'!$A$51:$E$3974,4))</f>
        <v/>
      </c>
      <c r="J91" s="120" t="str">
        <f>IF(ISBLANK(VLOOKUP($G$7*50-50+$E91,'Land Use adjusted'!$A$51:$E$3974,5)),"",VLOOKUP($G$7*50-50+$E91,'Land Use adjusted'!$A$51:$E$3974,5))</f>
        <v/>
      </c>
      <c r="AB91" s="89">
        <v>3104</v>
      </c>
      <c r="AC91" s="89">
        <v>3101</v>
      </c>
    </row>
    <row r="92" spans="5:30" x14ac:dyDescent="0.35">
      <c r="E92" s="88">
        <v>19</v>
      </c>
      <c r="F92" s="106" t="str">
        <f>IF(ISBLANK(VLOOKUP($G$7*50-50+$E92,'Land Use adjusted'!$A$51:$E$3974,2)),"",VLOOKUP($G$7*50-50+$E92,'Land Use adjusted'!$A$51:$E$3974,2))</f>
        <v/>
      </c>
      <c r="G92" s="131" t="str">
        <f>IF(ISBLANK(VLOOKUP($G$7*50-50+$E92,'Land Use adjusted'!$A$51:$E$3974,3)),"",VLOOKUP($G$7*50-50+$E92,'Land Use adjusted'!$A$51:$E$3974,3))</f>
        <v/>
      </c>
      <c r="H92" s="131"/>
      <c r="I92" s="106" t="str">
        <f>IF(ISBLANK(VLOOKUP($G$7*50-50+$E92,'Land Use adjusted'!$A$51:$E$3974,4)),"",VLOOKUP($G$7*50-50+$E92,'Land Use adjusted'!$A$51:$E$3974,4))</f>
        <v/>
      </c>
      <c r="J92" s="109" t="str">
        <f>IF(ISBLANK(VLOOKUP($G$7*50-50+$E92,'Land Use adjusted'!$A$51:$E$3974,5)),"",VLOOKUP($G$7*50-50+$E92,'Land Use adjusted'!$A$51:$E$3974,5))</f>
        <v/>
      </c>
      <c r="AB92" s="89">
        <v>3105</v>
      </c>
      <c r="AC92" s="89">
        <v>3102</v>
      </c>
    </row>
    <row r="93" spans="5:30" x14ac:dyDescent="0.35">
      <c r="E93" s="88">
        <v>20</v>
      </c>
      <c r="F93" s="119" t="str">
        <f>IF(ISBLANK(VLOOKUP($G$7*50-50+$E93,'Land Use adjusted'!$A$51:$E$3974,2)),"",VLOOKUP($G$7*50-50+$E93,'Land Use adjusted'!$A$51:$E$3974,2))</f>
        <v/>
      </c>
      <c r="G93" s="132" t="str">
        <f>IF(ISBLANK(VLOOKUP($G$7*50-50+$E93,'Land Use adjusted'!$A$51:$E$3974,3)),"",VLOOKUP($G$7*50-50+$E93,'Land Use adjusted'!$A$51:$E$3974,3))</f>
        <v/>
      </c>
      <c r="H93" s="132"/>
      <c r="I93" s="119" t="str">
        <f>IF(ISBLANK(VLOOKUP($G$7*50-50+$E93,'Land Use adjusted'!$A$51:$E$3974,4)),"",VLOOKUP($G$7*50-50+$E93,'Land Use adjusted'!$A$51:$E$3974,4))</f>
        <v/>
      </c>
      <c r="J93" s="120" t="str">
        <f>IF(ISBLANK(VLOOKUP($G$7*50-50+$E93,'Land Use adjusted'!$A$51:$E$3974,5)),"",VLOOKUP($G$7*50-50+$E93,'Land Use adjusted'!$A$51:$E$3974,5))</f>
        <v/>
      </c>
      <c r="AB93" s="89">
        <v>3106</v>
      </c>
      <c r="AC93" s="89">
        <v>3103</v>
      </c>
    </row>
    <row r="94" spans="5:30" x14ac:dyDescent="0.35">
      <c r="E94" s="88">
        <v>21</v>
      </c>
      <c r="F94" s="106" t="str">
        <f>IF(ISBLANK(VLOOKUP($G$7*50-50+$E94,'Land Use adjusted'!$A$51:$E$3974,2)),"",VLOOKUP($G$7*50-50+$E94,'Land Use adjusted'!$A$51:$E$3974,2))</f>
        <v/>
      </c>
      <c r="G94" s="131" t="str">
        <f>IF(ISBLANK(VLOOKUP($G$7*50-50+$E94,'Land Use adjusted'!$A$51:$E$3974,3)),"",VLOOKUP($G$7*50-50+$E94,'Land Use adjusted'!$A$51:$E$3974,3))</f>
        <v/>
      </c>
      <c r="H94" s="131"/>
      <c r="I94" s="106" t="str">
        <f>IF(ISBLANK(VLOOKUP($G$7*50-50+$E94,'Land Use adjusted'!$A$51:$E$3974,4)),"",VLOOKUP($G$7*50-50+$E94,'Land Use adjusted'!$A$51:$E$3974,4))</f>
        <v/>
      </c>
      <c r="J94" s="109" t="str">
        <f>IF(ISBLANK(VLOOKUP($G$7*50-50+$E94,'Land Use adjusted'!$A$51:$E$3974,5)),"",VLOOKUP($G$7*50-50+$E94,'Land Use adjusted'!$A$51:$E$3974,5))</f>
        <v/>
      </c>
      <c r="AB94" s="89">
        <v>3107</v>
      </c>
      <c r="AC94" s="89">
        <v>3104</v>
      </c>
    </row>
    <row r="95" spans="5:30" x14ac:dyDescent="0.35">
      <c r="E95" s="88">
        <v>22</v>
      </c>
      <c r="F95" s="106" t="str">
        <f>IF(ISBLANK(VLOOKUP($G$7*50-50+$E95,'Land Use adjusted'!$A$51:$E$3974,2)),"",VLOOKUP($G$7*50-50+$E95,'Land Use adjusted'!$A$51:$E$3974,2))</f>
        <v/>
      </c>
      <c r="G95" s="131" t="str">
        <f>IF(ISBLANK(VLOOKUP($G$7*50-50+$E95,'Land Use adjusted'!$A$51:$E$3974,3)),"",VLOOKUP($G$7*50-50+$E95,'Land Use adjusted'!$A$51:$E$3974,3))</f>
        <v/>
      </c>
      <c r="H95" s="131"/>
      <c r="I95" s="106" t="str">
        <f>IF(ISBLANK(VLOOKUP($G$7*50-50+$E95,'Land Use adjusted'!$A$51:$E$3974,4)),"",VLOOKUP($G$7*50-50+$E95,'Land Use adjusted'!$A$51:$E$3974,4))</f>
        <v/>
      </c>
      <c r="J95" s="109" t="str">
        <f>IF(ISBLANK(VLOOKUP($G$7*50-50+$E95,'Land Use adjusted'!$A$51:$E$3974,5)),"",VLOOKUP($G$7*50-50+$E95,'Land Use adjusted'!$A$51:$E$3974,5))</f>
        <v/>
      </c>
      <c r="AB95" s="89">
        <v>3108</v>
      </c>
      <c r="AC95" s="89">
        <v>3105</v>
      </c>
    </row>
    <row r="96" spans="5:30" ht="6" customHeight="1" x14ac:dyDescent="0.35">
      <c r="E96" s="88">
        <v>23</v>
      </c>
      <c r="F96" s="106" t="str">
        <f>IF(ISBLANK(VLOOKUP($G$7*50-50+$E96,'Land Use adjusted'!$A$51:$E$3974,2)),"",VLOOKUP($G$7*50-50+$E96,'Land Use adjusted'!$A$51:$E$3974,2))</f>
        <v/>
      </c>
      <c r="G96" s="131" t="str">
        <f>IF(ISBLANK(VLOOKUP($G$7*50-50+$E96,'Land Use adjusted'!$A$51:$E$3974,3)),"",VLOOKUP($G$7*50-50+$E96,'Land Use adjusted'!$A$51:$E$3974,3))</f>
        <v/>
      </c>
      <c r="H96" s="131"/>
      <c r="I96" s="106" t="str">
        <f>IF(ISBLANK(VLOOKUP($G$7*50-50+$E96,'Land Use adjusted'!$A$51:$E$3974,4)),"",VLOOKUP($G$7*50-50+$E96,'Land Use adjusted'!$A$51:$E$3974,4))</f>
        <v/>
      </c>
      <c r="J96" s="110" t="str">
        <f>IF(ISBLANK(VLOOKUP($G$7*50-50+$E96,'Land Use adjusted'!$A$51:$E$3974,5)),"",VLOOKUP($G$7*50-50+$E96,'Land Use adjusted'!$A$51:$E$3974,5))</f>
        <v/>
      </c>
      <c r="AB96" s="89">
        <v>3109</v>
      </c>
      <c r="AC96" s="89">
        <v>3106</v>
      </c>
    </row>
    <row r="97" spans="3:29" ht="6" customHeight="1" x14ac:dyDescent="0.35">
      <c r="E97" s="88">
        <v>24</v>
      </c>
      <c r="F97" s="106" t="str">
        <f>IF(ISBLANK(VLOOKUP($G$7*50-50+$E97,'Land Use adjusted'!$A$51:$E$3974,2)),"",VLOOKUP($G$7*50-50+$E97,'Land Use adjusted'!$A$51:$E$3974,2))</f>
        <v/>
      </c>
      <c r="G97" s="131" t="str">
        <f>IF(ISBLANK(VLOOKUP($G$7*50-50+$E97,'Land Use adjusted'!$A$51:$E$3974,3)),"",VLOOKUP($G$7*50-50+$E97,'Land Use adjusted'!$A$51:$E$3974,3))</f>
        <v/>
      </c>
      <c r="H97" s="131"/>
      <c r="I97" s="106" t="str">
        <f>IF(ISBLANK(VLOOKUP($G$7*50-50+$E97,'Land Use adjusted'!$A$51:$E$3974,4)),"",VLOOKUP($G$7*50-50+$E97,'Land Use adjusted'!$A$51:$E$3974,4))</f>
        <v/>
      </c>
      <c r="J97" s="110" t="str">
        <f>IF(ISBLANK(VLOOKUP($G$7*50-50+$E97,'Land Use adjusted'!$A$51:$E$3974,5)),"",VLOOKUP($G$7*50-50+$E97,'Land Use adjusted'!$A$51:$E$3974,5))</f>
        <v/>
      </c>
      <c r="AB97" s="89">
        <v>3111</v>
      </c>
      <c r="AC97" s="89">
        <v>3107</v>
      </c>
    </row>
    <row r="98" spans="3:29" ht="15" x14ac:dyDescent="0.35">
      <c r="E98" s="122" t="s">
        <v>377</v>
      </c>
      <c r="F98" s="97" t="s">
        <v>376</v>
      </c>
      <c r="AB98" s="89">
        <v>3113</v>
      </c>
      <c r="AC98" s="89">
        <v>3108</v>
      </c>
    </row>
    <row r="99" spans="3:29" x14ac:dyDescent="0.35">
      <c r="AB99" s="89">
        <v>3114</v>
      </c>
      <c r="AC99" s="89">
        <v>3109</v>
      </c>
    </row>
    <row r="100" spans="3:29" ht="7" customHeight="1" x14ac:dyDescent="0.35">
      <c r="AB100" s="89">
        <v>3115</v>
      </c>
      <c r="AC100" s="89">
        <v>3111</v>
      </c>
    </row>
    <row r="101" spans="3:29" ht="7" customHeight="1" x14ac:dyDescent="0.35">
      <c r="AB101" s="89">
        <v>3116</v>
      </c>
      <c r="AC101" s="89">
        <v>3113</v>
      </c>
    </row>
    <row r="102" spans="3:29" ht="16" x14ac:dyDescent="0.4">
      <c r="F102" s="91" t="s">
        <v>409</v>
      </c>
      <c r="G102" s="92"/>
      <c r="H102" s="92"/>
      <c r="I102" s="92"/>
      <c r="AB102" s="89">
        <v>3121</v>
      </c>
      <c r="AC102" s="89">
        <v>3114</v>
      </c>
    </row>
    <row r="103" spans="3:29" x14ac:dyDescent="0.35">
      <c r="F103" s="101" t="s">
        <v>384</v>
      </c>
      <c r="AB103" s="89">
        <v>3122</v>
      </c>
      <c r="AC103" s="89">
        <v>3115</v>
      </c>
    </row>
    <row r="104" spans="3:29" x14ac:dyDescent="0.35">
      <c r="F104" s="101" t="s">
        <v>400</v>
      </c>
      <c r="H104" s="90">
        <v>153</v>
      </c>
      <c r="AB104" s="89">
        <v>3123</v>
      </c>
      <c r="AC104" s="89">
        <v>3116</v>
      </c>
    </row>
    <row r="105" spans="3:29" x14ac:dyDescent="0.35">
      <c r="C105" s="88"/>
      <c r="F105" s="86"/>
      <c r="G105" s="86" cm="1">
        <f t="array" ref="G105">INDEX(AC6:AC718,H104)</f>
        <v>3175</v>
      </c>
      <c r="AB105" s="89">
        <v>3124</v>
      </c>
      <c r="AC105" s="89">
        <v>3121</v>
      </c>
    </row>
    <row r="106" spans="3:29" x14ac:dyDescent="0.35">
      <c r="C106" s="88">
        <v>1</v>
      </c>
      <c r="E106" s="111">
        <v>40695</v>
      </c>
      <c r="F106" s="86"/>
      <c r="G106" s="112">
        <f>VLOOKUP($G$105,'SGU-Solar adjusted'!$GF$6:$GV$718,Front!$C106+1)</f>
        <v>103.92</v>
      </c>
      <c r="AB106" s="89">
        <v>3125</v>
      </c>
      <c r="AC106" s="89">
        <v>3122</v>
      </c>
    </row>
    <row r="107" spans="3:29" x14ac:dyDescent="0.35">
      <c r="C107" s="88">
        <v>2</v>
      </c>
      <c r="E107" s="111">
        <v>41061</v>
      </c>
      <c r="F107" s="86"/>
      <c r="G107" s="112">
        <f>VLOOKUP($G$105,'SGU-Solar adjusted'!$GF$6:$GV$718,Front!$C107+1)</f>
        <v>180.70500000000001</v>
      </c>
      <c r="AB107" s="89">
        <v>3126</v>
      </c>
      <c r="AC107" s="89">
        <v>3123</v>
      </c>
    </row>
    <row r="108" spans="3:29" x14ac:dyDescent="0.35">
      <c r="C108" s="88">
        <v>3</v>
      </c>
      <c r="E108" s="111">
        <v>41426</v>
      </c>
      <c r="F108" s="86"/>
      <c r="G108" s="112">
        <f>VLOOKUP($G$105,'SGU-Solar adjusted'!$GF$6:$GV$718,Front!$C108+1)</f>
        <v>63.8</v>
      </c>
      <c r="AB108" s="89">
        <v>3127</v>
      </c>
      <c r="AC108" s="89">
        <v>3124</v>
      </c>
    </row>
    <row r="109" spans="3:29" x14ac:dyDescent="0.35">
      <c r="C109" s="88">
        <v>4</v>
      </c>
      <c r="E109" s="111">
        <v>41791</v>
      </c>
      <c r="F109" s="86"/>
      <c r="G109" s="112">
        <f>VLOOKUP($G$105,'SGU-Solar adjusted'!$GF$6:$GV$718,Front!$C109+1)</f>
        <v>112.88</v>
      </c>
      <c r="AB109" s="89">
        <v>3128</v>
      </c>
      <c r="AC109" s="89">
        <v>3125</v>
      </c>
    </row>
    <row r="110" spans="3:29" x14ac:dyDescent="0.35">
      <c r="C110" s="88">
        <v>5</v>
      </c>
      <c r="E110" s="111">
        <v>42156</v>
      </c>
      <c r="F110" s="86"/>
      <c r="G110" s="112">
        <f>VLOOKUP($G$105,'SGU-Solar adjusted'!$GF$6:$GV$718,Front!$C110+1)</f>
        <v>55</v>
      </c>
      <c r="AB110" s="89">
        <v>3129</v>
      </c>
      <c r="AC110" s="89">
        <v>3126</v>
      </c>
    </row>
    <row r="111" spans="3:29" x14ac:dyDescent="0.35">
      <c r="C111" s="88">
        <v>6</v>
      </c>
      <c r="E111" s="111">
        <v>42522</v>
      </c>
      <c r="F111" s="86"/>
      <c r="G111" s="112">
        <f>VLOOKUP($G$105,'SGU-Solar adjusted'!$GF$6:$GV$718,Front!$C111+1)</f>
        <v>36.700000000000003</v>
      </c>
      <c r="AB111" s="89">
        <v>3130</v>
      </c>
      <c r="AC111" s="89">
        <v>3127</v>
      </c>
    </row>
    <row r="112" spans="3:29" x14ac:dyDescent="0.35">
      <c r="C112" s="88">
        <v>7</v>
      </c>
      <c r="E112" s="111">
        <v>42887</v>
      </c>
      <c r="F112" s="86"/>
      <c r="G112" s="112">
        <f>VLOOKUP($G$105,'SGU-Solar adjusted'!$GF$6:$GV$718,Front!$C112+1)</f>
        <v>198.06</v>
      </c>
      <c r="AB112" s="89">
        <v>3131</v>
      </c>
      <c r="AC112" s="89">
        <v>3128</v>
      </c>
    </row>
    <row r="113" spans="3:29" x14ac:dyDescent="0.35">
      <c r="C113" s="88">
        <v>8</v>
      </c>
      <c r="E113" s="111">
        <v>43252</v>
      </c>
      <c r="F113" s="86"/>
      <c r="G113" s="112">
        <f>VLOOKUP($G$105,'SGU-Solar adjusted'!$GF$6:$GV$718,Front!$C113+1)</f>
        <v>1011.865</v>
      </c>
      <c r="AB113" s="89">
        <v>3132</v>
      </c>
      <c r="AC113" s="89">
        <v>3129</v>
      </c>
    </row>
    <row r="114" spans="3:29" x14ac:dyDescent="0.35">
      <c r="C114" s="88">
        <v>9</v>
      </c>
      <c r="E114" s="111">
        <v>43617</v>
      </c>
      <c r="F114" s="86"/>
      <c r="G114" s="112">
        <f>VLOOKUP($G$105,'SGU-Solar adjusted'!$GF$6:$GV$718,Front!$C114+1)</f>
        <v>410.63</v>
      </c>
      <c r="AB114" s="89">
        <v>3133</v>
      </c>
      <c r="AC114" s="89">
        <v>3130</v>
      </c>
    </row>
    <row r="115" spans="3:29" x14ac:dyDescent="0.35">
      <c r="C115" s="88">
        <v>10</v>
      </c>
      <c r="E115" s="111">
        <v>43983</v>
      </c>
      <c r="F115" s="86"/>
      <c r="G115" s="112">
        <f>VLOOKUP($G$105,'SGU-Solar adjusted'!$GF$6:$GV$718,Front!$C115+1)</f>
        <v>823.52499999999998</v>
      </c>
      <c r="AB115" s="89">
        <v>3134</v>
      </c>
      <c r="AC115" s="89">
        <v>3131</v>
      </c>
    </row>
    <row r="116" spans="3:29" x14ac:dyDescent="0.35">
      <c r="C116" s="88">
        <v>11</v>
      </c>
      <c r="E116" s="111">
        <v>44348</v>
      </c>
      <c r="F116" s="86"/>
      <c r="G116" s="112">
        <f>VLOOKUP($G$105,'SGU-Solar adjusted'!$GF$6:$GV$718,Front!$C116+1)</f>
        <v>639.65499999999997</v>
      </c>
      <c r="AB116" s="89">
        <v>3135</v>
      </c>
      <c r="AC116" s="89">
        <v>3132</v>
      </c>
    </row>
    <row r="117" spans="3:29" x14ac:dyDescent="0.35">
      <c r="C117" s="88">
        <v>12</v>
      </c>
      <c r="E117" s="111">
        <v>44713</v>
      </c>
      <c r="F117" s="86"/>
      <c r="G117" s="112">
        <f>VLOOKUP($G$105,'SGU-Solar adjusted'!$GF$6:$GV$718,Front!$C117+1)</f>
        <v>451.5</v>
      </c>
      <c r="AB117" s="89">
        <v>3136</v>
      </c>
      <c r="AC117" s="89">
        <v>3133</v>
      </c>
    </row>
    <row r="118" spans="3:29" x14ac:dyDescent="0.35">
      <c r="C118" s="88">
        <v>13</v>
      </c>
      <c r="E118" s="111">
        <v>45078</v>
      </c>
      <c r="F118" s="86"/>
      <c r="G118" s="112">
        <f>VLOOKUP($G$105,'SGU-Solar adjusted'!$GF$6:$GV$718,Front!$C118+1)</f>
        <v>1487.095</v>
      </c>
      <c r="AB118" s="89">
        <v>3137</v>
      </c>
      <c r="AC118" s="89">
        <v>3134</v>
      </c>
    </row>
    <row r="119" spans="3:29" x14ac:dyDescent="0.35">
      <c r="C119" s="88">
        <v>14</v>
      </c>
      <c r="E119" s="111">
        <v>45444</v>
      </c>
      <c r="F119" s="86"/>
      <c r="G119" s="112">
        <f>VLOOKUP($G$105,'SGU-Solar adjusted'!$GF$6:$GV$718,Front!$C119+1)</f>
        <v>403.16500000000002</v>
      </c>
      <c r="AB119" s="89">
        <v>3138</v>
      </c>
      <c r="AC119" s="89">
        <v>3135</v>
      </c>
    </row>
    <row r="120" spans="3:29" x14ac:dyDescent="0.35">
      <c r="C120" s="88">
        <v>15</v>
      </c>
      <c r="E120" s="111">
        <v>45809</v>
      </c>
      <c r="F120" s="86"/>
      <c r="G120" s="112">
        <f>VLOOKUP($G$105,'SGU-Solar adjusted'!$GF$6:$GV$718,Front!$C120+1)</f>
        <v>344.565</v>
      </c>
      <c r="AB120" s="89">
        <v>3139</v>
      </c>
      <c r="AC120" s="89">
        <v>3136</v>
      </c>
    </row>
    <row r="121" spans="3:29" x14ac:dyDescent="0.35">
      <c r="AB121" s="89">
        <v>3140</v>
      </c>
      <c r="AC121" s="89">
        <v>3137</v>
      </c>
    </row>
    <row r="122" spans="3:29" x14ac:dyDescent="0.35">
      <c r="AB122" s="89">
        <v>3141</v>
      </c>
      <c r="AC122" s="89">
        <v>3138</v>
      </c>
    </row>
    <row r="123" spans="3:29" x14ac:dyDescent="0.35">
      <c r="AB123" s="89">
        <v>3142</v>
      </c>
      <c r="AC123" s="89">
        <v>3139</v>
      </c>
    </row>
    <row r="124" spans="3:29" x14ac:dyDescent="0.35">
      <c r="AB124" s="89">
        <v>3143</v>
      </c>
      <c r="AC124" s="89">
        <v>3140</v>
      </c>
    </row>
    <row r="125" spans="3:29" x14ac:dyDescent="0.35">
      <c r="AB125" s="89">
        <v>3144</v>
      </c>
      <c r="AC125" s="89">
        <v>3141</v>
      </c>
    </row>
    <row r="126" spans="3:29" x14ac:dyDescent="0.35">
      <c r="F126" s="113" t="s">
        <v>413</v>
      </c>
      <c r="G126" s="114">
        <f>VLOOKUP(G105,'SGU-Solar adjusted'!$GF$6:$GV$718,17)</f>
        <v>60935.998999999996</v>
      </c>
      <c r="AB126" s="89">
        <v>3145</v>
      </c>
      <c r="AC126" s="89">
        <v>3142</v>
      </c>
    </row>
    <row r="127" spans="3:29" x14ac:dyDescent="0.35">
      <c r="AB127" s="89">
        <v>3146</v>
      </c>
      <c r="AC127" s="89">
        <v>3143</v>
      </c>
    </row>
    <row r="128" spans="3:29" ht="15" x14ac:dyDescent="0.35">
      <c r="E128" s="122" t="s">
        <v>377</v>
      </c>
      <c r="F128" s="97" t="s">
        <v>401</v>
      </c>
      <c r="AB128" s="89">
        <v>3147</v>
      </c>
      <c r="AC128" s="89">
        <v>3144</v>
      </c>
    </row>
    <row r="129" spans="6:29" x14ac:dyDescent="0.35">
      <c r="AB129" s="89">
        <v>3148</v>
      </c>
      <c r="AC129" s="89">
        <v>3145</v>
      </c>
    </row>
    <row r="130" spans="6:29" x14ac:dyDescent="0.35">
      <c r="AB130" s="89">
        <v>3149</v>
      </c>
      <c r="AC130" s="89">
        <v>3146</v>
      </c>
    </row>
    <row r="131" spans="6:29" ht="16" x14ac:dyDescent="0.4">
      <c r="F131" s="91" t="s">
        <v>410</v>
      </c>
      <c r="G131" s="92"/>
      <c r="H131" s="92"/>
      <c r="I131" s="92"/>
      <c r="AB131" s="89">
        <v>3150</v>
      </c>
      <c r="AC131" s="89">
        <v>3147</v>
      </c>
    </row>
    <row r="132" spans="6:29" x14ac:dyDescent="0.35">
      <c r="AB132" s="89">
        <v>3151</v>
      </c>
      <c r="AC132" s="89">
        <v>3148</v>
      </c>
    </row>
    <row r="133" spans="6:29" x14ac:dyDescent="0.35">
      <c r="H133" s="90">
        <v>149</v>
      </c>
      <c r="J133" s="115" cm="1">
        <f t="array" ref="J133">INDEX(AB6:AB650,H133)</f>
        <v>3175</v>
      </c>
      <c r="AB133" s="89">
        <v>3152</v>
      </c>
      <c r="AC133" s="89">
        <v>3149</v>
      </c>
    </row>
    <row r="134" spans="6:29" x14ac:dyDescent="0.35">
      <c r="AB134" s="89">
        <v>3153</v>
      </c>
      <c r="AC134" s="89">
        <v>3150</v>
      </c>
    </row>
    <row r="135" spans="6:29" x14ac:dyDescent="0.35">
      <c r="F135" s="113" t="s">
        <v>402</v>
      </c>
      <c r="G135" s="114">
        <f>VLOOKUP(J133,'SGU Battery'!$C$4:$L$648,10)</f>
        <v>6992.9949999999999</v>
      </c>
      <c r="AB135" s="89">
        <v>3154</v>
      </c>
      <c r="AC135" s="89">
        <v>3151</v>
      </c>
    </row>
    <row r="136" spans="6:29" x14ac:dyDescent="0.35">
      <c r="AB136" s="89">
        <v>3155</v>
      </c>
      <c r="AC136" s="89">
        <v>3152</v>
      </c>
    </row>
    <row r="137" spans="6:29" x14ac:dyDescent="0.35">
      <c r="AB137" s="89">
        <v>3156</v>
      </c>
      <c r="AC137" s="89">
        <v>3153</v>
      </c>
    </row>
    <row r="138" spans="6:29" x14ac:dyDescent="0.35">
      <c r="AB138" s="89">
        <v>3158</v>
      </c>
      <c r="AC138" s="89">
        <v>3154</v>
      </c>
    </row>
    <row r="139" spans="6:29" x14ac:dyDescent="0.35">
      <c r="AB139" s="89">
        <v>3159</v>
      </c>
      <c r="AC139" s="89">
        <v>3155</v>
      </c>
    </row>
    <row r="140" spans="6:29" x14ac:dyDescent="0.35">
      <c r="AB140" s="89">
        <v>3160</v>
      </c>
      <c r="AC140" s="89">
        <v>3156</v>
      </c>
    </row>
    <row r="141" spans="6:29" x14ac:dyDescent="0.35">
      <c r="AB141" s="89">
        <v>3161</v>
      </c>
      <c r="AC141" s="89">
        <v>3158</v>
      </c>
    </row>
    <row r="142" spans="6:29" x14ac:dyDescent="0.35">
      <c r="AB142" s="89">
        <v>3162</v>
      </c>
      <c r="AC142" s="89">
        <v>3159</v>
      </c>
    </row>
    <row r="143" spans="6:29" x14ac:dyDescent="0.35">
      <c r="AB143" s="89">
        <v>3163</v>
      </c>
      <c r="AC143" s="89">
        <v>3160</v>
      </c>
    </row>
    <row r="144" spans="6:29" x14ac:dyDescent="0.35">
      <c r="AB144" s="89">
        <v>3165</v>
      </c>
      <c r="AC144" s="89">
        <v>3161</v>
      </c>
    </row>
    <row r="145" spans="28:29" x14ac:dyDescent="0.35">
      <c r="AB145" s="89">
        <v>3166</v>
      </c>
      <c r="AC145" s="89">
        <v>3162</v>
      </c>
    </row>
    <row r="146" spans="28:29" x14ac:dyDescent="0.35">
      <c r="AB146" s="89">
        <v>3167</v>
      </c>
      <c r="AC146" s="89">
        <v>3163</v>
      </c>
    </row>
    <row r="147" spans="28:29" x14ac:dyDescent="0.35">
      <c r="AB147" s="89">
        <v>3168</v>
      </c>
      <c r="AC147" s="89">
        <v>3164</v>
      </c>
    </row>
    <row r="148" spans="28:29" x14ac:dyDescent="0.35">
      <c r="AB148" s="89">
        <v>3169</v>
      </c>
      <c r="AC148" s="89">
        <v>3165</v>
      </c>
    </row>
    <row r="149" spans="28:29" x14ac:dyDescent="0.35">
      <c r="AB149" s="89">
        <v>3170</v>
      </c>
      <c r="AC149" s="89">
        <v>3166</v>
      </c>
    </row>
    <row r="150" spans="28:29" x14ac:dyDescent="0.35">
      <c r="AB150" s="89">
        <v>3171</v>
      </c>
      <c r="AC150" s="89">
        <v>3167</v>
      </c>
    </row>
    <row r="151" spans="28:29" x14ac:dyDescent="0.35">
      <c r="AB151" s="89">
        <v>3172</v>
      </c>
      <c r="AC151" s="89">
        <v>3168</v>
      </c>
    </row>
    <row r="152" spans="28:29" x14ac:dyDescent="0.35">
      <c r="AB152" s="89">
        <v>3173</v>
      </c>
      <c r="AC152" s="89">
        <v>3169</v>
      </c>
    </row>
    <row r="153" spans="28:29" x14ac:dyDescent="0.35">
      <c r="AB153" s="89">
        <v>3174</v>
      </c>
      <c r="AC153" s="89">
        <v>3170</v>
      </c>
    </row>
    <row r="154" spans="28:29" x14ac:dyDescent="0.35">
      <c r="AB154" s="89">
        <v>3175</v>
      </c>
      <c r="AC154" s="89">
        <v>3171</v>
      </c>
    </row>
    <row r="155" spans="28:29" x14ac:dyDescent="0.35">
      <c r="AB155" s="89">
        <v>3177</v>
      </c>
      <c r="AC155" s="89">
        <v>3172</v>
      </c>
    </row>
    <row r="156" spans="28:29" x14ac:dyDescent="0.35">
      <c r="AB156" s="89">
        <v>3178</v>
      </c>
      <c r="AC156" s="89">
        <v>3173</v>
      </c>
    </row>
    <row r="157" spans="28:29" x14ac:dyDescent="0.35">
      <c r="AB157" s="89">
        <v>3179</v>
      </c>
      <c r="AC157" s="89">
        <v>3174</v>
      </c>
    </row>
    <row r="158" spans="28:29" x14ac:dyDescent="0.35">
      <c r="AB158" s="89">
        <v>3180</v>
      </c>
      <c r="AC158" s="89">
        <v>3175</v>
      </c>
    </row>
    <row r="159" spans="28:29" x14ac:dyDescent="0.35">
      <c r="AB159" s="89">
        <v>3181</v>
      </c>
      <c r="AC159" s="89">
        <v>3176</v>
      </c>
    </row>
    <row r="160" spans="28:29" x14ac:dyDescent="0.35">
      <c r="AB160" s="89">
        <v>3182</v>
      </c>
      <c r="AC160" s="89">
        <v>3177</v>
      </c>
    </row>
    <row r="161" spans="28:29" x14ac:dyDescent="0.35">
      <c r="AB161" s="89">
        <v>3183</v>
      </c>
      <c r="AC161" s="89">
        <v>3178</v>
      </c>
    </row>
    <row r="162" spans="28:29" x14ac:dyDescent="0.35">
      <c r="AB162" s="89">
        <v>3184</v>
      </c>
      <c r="AC162" s="89">
        <v>3179</v>
      </c>
    </row>
    <row r="163" spans="28:29" x14ac:dyDescent="0.35">
      <c r="AB163" s="89">
        <v>3185</v>
      </c>
      <c r="AC163" s="89">
        <v>3180</v>
      </c>
    </row>
    <row r="164" spans="28:29" x14ac:dyDescent="0.35">
      <c r="AB164" s="89">
        <v>3186</v>
      </c>
      <c r="AC164" s="89">
        <v>3181</v>
      </c>
    </row>
    <row r="165" spans="28:29" x14ac:dyDescent="0.35">
      <c r="AB165" s="89">
        <v>3187</v>
      </c>
      <c r="AC165" s="89">
        <v>3182</v>
      </c>
    </row>
    <row r="166" spans="28:29" x14ac:dyDescent="0.35">
      <c r="AB166" s="89">
        <v>3188</v>
      </c>
      <c r="AC166" s="89">
        <v>3183</v>
      </c>
    </row>
    <row r="167" spans="28:29" x14ac:dyDescent="0.35">
      <c r="AB167" s="89">
        <v>3189</v>
      </c>
      <c r="AC167" s="89">
        <v>3184</v>
      </c>
    </row>
    <row r="168" spans="28:29" x14ac:dyDescent="0.35">
      <c r="AB168" s="89">
        <v>3190</v>
      </c>
      <c r="AC168" s="89">
        <v>3185</v>
      </c>
    </row>
    <row r="169" spans="28:29" x14ac:dyDescent="0.35">
      <c r="AB169" s="89">
        <v>3191</v>
      </c>
      <c r="AC169" s="89">
        <v>3186</v>
      </c>
    </row>
    <row r="170" spans="28:29" x14ac:dyDescent="0.35">
      <c r="AB170" s="89">
        <v>3192</v>
      </c>
      <c r="AC170" s="89">
        <v>3187</v>
      </c>
    </row>
    <row r="171" spans="28:29" x14ac:dyDescent="0.35">
      <c r="AB171" s="89">
        <v>3193</v>
      </c>
      <c r="AC171" s="89">
        <v>3188</v>
      </c>
    </row>
    <row r="172" spans="28:29" x14ac:dyDescent="0.35">
      <c r="AB172" s="89">
        <v>3194</v>
      </c>
      <c r="AC172" s="89">
        <v>3189</v>
      </c>
    </row>
    <row r="173" spans="28:29" x14ac:dyDescent="0.35">
      <c r="AB173" s="89">
        <v>3195</v>
      </c>
      <c r="AC173" s="89">
        <v>3190</v>
      </c>
    </row>
    <row r="174" spans="28:29" x14ac:dyDescent="0.35">
      <c r="AB174" s="89">
        <v>3196</v>
      </c>
      <c r="AC174" s="89">
        <v>3191</v>
      </c>
    </row>
    <row r="175" spans="28:29" x14ac:dyDescent="0.35">
      <c r="AB175" s="89">
        <v>3197</v>
      </c>
      <c r="AC175" s="89">
        <v>3192</v>
      </c>
    </row>
    <row r="176" spans="28:29" x14ac:dyDescent="0.35">
      <c r="AB176" s="89">
        <v>3198</v>
      </c>
      <c r="AC176" s="89">
        <v>3193</v>
      </c>
    </row>
    <row r="177" spans="28:29" x14ac:dyDescent="0.35">
      <c r="AB177" s="89">
        <v>3199</v>
      </c>
      <c r="AC177" s="89">
        <v>3194</v>
      </c>
    </row>
    <row r="178" spans="28:29" x14ac:dyDescent="0.35">
      <c r="AB178" s="89">
        <v>3200</v>
      </c>
      <c r="AC178" s="89">
        <v>3195</v>
      </c>
    </row>
    <row r="179" spans="28:29" x14ac:dyDescent="0.35">
      <c r="AB179" s="89">
        <v>3201</v>
      </c>
      <c r="AC179" s="89">
        <v>3196</v>
      </c>
    </row>
    <row r="180" spans="28:29" x14ac:dyDescent="0.35">
      <c r="AB180" s="89">
        <v>3202</v>
      </c>
      <c r="AC180" s="89">
        <v>3197</v>
      </c>
    </row>
    <row r="181" spans="28:29" x14ac:dyDescent="0.35">
      <c r="AB181" s="89">
        <v>3204</v>
      </c>
      <c r="AC181" s="89">
        <v>3198</v>
      </c>
    </row>
    <row r="182" spans="28:29" x14ac:dyDescent="0.35">
      <c r="AB182" s="89">
        <v>3205</v>
      </c>
      <c r="AC182" s="89">
        <v>3199</v>
      </c>
    </row>
    <row r="183" spans="28:29" x14ac:dyDescent="0.35">
      <c r="AB183" s="89">
        <v>3206</v>
      </c>
      <c r="AC183" s="89">
        <v>3200</v>
      </c>
    </row>
    <row r="184" spans="28:29" x14ac:dyDescent="0.35">
      <c r="AB184" s="89">
        <v>3207</v>
      </c>
      <c r="AC184" s="89">
        <v>3201</v>
      </c>
    </row>
    <row r="185" spans="28:29" x14ac:dyDescent="0.35">
      <c r="AB185" s="89">
        <v>3211</v>
      </c>
      <c r="AC185" s="89">
        <v>3202</v>
      </c>
    </row>
    <row r="186" spans="28:29" x14ac:dyDescent="0.35">
      <c r="AB186" s="89">
        <v>3212</v>
      </c>
      <c r="AC186" s="89">
        <v>3204</v>
      </c>
    </row>
    <row r="187" spans="28:29" x14ac:dyDescent="0.35">
      <c r="AB187" s="89">
        <v>3213</v>
      </c>
      <c r="AC187" s="89">
        <v>3205</v>
      </c>
    </row>
    <row r="188" spans="28:29" x14ac:dyDescent="0.35">
      <c r="AB188" s="89">
        <v>3214</v>
      </c>
      <c r="AC188" s="89">
        <v>3206</v>
      </c>
    </row>
    <row r="189" spans="28:29" x14ac:dyDescent="0.35">
      <c r="AB189" s="89">
        <v>3215</v>
      </c>
      <c r="AC189" s="89">
        <v>3207</v>
      </c>
    </row>
    <row r="190" spans="28:29" x14ac:dyDescent="0.35">
      <c r="AB190" s="89">
        <v>3216</v>
      </c>
      <c r="AC190" s="89">
        <v>3211</v>
      </c>
    </row>
    <row r="191" spans="28:29" x14ac:dyDescent="0.35">
      <c r="AB191" s="89">
        <v>3217</v>
      </c>
      <c r="AC191" s="89">
        <v>3212</v>
      </c>
    </row>
    <row r="192" spans="28:29" x14ac:dyDescent="0.35">
      <c r="AB192" s="89">
        <v>3218</v>
      </c>
      <c r="AC192" s="89">
        <v>3213</v>
      </c>
    </row>
    <row r="193" spans="28:29" x14ac:dyDescent="0.35">
      <c r="AB193" s="89">
        <v>3219</v>
      </c>
      <c r="AC193" s="89">
        <v>3214</v>
      </c>
    </row>
    <row r="194" spans="28:29" x14ac:dyDescent="0.35">
      <c r="AB194" s="89">
        <v>3220</v>
      </c>
      <c r="AC194" s="89">
        <v>3215</v>
      </c>
    </row>
    <row r="195" spans="28:29" x14ac:dyDescent="0.35">
      <c r="AB195" s="89">
        <v>3221</v>
      </c>
      <c r="AC195" s="89">
        <v>3216</v>
      </c>
    </row>
    <row r="196" spans="28:29" x14ac:dyDescent="0.35">
      <c r="AB196" s="89">
        <v>3222</v>
      </c>
      <c r="AC196" s="89">
        <v>3217</v>
      </c>
    </row>
    <row r="197" spans="28:29" x14ac:dyDescent="0.35">
      <c r="AB197" s="89">
        <v>3223</v>
      </c>
      <c r="AC197" s="89">
        <v>3218</v>
      </c>
    </row>
    <row r="198" spans="28:29" x14ac:dyDescent="0.35">
      <c r="AB198" s="89">
        <v>3224</v>
      </c>
      <c r="AC198" s="89">
        <v>3219</v>
      </c>
    </row>
    <row r="199" spans="28:29" x14ac:dyDescent="0.35">
      <c r="AB199" s="89">
        <v>3225</v>
      </c>
      <c r="AC199" s="89">
        <v>3220</v>
      </c>
    </row>
    <row r="200" spans="28:29" x14ac:dyDescent="0.35">
      <c r="AB200" s="89">
        <v>3226</v>
      </c>
      <c r="AC200" s="89">
        <v>3221</v>
      </c>
    </row>
    <row r="201" spans="28:29" x14ac:dyDescent="0.35">
      <c r="AB201" s="89">
        <v>3227</v>
      </c>
      <c r="AC201" s="89">
        <v>3222</v>
      </c>
    </row>
    <row r="202" spans="28:29" x14ac:dyDescent="0.35">
      <c r="AB202" s="89">
        <v>3228</v>
      </c>
      <c r="AC202" s="89">
        <v>3223</v>
      </c>
    </row>
    <row r="203" spans="28:29" x14ac:dyDescent="0.35">
      <c r="AB203" s="89">
        <v>3230</v>
      </c>
      <c r="AC203" s="89">
        <v>3224</v>
      </c>
    </row>
    <row r="204" spans="28:29" x14ac:dyDescent="0.35">
      <c r="AB204" s="89">
        <v>3231</v>
      </c>
      <c r="AC204" s="89">
        <v>3225</v>
      </c>
    </row>
    <row r="205" spans="28:29" x14ac:dyDescent="0.35">
      <c r="AB205" s="89">
        <v>3232</v>
      </c>
      <c r="AC205" s="89">
        <v>3226</v>
      </c>
    </row>
    <row r="206" spans="28:29" x14ac:dyDescent="0.35">
      <c r="AB206" s="89">
        <v>3233</v>
      </c>
      <c r="AC206" s="89">
        <v>3227</v>
      </c>
    </row>
    <row r="207" spans="28:29" x14ac:dyDescent="0.35">
      <c r="AB207" s="89">
        <v>3234</v>
      </c>
      <c r="AC207" s="89">
        <v>3228</v>
      </c>
    </row>
    <row r="208" spans="28:29" x14ac:dyDescent="0.35">
      <c r="AB208" s="89">
        <v>3235</v>
      </c>
      <c r="AC208" s="89">
        <v>3230</v>
      </c>
    </row>
    <row r="209" spans="28:29" x14ac:dyDescent="0.35">
      <c r="AB209" s="89">
        <v>3236</v>
      </c>
      <c r="AC209" s="89">
        <v>3231</v>
      </c>
    </row>
    <row r="210" spans="28:29" x14ac:dyDescent="0.35">
      <c r="AB210" s="89">
        <v>3237</v>
      </c>
      <c r="AC210" s="89">
        <v>3232</v>
      </c>
    </row>
    <row r="211" spans="28:29" x14ac:dyDescent="0.35">
      <c r="AB211" s="89">
        <v>3238</v>
      </c>
      <c r="AC211" s="89">
        <v>3233</v>
      </c>
    </row>
    <row r="212" spans="28:29" x14ac:dyDescent="0.35">
      <c r="AB212" s="89">
        <v>3240</v>
      </c>
      <c r="AC212" s="89">
        <v>3234</v>
      </c>
    </row>
    <row r="213" spans="28:29" x14ac:dyDescent="0.35">
      <c r="AB213" s="89">
        <v>3241</v>
      </c>
      <c r="AC213" s="89">
        <v>3235</v>
      </c>
    </row>
    <row r="214" spans="28:29" x14ac:dyDescent="0.35">
      <c r="AB214" s="89">
        <v>3242</v>
      </c>
      <c r="AC214" s="89">
        <v>3236</v>
      </c>
    </row>
    <row r="215" spans="28:29" x14ac:dyDescent="0.35">
      <c r="AB215" s="89">
        <v>3249</v>
      </c>
      <c r="AC215" s="89">
        <v>3237</v>
      </c>
    </row>
    <row r="216" spans="28:29" x14ac:dyDescent="0.35">
      <c r="AB216" s="89">
        <v>3250</v>
      </c>
      <c r="AC216" s="89">
        <v>3238</v>
      </c>
    </row>
    <row r="217" spans="28:29" x14ac:dyDescent="0.35">
      <c r="AB217" s="89">
        <v>3251</v>
      </c>
      <c r="AC217" s="89">
        <v>3239</v>
      </c>
    </row>
    <row r="218" spans="28:29" x14ac:dyDescent="0.35">
      <c r="AB218" s="89">
        <v>3260</v>
      </c>
      <c r="AC218" s="89">
        <v>3240</v>
      </c>
    </row>
    <row r="219" spans="28:29" x14ac:dyDescent="0.35">
      <c r="AB219" s="89">
        <v>3264</v>
      </c>
      <c r="AC219" s="89">
        <v>3241</v>
      </c>
    </row>
    <row r="220" spans="28:29" x14ac:dyDescent="0.35">
      <c r="AB220" s="89">
        <v>3265</v>
      </c>
      <c r="AC220" s="89">
        <v>3242</v>
      </c>
    </row>
    <row r="221" spans="28:29" x14ac:dyDescent="0.35">
      <c r="AB221" s="89">
        <v>3266</v>
      </c>
      <c r="AC221" s="89">
        <v>3243</v>
      </c>
    </row>
    <row r="222" spans="28:29" x14ac:dyDescent="0.35">
      <c r="AB222" s="89">
        <v>3268</v>
      </c>
      <c r="AC222" s="89">
        <v>3249</v>
      </c>
    </row>
    <row r="223" spans="28:29" x14ac:dyDescent="0.35">
      <c r="AB223" s="89">
        <v>3269</v>
      </c>
      <c r="AC223" s="89">
        <v>3250</v>
      </c>
    </row>
    <row r="224" spans="28:29" x14ac:dyDescent="0.35">
      <c r="AB224" s="89">
        <v>3270</v>
      </c>
      <c r="AC224" s="89">
        <v>3251</v>
      </c>
    </row>
    <row r="225" spans="28:29" x14ac:dyDescent="0.35">
      <c r="AB225" s="89">
        <v>3271</v>
      </c>
      <c r="AC225" s="89">
        <v>3254</v>
      </c>
    </row>
    <row r="226" spans="28:29" x14ac:dyDescent="0.35">
      <c r="AB226" s="89">
        <v>3272</v>
      </c>
      <c r="AC226" s="89">
        <v>3260</v>
      </c>
    </row>
    <row r="227" spans="28:29" x14ac:dyDescent="0.35">
      <c r="AB227" s="89">
        <v>3273</v>
      </c>
      <c r="AC227" s="89">
        <v>3264</v>
      </c>
    </row>
    <row r="228" spans="28:29" x14ac:dyDescent="0.35">
      <c r="AB228" s="89">
        <v>3274</v>
      </c>
      <c r="AC228" s="89">
        <v>3265</v>
      </c>
    </row>
    <row r="229" spans="28:29" x14ac:dyDescent="0.35">
      <c r="AB229" s="89">
        <v>3275</v>
      </c>
      <c r="AC229" s="89">
        <v>3266</v>
      </c>
    </row>
    <row r="230" spans="28:29" x14ac:dyDescent="0.35">
      <c r="AB230" s="89">
        <v>3277</v>
      </c>
      <c r="AC230" s="89">
        <v>3267</v>
      </c>
    </row>
    <row r="231" spans="28:29" x14ac:dyDescent="0.35">
      <c r="AB231" s="89">
        <v>3278</v>
      </c>
      <c r="AC231" s="89">
        <v>3268</v>
      </c>
    </row>
    <row r="232" spans="28:29" x14ac:dyDescent="0.35">
      <c r="AB232" s="89">
        <v>3279</v>
      </c>
      <c r="AC232" s="89">
        <v>3269</v>
      </c>
    </row>
    <row r="233" spans="28:29" x14ac:dyDescent="0.35">
      <c r="AB233" s="89">
        <v>3280</v>
      </c>
      <c r="AC233" s="89">
        <v>3270</v>
      </c>
    </row>
    <row r="234" spans="28:29" x14ac:dyDescent="0.35">
      <c r="AB234" s="89">
        <v>3281</v>
      </c>
      <c r="AC234" s="89">
        <v>3271</v>
      </c>
    </row>
    <row r="235" spans="28:29" x14ac:dyDescent="0.35">
      <c r="AB235" s="89">
        <v>3282</v>
      </c>
      <c r="AC235" s="89">
        <v>3272</v>
      </c>
    </row>
    <row r="236" spans="28:29" x14ac:dyDescent="0.35">
      <c r="AB236" s="89">
        <v>3283</v>
      </c>
      <c r="AC236" s="89">
        <v>3273</v>
      </c>
    </row>
    <row r="237" spans="28:29" x14ac:dyDescent="0.35">
      <c r="AB237" s="89">
        <v>3284</v>
      </c>
      <c r="AC237" s="89">
        <v>3274</v>
      </c>
    </row>
    <row r="238" spans="28:29" x14ac:dyDescent="0.35">
      <c r="AB238" s="89">
        <v>3285</v>
      </c>
      <c r="AC238" s="89">
        <v>3275</v>
      </c>
    </row>
    <row r="239" spans="28:29" x14ac:dyDescent="0.35">
      <c r="AB239" s="89">
        <v>3286</v>
      </c>
      <c r="AC239" s="89">
        <v>3276</v>
      </c>
    </row>
    <row r="240" spans="28:29" x14ac:dyDescent="0.35">
      <c r="AB240" s="89">
        <v>3287</v>
      </c>
      <c r="AC240" s="89">
        <v>3277</v>
      </c>
    </row>
    <row r="241" spans="28:29" x14ac:dyDescent="0.35">
      <c r="AB241" s="89">
        <v>3289</v>
      </c>
      <c r="AC241" s="89">
        <v>3278</v>
      </c>
    </row>
    <row r="242" spans="28:29" x14ac:dyDescent="0.35">
      <c r="AB242" s="89">
        <v>3294</v>
      </c>
      <c r="AC242" s="89">
        <v>3279</v>
      </c>
    </row>
    <row r="243" spans="28:29" x14ac:dyDescent="0.35">
      <c r="AB243" s="89">
        <v>3300</v>
      </c>
      <c r="AC243" s="89">
        <v>3280</v>
      </c>
    </row>
    <row r="244" spans="28:29" x14ac:dyDescent="0.35">
      <c r="AB244" s="89">
        <v>3301</v>
      </c>
      <c r="AC244" s="89">
        <v>3281</v>
      </c>
    </row>
    <row r="245" spans="28:29" x14ac:dyDescent="0.35">
      <c r="AB245" s="89">
        <v>3304</v>
      </c>
      <c r="AC245" s="89">
        <v>3282</v>
      </c>
    </row>
    <row r="246" spans="28:29" x14ac:dyDescent="0.35">
      <c r="AB246" s="89">
        <v>3305</v>
      </c>
      <c r="AC246" s="89">
        <v>3283</v>
      </c>
    </row>
    <row r="247" spans="28:29" x14ac:dyDescent="0.35">
      <c r="AB247" s="89">
        <v>3310</v>
      </c>
      <c r="AC247" s="89">
        <v>3284</v>
      </c>
    </row>
    <row r="248" spans="28:29" x14ac:dyDescent="0.35">
      <c r="AB248" s="89">
        <v>3311</v>
      </c>
      <c r="AC248" s="89">
        <v>3285</v>
      </c>
    </row>
    <row r="249" spans="28:29" x14ac:dyDescent="0.35">
      <c r="AB249" s="89">
        <v>3312</v>
      </c>
      <c r="AC249" s="89">
        <v>3286</v>
      </c>
    </row>
    <row r="250" spans="28:29" x14ac:dyDescent="0.35">
      <c r="AB250" s="89">
        <v>3314</v>
      </c>
      <c r="AC250" s="89">
        <v>3287</v>
      </c>
    </row>
    <row r="251" spans="28:29" x14ac:dyDescent="0.35">
      <c r="AB251" s="89">
        <v>3315</v>
      </c>
      <c r="AC251" s="89">
        <v>3289</v>
      </c>
    </row>
    <row r="252" spans="28:29" x14ac:dyDescent="0.35">
      <c r="AB252" s="89">
        <v>3318</v>
      </c>
      <c r="AC252" s="89">
        <v>3292</v>
      </c>
    </row>
    <row r="253" spans="28:29" x14ac:dyDescent="0.35">
      <c r="AB253" s="89">
        <v>3321</v>
      </c>
      <c r="AC253" s="89">
        <v>3293</v>
      </c>
    </row>
    <row r="254" spans="28:29" x14ac:dyDescent="0.35">
      <c r="AB254" s="89">
        <v>3322</v>
      </c>
      <c r="AC254" s="89">
        <v>3294</v>
      </c>
    </row>
    <row r="255" spans="28:29" x14ac:dyDescent="0.35">
      <c r="AB255" s="89">
        <v>3323</v>
      </c>
      <c r="AC255" s="89">
        <v>3300</v>
      </c>
    </row>
    <row r="256" spans="28:29" x14ac:dyDescent="0.35">
      <c r="AB256" s="89">
        <v>3324</v>
      </c>
      <c r="AC256" s="89">
        <v>3301</v>
      </c>
    </row>
    <row r="257" spans="28:29" x14ac:dyDescent="0.35">
      <c r="AB257" s="89">
        <v>3325</v>
      </c>
      <c r="AC257" s="89">
        <v>3302</v>
      </c>
    </row>
    <row r="258" spans="28:29" x14ac:dyDescent="0.35">
      <c r="AB258" s="89">
        <v>3328</v>
      </c>
      <c r="AC258" s="89">
        <v>3303</v>
      </c>
    </row>
    <row r="259" spans="28:29" x14ac:dyDescent="0.35">
      <c r="AB259" s="89">
        <v>3329</v>
      </c>
      <c r="AC259" s="89">
        <v>3304</v>
      </c>
    </row>
    <row r="260" spans="28:29" x14ac:dyDescent="0.35">
      <c r="AB260" s="89">
        <v>3330</v>
      </c>
      <c r="AC260" s="89">
        <v>3305</v>
      </c>
    </row>
    <row r="261" spans="28:29" x14ac:dyDescent="0.35">
      <c r="AB261" s="89">
        <v>3331</v>
      </c>
      <c r="AC261" s="89">
        <v>3309</v>
      </c>
    </row>
    <row r="262" spans="28:29" x14ac:dyDescent="0.35">
      <c r="AB262" s="89">
        <v>3332</v>
      </c>
      <c r="AC262" s="89">
        <v>3310</v>
      </c>
    </row>
    <row r="263" spans="28:29" x14ac:dyDescent="0.35">
      <c r="AB263" s="89">
        <v>3333</v>
      </c>
      <c r="AC263" s="89">
        <v>3311</v>
      </c>
    </row>
    <row r="264" spans="28:29" x14ac:dyDescent="0.35">
      <c r="AB264" s="89">
        <v>3334</v>
      </c>
      <c r="AC264" s="89">
        <v>3312</v>
      </c>
    </row>
    <row r="265" spans="28:29" x14ac:dyDescent="0.35">
      <c r="AB265" s="89">
        <v>3335</v>
      </c>
      <c r="AC265" s="89">
        <v>3314</v>
      </c>
    </row>
    <row r="266" spans="28:29" x14ac:dyDescent="0.35">
      <c r="AB266" s="89">
        <v>3336</v>
      </c>
      <c r="AC266" s="89">
        <v>3315</v>
      </c>
    </row>
    <row r="267" spans="28:29" x14ac:dyDescent="0.35">
      <c r="AB267" s="89">
        <v>3337</v>
      </c>
      <c r="AC267" s="89">
        <v>3317</v>
      </c>
    </row>
    <row r="268" spans="28:29" x14ac:dyDescent="0.35">
      <c r="AB268" s="89">
        <v>3338</v>
      </c>
      <c r="AC268" s="89">
        <v>3318</v>
      </c>
    </row>
    <row r="269" spans="28:29" x14ac:dyDescent="0.35">
      <c r="AB269" s="89">
        <v>3340</v>
      </c>
      <c r="AC269" s="89">
        <v>3319</v>
      </c>
    </row>
    <row r="270" spans="28:29" x14ac:dyDescent="0.35">
      <c r="AB270" s="89">
        <v>3341</v>
      </c>
      <c r="AC270" s="89">
        <v>3321</v>
      </c>
    </row>
    <row r="271" spans="28:29" x14ac:dyDescent="0.35">
      <c r="AB271" s="89">
        <v>3342</v>
      </c>
      <c r="AC271" s="89">
        <v>3322</v>
      </c>
    </row>
    <row r="272" spans="28:29" x14ac:dyDescent="0.35">
      <c r="AB272" s="89">
        <v>3345</v>
      </c>
      <c r="AC272" s="89">
        <v>3323</v>
      </c>
    </row>
    <row r="273" spans="28:29" x14ac:dyDescent="0.35">
      <c r="AB273" s="89">
        <v>3350</v>
      </c>
      <c r="AC273" s="89">
        <v>3324</v>
      </c>
    </row>
    <row r="274" spans="28:29" x14ac:dyDescent="0.35">
      <c r="AB274" s="89">
        <v>3351</v>
      </c>
      <c r="AC274" s="89">
        <v>3325</v>
      </c>
    </row>
    <row r="275" spans="28:29" x14ac:dyDescent="0.35">
      <c r="AB275" s="89">
        <v>3352</v>
      </c>
      <c r="AC275" s="89">
        <v>3328</v>
      </c>
    </row>
    <row r="276" spans="28:29" x14ac:dyDescent="0.35">
      <c r="AB276" s="89">
        <v>3355</v>
      </c>
      <c r="AC276" s="89">
        <v>3329</v>
      </c>
    </row>
    <row r="277" spans="28:29" x14ac:dyDescent="0.35">
      <c r="AB277" s="89">
        <v>3356</v>
      </c>
      <c r="AC277" s="89">
        <v>3330</v>
      </c>
    </row>
    <row r="278" spans="28:29" x14ac:dyDescent="0.35">
      <c r="AB278" s="89">
        <v>3357</v>
      </c>
      <c r="AC278" s="89">
        <v>3331</v>
      </c>
    </row>
    <row r="279" spans="28:29" x14ac:dyDescent="0.35">
      <c r="AB279" s="89">
        <v>3358</v>
      </c>
      <c r="AC279" s="89">
        <v>3332</v>
      </c>
    </row>
    <row r="280" spans="28:29" x14ac:dyDescent="0.35">
      <c r="AB280" s="89">
        <v>3360</v>
      </c>
      <c r="AC280" s="89">
        <v>3333</v>
      </c>
    </row>
    <row r="281" spans="28:29" x14ac:dyDescent="0.35">
      <c r="AB281" s="89">
        <v>3363</v>
      </c>
      <c r="AC281" s="89">
        <v>3334</v>
      </c>
    </row>
    <row r="282" spans="28:29" x14ac:dyDescent="0.35">
      <c r="AB282" s="89">
        <v>3364</v>
      </c>
      <c r="AC282" s="89">
        <v>3335</v>
      </c>
    </row>
    <row r="283" spans="28:29" x14ac:dyDescent="0.35">
      <c r="AB283" s="89">
        <v>3370</v>
      </c>
      <c r="AC283" s="89">
        <v>3336</v>
      </c>
    </row>
    <row r="284" spans="28:29" x14ac:dyDescent="0.35">
      <c r="AB284" s="89">
        <v>3371</v>
      </c>
      <c r="AC284" s="89">
        <v>3337</v>
      </c>
    </row>
    <row r="285" spans="28:29" x14ac:dyDescent="0.35">
      <c r="AB285" s="89">
        <v>3373</v>
      </c>
      <c r="AC285" s="89">
        <v>3338</v>
      </c>
    </row>
    <row r="286" spans="28:29" x14ac:dyDescent="0.35">
      <c r="AB286" s="89">
        <v>3374</v>
      </c>
      <c r="AC286" s="89">
        <v>3340</v>
      </c>
    </row>
    <row r="287" spans="28:29" x14ac:dyDescent="0.35">
      <c r="AB287" s="89">
        <v>3375</v>
      </c>
      <c r="AC287" s="89">
        <v>3341</v>
      </c>
    </row>
    <row r="288" spans="28:29" x14ac:dyDescent="0.35">
      <c r="AB288" s="89">
        <v>3377</v>
      </c>
      <c r="AC288" s="89">
        <v>3342</v>
      </c>
    </row>
    <row r="289" spans="28:29" x14ac:dyDescent="0.35">
      <c r="AB289" s="89">
        <v>3379</v>
      </c>
      <c r="AC289" s="89">
        <v>3345</v>
      </c>
    </row>
    <row r="290" spans="28:29" x14ac:dyDescent="0.35">
      <c r="AB290" s="89">
        <v>3380</v>
      </c>
      <c r="AC290" s="89">
        <v>3350</v>
      </c>
    </row>
    <row r="291" spans="28:29" x14ac:dyDescent="0.35">
      <c r="AB291" s="89">
        <v>3381</v>
      </c>
      <c r="AC291" s="89">
        <v>3351</v>
      </c>
    </row>
    <row r="292" spans="28:29" x14ac:dyDescent="0.35">
      <c r="AB292" s="89">
        <v>3384</v>
      </c>
      <c r="AC292" s="89">
        <v>3352</v>
      </c>
    </row>
    <row r="293" spans="28:29" x14ac:dyDescent="0.35">
      <c r="AB293" s="89">
        <v>3385</v>
      </c>
      <c r="AC293" s="89">
        <v>3353</v>
      </c>
    </row>
    <row r="294" spans="28:29" x14ac:dyDescent="0.35">
      <c r="AB294" s="89">
        <v>3388</v>
      </c>
      <c r="AC294" s="89">
        <v>3354</v>
      </c>
    </row>
    <row r="295" spans="28:29" x14ac:dyDescent="0.35">
      <c r="AB295" s="89">
        <v>3390</v>
      </c>
      <c r="AC295" s="89">
        <v>3355</v>
      </c>
    </row>
    <row r="296" spans="28:29" x14ac:dyDescent="0.35">
      <c r="AB296" s="89">
        <v>3392</v>
      </c>
      <c r="AC296" s="89">
        <v>3356</v>
      </c>
    </row>
    <row r="297" spans="28:29" x14ac:dyDescent="0.35">
      <c r="AB297" s="89">
        <v>3393</v>
      </c>
      <c r="AC297" s="89">
        <v>3357</v>
      </c>
    </row>
    <row r="298" spans="28:29" x14ac:dyDescent="0.35">
      <c r="AB298" s="89">
        <v>3395</v>
      </c>
      <c r="AC298" s="89">
        <v>3358</v>
      </c>
    </row>
    <row r="299" spans="28:29" x14ac:dyDescent="0.35">
      <c r="AB299" s="89">
        <v>3396</v>
      </c>
      <c r="AC299" s="89">
        <v>3360</v>
      </c>
    </row>
    <row r="300" spans="28:29" x14ac:dyDescent="0.35">
      <c r="AB300" s="89">
        <v>3400</v>
      </c>
      <c r="AC300" s="89">
        <v>3361</v>
      </c>
    </row>
    <row r="301" spans="28:29" x14ac:dyDescent="0.35">
      <c r="AB301" s="89">
        <v>3401</v>
      </c>
      <c r="AC301" s="89">
        <v>3363</v>
      </c>
    </row>
    <row r="302" spans="28:29" x14ac:dyDescent="0.35">
      <c r="AB302" s="89">
        <v>3407</v>
      </c>
      <c r="AC302" s="89">
        <v>3364</v>
      </c>
    </row>
    <row r="303" spans="28:29" x14ac:dyDescent="0.35">
      <c r="AB303" s="89">
        <v>3409</v>
      </c>
      <c r="AC303" s="89">
        <v>3370</v>
      </c>
    </row>
    <row r="304" spans="28:29" x14ac:dyDescent="0.35">
      <c r="AB304" s="89">
        <v>3412</v>
      </c>
      <c r="AC304" s="89">
        <v>3371</v>
      </c>
    </row>
    <row r="305" spans="28:29" x14ac:dyDescent="0.35">
      <c r="AB305" s="89">
        <v>3414</v>
      </c>
      <c r="AC305" s="89">
        <v>3373</v>
      </c>
    </row>
    <row r="306" spans="28:29" x14ac:dyDescent="0.35">
      <c r="AB306" s="89">
        <v>3418</v>
      </c>
      <c r="AC306" s="89">
        <v>3374</v>
      </c>
    </row>
    <row r="307" spans="28:29" x14ac:dyDescent="0.35">
      <c r="AB307" s="89">
        <v>3420</v>
      </c>
      <c r="AC307" s="89">
        <v>3375</v>
      </c>
    </row>
    <row r="308" spans="28:29" x14ac:dyDescent="0.35">
      <c r="AB308" s="89">
        <v>3423</v>
      </c>
      <c r="AC308" s="89">
        <v>3377</v>
      </c>
    </row>
    <row r="309" spans="28:29" x14ac:dyDescent="0.35">
      <c r="AB309" s="89">
        <v>3424</v>
      </c>
      <c r="AC309" s="89">
        <v>3378</v>
      </c>
    </row>
    <row r="310" spans="28:29" x14ac:dyDescent="0.35">
      <c r="AB310" s="89">
        <v>3427</v>
      </c>
      <c r="AC310" s="89">
        <v>3379</v>
      </c>
    </row>
    <row r="311" spans="28:29" x14ac:dyDescent="0.35">
      <c r="AB311" s="89">
        <v>3428</v>
      </c>
      <c r="AC311" s="89">
        <v>3380</v>
      </c>
    </row>
    <row r="312" spans="28:29" x14ac:dyDescent="0.35">
      <c r="AB312" s="89">
        <v>3429</v>
      </c>
      <c r="AC312" s="89">
        <v>3381</v>
      </c>
    </row>
    <row r="313" spans="28:29" x14ac:dyDescent="0.35">
      <c r="AB313" s="89">
        <v>3430</v>
      </c>
      <c r="AC313" s="89">
        <v>3384</v>
      </c>
    </row>
    <row r="314" spans="28:29" x14ac:dyDescent="0.35">
      <c r="AB314" s="89">
        <v>3431</v>
      </c>
      <c r="AC314" s="89">
        <v>3385</v>
      </c>
    </row>
    <row r="315" spans="28:29" x14ac:dyDescent="0.35">
      <c r="AB315" s="89">
        <v>3433</v>
      </c>
      <c r="AC315" s="89">
        <v>3387</v>
      </c>
    </row>
    <row r="316" spans="28:29" x14ac:dyDescent="0.35">
      <c r="AB316" s="89">
        <v>3434</v>
      </c>
      <c r="AC316" s="89">
        <v>3388</v>
      </c>
    </row>
    <row r="317" spans="28:29" x14ac:dyDescent="0.35">
      <c r="AB317" s="89">
        <v>3435</v>
      </c>
      <c r="AC317" s="89">
        <v>3390</v>
      </c>
    </row>
    <row r="318" spans="28:29" x14ac:dyDescent="0.35">
      <c r="AB318" s="89">
        <v>3437</v>
      </c>
      <c r="AC318" s="89">
        <v>3391</v>
      </c>
    </row>
    <row r="319" spans="28:29" x14ac:dyDescent="0.35">
      <c r="AB319" s="89">
        <v>3438</v>
      </c>
      <c r="AC319" s="89">
        <v>3392</v>
      </c>
    </row>
    <row r="320" spans="28:29" x14ac:dyDescent="0.35">
      <c r="AB320" s="89">
        <v>3440</v>
      </c>
      <c r="AC320" s="89">
        <v>3393</v>
      </c>
    </row>
    <row r="321" spans="28:29" x14ac:dyDescent="0.35">
      <c r="AB321" s="89">
        <v>3441</v>
      </c>
      <c r="AC321" s="89">
        <v>3395</v>
      </c>
    </row>
    <row r="322" spans="28:29" x14ac:dyDescent="0.35">
      <c r="AB322" s="89">
        <v>3442</v>
      </c>
      <c r="AC322" s="89">
        <v>3396</v>
      </c>
    </row>
    <row r="323" spans="28:29" x14ac:dyDescent="0.35">
      <c r="AB323" s="89">
        <v>3444</v>
      </c>
      <c r="AC323" s="89">
        <v>3400</v>
      </c>
    </row>
    <row r="324" spans="28:29" x14ac:dyDescent="0.35">
      <c r="AB324" s="89">
        <v>3446</v>
      </c>
      <c r="AC324" s="89">
        <v>3401</v>
      </c>
    </row>
    <row r="325" spans="28:29" x14ac:dyDescent="0.35">
      <c r="AB325" s="89">
        <v>3447</v>
      </c>
      <c r="AC325" s="89">
        <v>3402</v>
      </c>
    </row>
    <row r="326" spans="28:29" x14ac:dyDescent="0.35">
      <c r="AB326" s="89">
        <v>3448</v>
      </c>
      <c r="AC326" s="89">
        <v>3407</v>
      </c>
    </row>
    <row r="327" spans="28:29" x14ac:dyDescent="0.35">
      <c r="AB327" s="89">
        <v>3450</v>
      </c>
      <c r="AC327" s="89">
        <v>3409</v>
      </c>
    </row>
    <row r="328" spans="28:29" x14ac:dyDescent="0.35">
      <c r="AB328" s="89">
        <v>3451</v>
      </c>
      <c r="AC328" s="89">
        <v>3412</v>
      </c>
    </row>
    <row r="329" spans="28:29" x14ac:dyDescent="0.35">
      <c r="AB329" s="89">
        <v>3453</v>
      </c>
      <c r="AC329" s="89">
        <v>3413</v>
      </c>
    </row>
    <row r="330" spans="28:29" x14ac:dyDescent="0.35">
      <c r="AB330" s="89">
        <v>3458</v>
      </c>
      <c r="AC330" s="89">
        <v>3414</v>
      </c>
    </row>
    <row r="331" spans="28:29" x14ac:dyDescent="0.35">
      <c r="AB331" s="89">
        <v>3460</v>
      </c>
      <c r="AC331" s="89">
        <v>3415</v>
      </c>
    </row>
    <row r="332" spans="28:29" x14ac:dyDescent="0.35">
      <c r="AB332" s="89">
        <v>3461</v>
      </c>
      <c r="AC332" s="89">
        <v>3418</v>
      </c>
    </row>
    <row r="333" spans="28:29" x14ac:dyDescent="0.35">
      <c r="AB333" s="89">
        <v>3462</v>
      </c>
      <c r="AC333" s="89">
        <v>3419</v>
      </c>
    </row>
    <row r="334" spans="28:29" x14ac:dyDescent="0.35">
      <c r="AB334" s="89">
        <v>3463</v>
      </c>
      <c r="AC334" s="89">
        <v>3420</v>
      </c>
    </row>
    <row r="335" spans="28:29" x14ac:dyDescent="0.35">
      <c r="AB335" s="89">
        <v>3464</v>
      </c>
      <c r="AC335" s="89">
        <v>3423</v>
      </c>
    </row>
    <row r="336" spans="28:29" x14ac:dyDescent="0.35">
      <c r="AB336" s="89">
        <v>3465</v>
      </c>
      <c r="AC336" s="89">
        <v>3424</v>
      </c>
    </row>
    <row r="337" spans="28:29" x14ac:dyDescent="0.35">
      <c r="AB337" s="89">
        <v>3467</v>
      </c>
      <c r="AC337" s="89">
        <v>3427</v>
      </c>
    </row>
    <row r="338" spans="28:29" x14ac:dyDescent="0.35">
      <c r="AB338" s="89">
        <v>3468</v>
      </c>
      <c r="AC338" s="89">
        <v>3428</v>
      </c>
    </row>
    <row r="339" spans="28:29" x14ac:dyDescent="0.35">
      <c r="AB339" s="89">
        <v>3469</v>
      </c>
      <c r="AC339" s="89">
        <v>3429</v>
      </c>
    </row>
    <row r="340" spans="28:29" x14ac:dyDescent="0.35">
      <c r="AB340" s="89">
        <v>3472</v>
      </c>
      <c r="AC340" s="89">
        <v>3430</v>
      </c>
    </row>
    <row r="341" spans="28:29" x14ac:dyDescent="0.35">
      <c r="AB341" s="89">
        <v>3475</v>
      </c>
      <c r="AC341" s="89">
        <v>3431</v>
      </c>
    </row>
    <row r="342" spans="28:29" x14ac:dyDescent="0.35">
      <c r="AB342" s="89">
        <v>3477</v>
      </c>
      <c r="AC342" s="89">
        <v>3432</v>
      </c>
    </row>
    <row r="343" spans="28:29" x14ac:dyDescent="0.35">
      <c r="AB343" s="89">
        <v>3478</v>
      </c>
      <c r="AC343" s="89">
        <v>3433</v>
      </c>
    </row>
    <row r="344" spans="28:29" x14ac:dyDescent="0.35">
      <c r="AB344" s="89">
        <v>3480</v>
      </c>
      <c r="AC344" s="89">
        <v>3434</v>
      </c>
    </row>
    <row r="345" spans="28:29" x14ac:dyDescent="0.35">
      <c r="AB345" s="89">
        <v>3482</v>
      </c>
      <c r="AC345" s="89">
        <v>3435</v>
      </c>
    </row>
    <row r="346" spans="28:29" x14ac:dyDescent="0.35">
      <c r="AB346" s="89">
        <v>3483</v>
      </c>
      <c r="AC346" s="89">
        <v>3437</v>
      </c>
    </row>
    <row r="347" spans="28:29" x14ac:dyDescent="0.35">
      <c r="AB347" s="89">
        <v>3485</v>
      </c>
      <c r="AC347" s="89">
        <v>3438</v>
      </c>
    </row>
    <row r="348" spans="28:29" x14ac:dyDescent="0.35">
      <c r="AB348" s="89">
        <v>3490</v>
      </c>
      <c r="AC348" s="89">
        <v>3440</v>
      </c>
    </row>
    <row r="349" spans="28:29" x14ac:dyDescent="0.35">
      <c r="AB349" s="89">
        <v>3494</v>
      </c>
      <c r="AC349" s="89">
        <v>3441</v>
      </c>
    </row>
    <row r="350" spans="28:29" x14ac:dyDescent="0.35">
      <c r="AB350" s="89">
        <v>3496</v>
      </c>
      <c r="AC350" s="89">
        <v>3442</v>
      </c>
    </row>
    <row r="351" spans="28:29" x14ac:dyDescent="0.35">
      <c r="AB351" s="89">
        <v>3498</v>
      </c>
      <c r="AC351" s="89">
        <v>3444</v>
      </c>
    </row>
    <row r="352" spans="28:29" x14ac:dyDescent="0.35">
      <c r="AB352" s="89">
        <v>3500</v>
      </c>
      <c r="AC352" s="89">
        <v>3446</v>
      </c>
    </row>
    <row r="353" spans="28:29" x14ac:dyDescent="0.35">
      <c r="AB353" s="89">
        <v>3501</v>
      </c>
      <c r="AC353" s="89">
        <v>3447</v>
      </c>
    </row>
    <row r="354" spans="28:29" x14ac:dyDescent="0.35">
      <c r="AB354" s="89">
        <v>3505</v>
      </c>
      <c r="AC354" s="89">
        <v>3448</v>
      </c>
    </row>
    <row r="355" spans="28:29" x14ac:dyDescent="0.35">
      <c r="AB355" s="89">
        <v>3512</v>
      </c>
      <c r="AC355" s="89">
        <v>3450</v>
      </c>
    </row>
    <row r="356" spans="28:29" x14ac:dyDescent="0.35">
      <c r="AB356" s="89">
        <v>3515</v>
      </c>
      <c r="AC356" s="89">
        <v>3451</v>
      </c>
    </row>
    <row r="357" spans="28:29" x14ac:dyDescent="0.35">
      <c r="AB357" s="89">
        <v>3516</v>
      </c>
      <c r="AC357" s="89">
        <v>3453</v>
      </c>
    </row>
    <row r="358" spans="28:29" x14ac:dyDescent="0.35">
      <c r="AB358" s="89">
        <v>3517</v>
      </c>
      <c r="AC358" s="89">
        <v>3458</v>
      </c>
    </row>
    <row r="359" spans="28:29" x14ac:dyDescent="0.35">
      <c r="AB359" s="89">
        <v>3518</v>
      </c>
      <c r="AC359" s="89">
        <v>3460</v>
      </c>
    </row>
    <row r="360" spans="28:29" x14ac:dyDescent="0.35">
      <c r="AB360" s="89">
        <v>3521</v>
      </c>
      <c r="AC360" s="89">
        <v>3461</v>
      </c>
    </row>
    <row r="361" spans="28:29" x14ac:dyDescent="0.35">
      <c r="AB361" s="89">
        <v>3522</v>
      </c>
      <c r="AC361" s="89">
        <v>3462</v>
      </c>
    </row>
    <row r="362" spans="28:29" x14ac:dyDescent="0.35">
      <c r="AB362" s="89">
        <v>3523</v>
      </c>
      <c r="AC362" s="89">
        <v>3463</v>
      </c>
    </row>
    <row r="363" spans="28:29" x14ac:dyDescent="0.35">
      <c r="AB363" s="89">
        <v>3525</v>
      </c>
      <c r="AC363" s="89">
        <v>3464</v>
      </c>
    </row>
    <row r="364" spans="28:29" x14ac:dyDescent="0.35">
      <c r="AB364" s="89">
        <v>3527</v>
      </c>
      <c r="AC364" s="89">
        <v>3465</v>
      </c>
    </row>
    <row r="365" spans="28:29" x14ac:dyDescent="0.35">
      <c r="AB365" s="89">
        <v>3529</v>
      </c>
      <c r="AC365" s="89">
        <v>3467</v>
      </c>
    </row>
    <row r="366" spans="28:29" x14ac:dyDescent="0.35">
      <c r="AB366" s="89">
        <v>3530</v>
      </c>
      <c r="AC366" s="89">
        <v>3468</v>
      </c>
    </row>
    <row r="367" spans="28:29" x14ac:dyDescent="0.35">
      <c r="AB367" s="89">
        <v>3531</v>
      </c>
      <c r="AC367" s="89">
        <v>3469</v>
      </c>
    </row>
    <row r="368" spans="28:29" x14ac:dyDescent="0.35">
      <c r="AB368" s="89">
        <v>3533</v>
      </c>
      <c r="AC368" s="89">
        <v>3472</v>
      </c>
    </row>
    <row r="369" spans="28:29" x14ac:dyDescent="0.35">
      <c r="AB369" s="89">
        <v>3537</v>
      </c>
      <c r="AC369" s="89">
        <v>3475</v>
      </c>
    </row>
    <row r="370" spans="28:29" x14ac:dyDescent="0.35">
      <c r="AB370" s="89">
        <v>3540</v>
      </c>
      <c r="AC370" s="89">
        <v>3477</v>
      </c>
    </row>
    <row r="371" spans="28:29" x14ac:dyDescent="0.35">
      <c r="AB371" s="89">
        <v>3542</v>
      </c>
      <c r="AC371" s="89">
        <v>3478</v>
      </c>
    </row>
    <row r="372" spans="28:29" x14ac:dyDescent="0.35">
      <c r="AB372" s="89">
        <v>3546</v>
      </c>
      <c r="AC372" s="89">
        <v>3480</v>
      </c>
    </row>
    <row r="373" spans="28:29" x14ac:dyDescent="0.35">
      <c r="AB373" s="89">
        <v>3549</v>
      </c>
      <c r="AC373" s="89">
        <v>3482</v>
      </c>
    </row>
    <row r="374" spans="28:29" x14ac:dyDescent="0.35">
      <c r="AB374" s="89">
        <v>3550</v>
      </c>
      <c r="AC374" s="89">
        <v>3483</v>
      </c>
    </row>
    <row r="375" spans="28:29" x14ac:dyDescent="0.35">
      <c r="AB375" s="89">
        <v>3551</v>
      </c>
      <c r="AC375" s="89">
        <v>3485</v>
      </c>
    </row>
    <row r="376" spans="28:29" x14ac:dyDescent="0.35">
      <c r="AB376" s="89">
        <v>3555</v>
      </c>
      <c r="AC376" s="89">
        <v>3487</v>
      </c>
    </row>
    <row r="377" spans="28:29" x14ac:dyDescent="0.35">
      <c r="AB377" s="89">
        <v>3556</v>
      </c>
      <c r="AC377" s="89">
        <v>3488</v>
      </c>
    </row>
    <row r="378" spans="28:29" x14ac:dyDescent="0.35">
      <c r="AB378" s="89">
        <v>3557</v>
      </c>
      <c r="AC378" s="89">
        <v>3489</v>
      </c>
    </row>
    <row r="379" spans="28:29" x14ac:dyDescent="0.35">
      <c r="AB379" s="89">
        <v>3558</v>
      </c>
      <c r="AC379" s="89">
        <v>3490</v>
      </c>
    </row>
    <row r="380" spans="28:29" x14ac:dyDescent="0.35">
      <c r="AB380" s="89">
        <v>3559</v>
      </c>
      <c r="AC380" s="89">
        <v>3491</v>
      </c>
    </row>
    <row r="381" spans="28:29" x14ac:dyDescent="0.35">
      <c r="AB381" s="89">
        <v>3561</v>
      </c>
      <c r="AC381" s="89">
        <v>3494</v>
      </c>
    </row>
    <row r="382" spans="28:29" x14ac:dyDescent="0.35">
      <c r="AB382" s="89">
        <v>3562</v>
      </c>
      <c r="AC382" s="89">
        <v>3496</v>
      </c>
    </row>
    <row r="383" spans="28:29" x14ac:dyDescent="0.35">
      <c r="AB383" s="89">
        <v>3563</v>
      </c>
      <c r="AC383" s="89">
        <v>3498</v>
      </c>
    </row>
    <row r="384" spans="28:29" x14ac:dyDescent="0.35">
      <c r="AB384" s="89">
        <v>3564</v>
      </c>
      <c r="AC384" s="89">
        <v>3500</v>
      </c>
    </row>
    <row r="385" spans="28:29" x14ac:dyDescent="0.35">
      <c r="AB385" s="89">
        <v>3565</v>
      </c>
      <c r="AC385" s="89">
        <v>3501</v>
      </c>
    </row>
    <row r="386" spans="28:29" x14ac:dyDescent="0.35">
      <c r="AB386" s="89">
        <v>3566</v>
      </c>
      <c r="AC386" s="89">
        <v>3502</v>
      </c>
    </row>
    <row r="387" spans="28:29" x14ac:dyDescent="0.35">
      <c r="AB387" s="89">
        <v>3567</v>
      </c>
      <c r="AC387" s="89">
        <v>3505</v>
      </c>
    </row>
    <row r="388" spans="28:29" x14ac:dyDescent="0.35">
      <c r="AB388" s="89">
        <v>3568</v>
      </c>
      <c r="AC388" s="89">
        <v>3506</v>
      </c>
    </row>
    <row r="389" spans="28:29" x14ac:dyDescent="0.35">
      <c r="AB389" s="89">
        <v>3570</v>
      </c>
      <c r="AC389" s="89">
        <v>3507</v>
      </c>
    </row>
    <row r="390" spans="28:29" x14ac:dyDescent="0.35">
      <c r="AB390" s="89">
        <v>3572</v>
      </c>
      <c r="AC390" s="89">
        <v>3509</v>
      </c>
    </row>
    <row r="391" spans="28:29" x14ac:dyDescent="0.35">
      <c r="AB391" s="89">
        <v>3573</v>
      </c>
      <c r="AC391" s="89">
        <v>3512</v>
      </c>
    </row>
    <row r="392" spans="28:29" x14ac:dyDescent="0.35">
      <c r="AB392" s="89">
        <v>3575</v>
      </c>
      <c r="AC392" s="89">
        <v>3515</v>
      </c>
    </row>
    <row r="393" spans="28:29" x14ac:dyDescent="0.35">
      <c r="AB393" s="89">
        <v>3579</v>
      </c>
      <c r="AC393" s="89">
        <v>3516</v>
      </c>
    </row>
    <row r="394" spans="28:29" x14ac:dyDescent="0.35">
      <c r="AB394" s="89">
        <v>3580</v>
      </c>
      <c r="AC394" s="89">
        <v>3517</v>
      </c>
    </row>
    <row r="395" spans="28:29" x14ac:dyDescent="0.35">
      <c r="AB395" s="89">
        <v>3581</v>
      </c>
      <c r="AC395" s="89">
        <v>3518</v>
      </c>
    </row>
    <row r="396" spans="28:29" x14ac:dyDescent="0.35">
      <c r="AB396" s="89">
        <v>3583</v>
      </c>
      <c r="AC396" s="89">
        <v>3520</v>
      </c>
    </row>
    <row r="397" spans="28:29" x14ac:dyDescent="0.35">
      <c r="AB397" s="89">
        <v>3584</v>
      </c>
      <c r="AC397" s="89">
        <v>3521</v>
      </c>
    </row>
    <row r="398" spans="28:29" x14ac:dyDescent="0.35">
      <c r="AB398" s="89">
        <v>3585</v>
      </c>
      <c r="AC398" s="89">
        <v>3522</v>
      </c>
    </row>
    <row r="399" spans="28:29" x14ac:dyDescent="0.35">
      <c r="AB399" s="89">
        <v>3586</v>
      </c>
      <c r="AC399" s="89">
        <v>3523</v>
      </c>
    </row>
    <row r="400" spans="28:29" x14ac:dyDescent="0.35">
      <c r="AB400" s="89">
        <v>3588</v>
      </c>
      <c r="AC400" s="89">
        <v>3525</v>
      </c>
    </row>
    <row r="401" spans="28:29" x14ac:dyDescent="0.35">
      <c r="AB401" s="89">
        <v>3589</v>
      </c>
      <c r="AC401" s="89">
        <v>3527</v>
      </c>
    </row>
    <row r="402" spans="28:29" x14ac:dyDescent="0.35">
      <c r="AB402" s="89">
        <v>3590</v>
      </c>
      <c r="AC402" s="89">
        <v>3529</v>
      </c>
    </row>
    <row r="403" spans="28:29" x14ac:dyDescent="0.35">
      <c r="AB403" s="89">
        <v>3594</v>
      </c>
      <c r="AC403" s="89">
        <v>3530</v>
      </c>
    </row>
    <row r="404" spans="28:29" x14ac:dyDescent="0.35">
      <c r="AB404" s="89">
        <v>3595</v>
      </c>
      <c r="AC404" s="89">
        <v>3531</v>
      </c>
    </row>
    <row r="405" spans="28:29" x14ac:dyDescent="0.35">
      <c r="AB405" s="89">
        <v>3608</v>
      </c>
      <c r="AC405" s="89">
        <v>3533</v>
      </c>
    </row>
    <row r="406" spans="28:29" x14ac:dyDescent="0.35">
      <c r="AB406" s="89">
        <v>3610</v>
      </c>
      <c r="AC406" s="89">
        <v>3537</v>
      </c>
    </row>
    <row r="407" spans="28:29" x14ac:dyDescent="0.35">
      <c r="AB407" s="89">
        <v>3612</v>
      </c>
      <c r="AC407" s="89">
        <v>3540</v>
      </c>
    </row>
    <row r="408" spans="28:29" x14ac:dyDescent="0.35">
      <c r="AB408" s="89">
        <v>3614</v>
      </c>
      <c r="AC408" s="89">
        <v>3542</v>
      </c>
    </row>
    <row r="409" spans="28:29" x14ac:dyDescent="0.35">
      <c r="AB409" s="89">
        <v>3616</v>
      </c>
      <c r="AC409" s="89">
        <v>3544</v>
      </c>
    </row>
    <row r="410" spans="28:29" x14ac:dyDescent="0.35">
      <c r="AB410" s="89">
        <v>3617</v>
      </c>
      <c r="AC410" s="89">
        <v>3546</v>
      </c>
    </row>
    <row r="411" spans="28:29" x14ac:dyDescent="0.35">
      <c r="AB411" s="89">
        <v>3618</v>
      </c>
      <c r="AC411" s="89">
        <v>3549</v>
      </c>
    </row>
    <row r="412" spans="28:29" x14ac:dyDescent="0.35">
      <c r="AB412" s="89">
        <v>3620</v>
      </c>
      <c r="AC412" s="89">
        <v>3550</v>
      </c>
    </row>
    <row r="413" spans="28:29" x14ac:dyDescent="0.35">
      <c r="AB413" s="89">
        <v>3621</v>
      </c>
      <c r="AC413" s="89">
        <v>3551</v>
      </c>
    </row>
    <row r="414" spans="28:29" x14ac:dyDescent="0.35">
      <c r="AB414" s="89">
        <v>3622</v>
      </c>
      <c r="AC414" s="89">
        <v>3552</v>
      </c>
    </row>
    <row r="415" spans="28:29" x14ac:dyDescent="0.35">
      <c r="AB415" s="89">
        <v>3623</v>
      </c>
      <c r="AC415" s="89">
        <v>3554</v>
      </c>
    </row>
    <row r="416" spans="28:29" x14ac:dyDescent="0.35">
      <c r="AB416" s="89">
        <v>3624</v>
      </c>
      <c r="AC416" s="89">
        <v>3555</v>
      </c>
    </row>
    <row r="417" spans="28:29" x14ac:dyDescent="0.35">
      <c r="AB417" s="89">
        <v>3629</v>
      </c>
      <c r="AC417" s="89">
        <v>3556</v>
      </c>
    </row>
    <row r="418" spans="28:29" x14ac:dyDescent="0.35">
      <c r="AB418" s="89">
        <v>3630</v>
      </c>
      <c r="AC418" s="89">
        <v>3557</v>
      </c>
    </row>
    <row r="419" spans="28:29" x14ac:dyDescent="0.35">
      <c r="AB419" s="89">
        <v>3631</v>
      </c>
      <c r="AC419" s="89">
        <v>3558</v>
      </c>
    </row>
    <row r="420" spans="28:29" x14ac:dyDescent="0.35">
      <c r="AB420" s="89">
        <v>3633</v>
      </c>
      <c r="AC420" s="89">
        <v>3559</v>
      </c>
    </row>
    <row r="421" spans="28:29" x14ac:dyDescent="0.35">
      <c r="AB421" s="89">
        <v>3634</v>
      </c>
      <c r="AC421" s="89">
        <v>3561</v>
      </c>
    </row>
    <row r="422" spans="28:29" x14ac:dyDescent="0.35">
      <c r="AB422" s="89">
        <v>3635</v>
      </c>
      <c r="AC422" s="89">
        <v>3562</v>
      </c>
    </row>
    <row r="423" spans="28:29" x14ac:dyDescent="0.35">
      <c r="AB423" s="89">
        <v>3636</v>
      </c>
      <c r="AC423" s="89">
        <v>3563</v>
      </c>
    </row>
    <row r="424" spans="28:29" x14ac:dyDescent="0.35">
      <c r="AB424" s="89">
        <v>3637</v>
      </c>
      <c r="AC424" s="89">
        <v>3564</v>
      </c>
    </row>
    <row r="425" spans="28:29" x14ac:dyDescent="0.35">
      <c r="AB425" s="89">
        <v>3638</v>
      </c>
      <c r="AC425" s="89">
        <v>3565</v>
      </c>
    </row>
    <row r="426" spans="28:29" x14ac:dyDescent="0.35">
      <c r="AB426" s="89">
        <v>3639</v>
      </c>
      <c r="AC426" s="89">
        <v>3566</v>
      </c>
    </row>
    <row r="427" spans="28:29" x14ac:dyDescent="0.35">
      <c r="AB427" s="89">
        <v>3640</v>
      </c>
      <c r="AC427" s="89">
        <v>3567</v>
      </c>
    </row>
    <row r="428" spans="28:29" x14ac:dyDescent="0.35">
      <c r="AB428" s="89">
        <v>3641</v>
      </c>
      <c r="AC428" s="89">
        <v>3568</v>
      </c>
    </row>
    <row r="429" spans="28:29" x14ac:dyDescent="0.35">
      <c r="AB429" s="89">
        <v>3644</v>
      </c>
      <c r="AC429" s="89">
        <v>3570</v>
      </c>
    </row>
    <row r="430" spans="28:29" x14ac:dyDescent="0.35">
      <c r="AB430" s="89">
        <v>3646</v>
      </c>
      <c r="AC430" s="89">
        <v>3571</v>
      </c>
    </row>
    <row r="431" spans="28:29" x14ac:dyDescent="0.35">
      <c r="AB431" s="89">
        <v>3658</v>
      </c>
      <c r="AC431" s="89">
        <v>3572</v>
      </c>
    </row>
    <row r="432" spans="28:29" x14ac:dyDescent="0.35">
      <c r="AB432" s="89">
        <v>3659</v>
      </c>
      <c r="AC432" s="89">
        <v>3573</v>
      </c>
    </row>
    <row r="433" spans="28:29" x14ac:dyDescent="0.35">
      <c r="AB433" s="89">
        <v>3660</v>
      </c>
      <c r="AC433" s="89">
        <v>3575</v>
      </c>
    </row>
    <row r="434" spans="28:29" x14ac:dyDescent="0.35">
      <c r="AB434" s="89">
        <v>3663</v>
      </c>
      <c r="AC434" s="89">
        <v>3576</v>
      </c>
    </row>
    <row r="435" spans="28:29" x14ac:dyDescent="0.35">
      <c r="AB435" s="89">
        <v>3664</v>
      </c>
      <c r="AC435" s="89">
        <v>3579</v>
      </c>
    </row>
    <row r="436" spans="28:29" x14ac:dyDescent="0.35">
      <c r="AB436" s="89">
        <v>3665</v>
      </c>
      <c r="AC436" s="89">
        <v>3580</v>
      </c>
    </row>
    <row r="437" spans="28:29" x14ac:dyDescent="0.35">
      <c r="AB437" s="89">
        <v>3666</v>
      </c>
      <c r="AC437" s="89">
        <v>3581</v>
      </c>
    </row>
    <row r="438" spans="28:29" x14ac:dyDescent="0.35">
      <c r="AB438" s="89">
        <v>3669</v>
      </c>
      <c r="AC438" s="89">
        <v>3583</v>
      </c>
    </row>
    <row r="439" spans="28:29" x14ac:dyDescent="0.35">
      <c r="AB439" s="89">
        <v>3670</v>
      </c>
      <c r="AC439" s="89">
        <v>3584</v>
      </c>
    </row>
    <row r="440" spans="28:29" x14ac:dyDescent="0.35">
      <c r="AB440" s="89">
        <v>3672</v>
      </c>
      <c r="AC440" s="89">
        <v>3585</v>
      </c>
    </row>
    <row r="441" spans="28:29" x14ac:dyDescent="0.35">
      <c r="AB441" s="89">
        <v>3673</v>
      </c>
      <c r="AC441" s="89">
        <v>3586</v>
      </c>
    </row>
    <row r="442" spans="28:29" x14ac:dyDescent="0.35">
      <c r="AB442" s="89">
        <v>3675</v>
      </c>
      <c r="AC442" s="89">
        <v>3588</v>
      </c>
    </row>
    <row r="443" spans="28:29" x14ac:dyDescent="0.35">
      <c r="AB443" s="89">
        <v>3677</v>
      </c>
      <c r="AC443" s="89">
        <v>3589</v>
      </c>
    </row>
    <row r="444" spans="28:29" x14ac:dyDescent="0.35">
      <c r="AB444" s="89">
        <v>3678</v>
      </c>
      <c r="AC444" s="89">
        <v>3590</v>
      </c>
    </row>
    <row r="445" spans="28:29" x14ac:dyDescent="0.35">
      <c r="AB445" s="89">
        <v>3682</v>
      </c>
      <c r="AC445" s="89">
        <v>3591</v>
      </c>
    </row>
    <row r="446" spans="28:29" x14ac:dyDescent="0.35">
      <c r="AB446" s="89">
        <v>3683</v>
      </c>
      <c r="AC446" s="89">
        <v>3594</v>
      </c>
    </row>
    <row r="447" spans="28:29" x14ac:dyDescent="0.35">
      <c r="AB447" s="89">
        <v>3685</v>
      </c>
      <c r="AC447" s="89">
        <v>3595</v>
      </c>
    </row>
    <row r="448" spans="28:29" x14ac:dyDescent="0.35">
      <c r="AB448" s="89">
        <v>3687</v>
      </c>
      <c r="AC448" s="89">
        <v>3596</v>
      </c>
    </row>
    <row r="449" spans="28:29" x14ac:dyDescent="0.35">
      <c r="AB449" s="89">
        <v>3688</v>
      </c>
      <c r="AC449" s="89">
        <v>3597</v>
      </c>
    </row>
    <row r="450" spans="28:29" x14ac:dyDescent="0.35">
      <c r="AB450" s="89">
        <v>3690</v>
      </c>
      <c r="AC450" s="89">
        <v>3599</v>
      </c>
    </row>
    <row r="451" spans="28:29" x14ac:dyDescent="0.35">
      <c r="AB451" s="89">
        <v>3691</v>
      </c>
      <c r="AC451" s="89">
        <v>3607</v>
      </c>
    </row>
    <row r="452" spans="28:29" x14ac:dyDescent="0.35">
      <c r="AB452" s="89">
        <v>3695</v>
      </c>
      <c r="AC452" s="89">
        <v>3608</v>
      </c>
    </row>
    <row r="453" spans="28:29" x14ac:dyDescent="0.35">
      <c r="AB453" s="89">
        <v>3697</v>
      </c>
      <c r="AC453" s="89">
        <v>3610</v>
      </c>
    </row>
    <row r="454" spans="28:29" x14ac:dyDescent="0.35">
      <c r="AB454" s="89">
        <v>3698</v>
      </c>
      <c r="AC454" s="89">
        <v>3612</v>
      </c>
    </row>
    <row r="455" spans="28:29" x14ac:dyDescent="0.35">
      <c r="AB455" s="89">
        <v>3699</v>
      </c>
      <c r="AC455" s="89">
        <v>3614</v>
      </c>
    </row>
    <row r="456" spans="28:29" x14ac:dyDescent="0.35">
      <c r="AB456" s="89">
        <v>3700</v>
      </c>
      <c r="AC456" s="89">
        <v>3616</v>
      </c>
    </row>
    <row r="457" spans="28:29" x14ac:dyDescent="0.35">
      <c r="AB457" s="89">
        <v>3701</v>
      </c>
      <c r="AC457" s="89">
        <v>3617</v>
      </c>
    </row>
    <row r="458" spans="28:29" x14ac:dyDescent="0.35">
      <c r="AB458" s="89">
        <v>3705</v>
      </c>
      <c r="AC458" s="89">
        <v>3618</v>
      </c>
    </row>
    <row r="459" spans="28:29" x14ac:dyDescent="0.35">
      <c r="AB459" s="89">
        <v>3707</v>
      </c>
      <c r="AC459" s="89">
        <v>3619</v>
      </c>
    </row>
    <row r="460" spans="28:29" x14ac:dyDescent="0.35">
      <c r="AB460" s="89">
        <v>3708</v>
      </c>
      <c r="AC460" s="89">
        <v>3620</v>
      </c>
    </row>
    <row r="461" spans="28:29" x14ac:dyDescent="0.35">
      <c r="AB461" s="89">
        <v>3709</v>
      </c>
      <c r="AC461" s="89">
        <v>3621</v>
      </c>
    </row>
    <row r="462" spans="28:29" x14ac:dyDescent="0.35">
      <c r="AB462" s="89">
        <v>3711</v>
      </c>
      <c r="AC462" s="89">
        <v>3622</v>
      </c>
    </row>
    <row r="463" spans="28:29" x14ac:dyDescent="0.35">
      <c r="AB463" s="89">
        <v>3712</v>
      </c>
      <c r="AC463" s="89">
        <v>3623</v>
      </c>
    </row>
    <row r="464" spans="28:29" x14ac:dyDescent="0.35">
      <c r="AB464" s="89">
        <v>3713</v>
      </c>
      <c r="AC464" s="89">
        <v>3624</v>
      </c>
    </row>
    <row r="465" spans="28:29" x14ac:dyDescent="0.35">
      <c r="AB465" s="89">
        <v>3714</v>
      </c>
      <c r="AC465" s="89">
        <v>3629</v>
      </c>
    </row>
    <row r="466" spans="28:29" x14ac:dyDescent="0.35">
      <c r="AB466" s="89">
        <v>3715</v>
      </c>
      <c r="AC466" s="89">
        <v>3630</v>
      </c>
    </row>
    <row r="467" spans="28:29" x14ac:dyDescent="0.35">
      <c r="AB467" s="89">
        <v>3717</v>
      </c>
      <c r="AC467" s="89">
        <v>3631</v>
      </c>
    </row>
    <row r="468" spans="28:29" x14ac:dyDescent="0.35">
      <c r="AB468" s="89">
        <v>3718</v>
      </c>
      <c r="AC468" s="89">
        <v>3632</v>
      </c>
    </row>
    <row r="469" spans="28:29" x14ac:dyDescent="0.35">
      <c r="AB469" s="89">
        <v>3719</v>
      </c>
      <c r="AC469" s="89">
        <v>3633</v>
      </c>
    </row>
    <row r="470" spans="28:29" x14ac:dyDescent="0.35">
      <c r="AB470" s="89">
        <v>3720</v>
      </c>
      <c r="AC470" s="89">
        <v>3634</v>
      </c>
    </row>
    <row r="471" spans="28:29" x14ac:dyDescent="0.35">
      <c r="AB471" s="89">
        <v>3722</v>
      </c>
      <c r="AC471" s="89">
        <v>3635</v>
      </c>
    </row>
    <row r="472" spans="28:29" x14ac:dyDescent="0.35">
      <c r="AB472" s="89">
        <v>3723</v>
      </c>
      <c r="AC472" s="89">
        <v>3636</v>
      </c>
    </row>
    <row r="473" spans="28:29" x14ac:dyDescent="0.35">
      <c r="AB473" s="89">
        <v>3725</v>
      </c>
      <c r="AC473" s="89">
        <v>3637</v>
      </c>
    </row>
    <row r="474" spans="28:29" x14ac:dyDescent="0.35">
      <c r="AB474" s="89">
        <v>3726</v>
      </c>
      <c r="AC474" s="89">
        <v>3638</v>
      </c>
    </row>
    <row r="475" spans="28:29" x14ac:dyDescent="0.35">
      <c r="AB475" s="89">
        <v>3727</v>
      </c>
      <c r="AC475" s="89">
        <v>3639</v>
      </c>
    </row>
    <row r="476" spans="28:29" x14ac:dyDescent="0.35">
      <c r="AB476" s="89">
        <v>3728</v>
      </c>
      <c r="AC476" s="89">
        <v>3640</v>
      </c>
    </row>
    <row r="477" spans="28:29" x14ac:dyDescent="0.35">
      <c r="AB477" s="89">
        <v>3730</v>
      </c>
      <c r="AC477" s="89">
        <v>3641</v>
      </c>
    </row>
    <row r="478" spans="28:29" x14ac:dyDescent="0.35">
      <c r="AB478" s="89">
        <v>3732</v>
      </c>
      <c r="AC478" s="89">
        <v>3643</v>
      </c>
    </row>
    <row r="479" spans="28:29" x14ac:dyDescent="0.35">
      <c r="AB479" s="89">
        <v>3733</v>
      </c>
      <c r="AC479" s="89">
        <v>3644</v>
      </c>
    </row>
    <row r="480" spans="28:29" x14ac:dyDescent="0.35">
      <c r="AB480" s="89">
        <v>3735</v>
      </c>
      <c r="AC480" s="89">
        <v>3646</v>
      </c>
    </row>
    <row r="481" spans="28:29" x14ac:dyDescent="0.35">
      <c r="AB481" s="89">
        <v>3737</v>
      </c>
      <c r="AC481" s="89">
        <v>3647</v>
      </c>
    </row>
    <row r="482" spans="28:29" x14ac:dyDescent="0.35">
      <c r="AB482" s="89">
        <v>3738</v>
      </c>
      <c r="AC482" s="89">
        <v>3649</v>
      </c>
    </row>
    <row r="483" spans="28:29" x14ac:dyDescent="0.35">
      <c r="AB483" s="89">
        <v>3740</v>
      </c>
      <c r="AC483" s="89">
        <v>3658</v>
      </c>
    </row>
    <row r="484" spans="28:29" x14ac:dyDescent="0.35">
      <c r="AB484" s="89">
        <v>3741</v>
      </c>
      <c r="AC484" s="89">
        <v>3659</v>
      </c>
    </row>
    <row r="485" spans="28:29" x14ac:dyDescent="0.35">
      <c r="AB485" s="89">
        <v>3744</v>
      </c>
      <c r="AC485" s="89">
        <v>3660</v>
      </c>
    </row>
    <row r="486" spans="28:29" x14ac:dyDescent="0.35">
      <c r="AB486" s="89">
        <v>3746</v>
      </c>
      <c r="AC486" s="89">
        <v>3661</v>
      </c>
    </row>
    <row r="487" spans="28:29" x14ac:dyDescent="0.35">
      <c r="AB487" s="89">
        <v>3747</v>
      </c>
      <c r="AC487" s="89">
        <v>3662</v>
      </c>
    </row>
    <row r="488" spans="28:29" x14ac:dyDescent="0.35">
      <c r="AB488" s="89">
        <v>3749</v>
      </c>
      <c r="AC488" s="89">
        <v>3663</v>
      </c>
    </row>
    <row r="489" spans="28:29" x14ac:dyDescent="0.35">
      <c r="AB489" s="89">
        <v>3750</v>
      </c>
      <c r="AC489" s="89">
        <v>3664</v>
      </c>
    </row>
    <row r="490" spans="28:29" x14ac:dyDescent="0.35">
      <c r="AB490" s="89">
        <v>3751</v>
      </c>
      <c r="AC490" s="89">
        <v>3665</v>
      </c>
    </row>
    <row r="491" spans="28:29" x14ac:dyDescent="0.35">
      <c r="AB491" s="89">
        <v>3752</v>
      </c>
      <c r="AC491" s="89">
        <v>3666</v>
      </c>
    </row>
    <row r="492" spans="28:29" x14ac:dyDescent="0.35">
      <c r="AB492" s="89">
        <v>3753</v>
      </c>
      <c r="AC492" s="89">
        <v>3669</v>
      </c>
    </row>
    <row r="493" spans="28:29" x14ac:dyDescent="0.35">
      <c r="AB493" s="89">
        <v>3754</v>
      </c>
      <c r="AC493" s="89">
        <v>3670</v>
      </c>
    </row>
    <row r="494" spans="28:29" x14ac:dyDescent="0.35">
      <c r="AB494" s="89">
        <v>3755</v>
      </c>
      <c r="AC494" s="89">
        <v>3671</v>
      </c>
    </row>
    <row r="495" spans="28:29" x14ac:dyDescent="0.35">
      <c r="AB495" s="89">
        <v>3756</v>
      </c>
      <c r="AC495" s="89">
        <v>3672</v>
      </c>
    </row>
    <row r="496" spans="28:29" x14ac:dyDescent="0.35">
      <c r="AB496" s="89">
        <v>3757</v>
      </c>
      <c r="AC496" s="89">
        <v>3673</v>
      </c>
    </row>
    <row r="497" spans="28:29" x14ac:dyDescent="0.35">
      <c r="AB497" s="89">
        <v>3758</v>
      </c>
      <c r="AC497" s="89">
        <v>3675</v>
      </c>
    </row>
    <row r="498" spans="28:29" x14ac:dyDescent="0.35">
      <c r="AB498" s="89">
        <v>3759</v>
      </c>
      <c r="AC498" s="89">
        <v>3676</v>
      </c>
    </row>
    <row r="499" spans="28:29" x14ac:dyDescent="0.35">
      <c r="AB499" s="89">
        <v>3761</v>
      </c>
      <c r="AC499" s="89">
        <v>3677</v>
      </c>
    </row>
    <row r="500" spans="28:29" x14ac:dyDescent="0.35">
      <c r="AB500" s="89">
        <v>3762</v>
      </c>
      <c r="AC500" s="89">
        <v>3678</v>
      </c>
    </row>
    <row r="501" spans="28:29" x14ac:dyDescent="0.35">
      <c r="AB501" s="89">
        <v>3763</v>
      </c>
      <c r="AC501" s="89">
        <v>3682</v>
      </c>
    </row>
    <row r="502" spans="28:29" x14ac:dyDescent="0.35">
      <c r="AB502" s="89">
        <v>3764</v>
      </c>
      <c r="AC502" s="89">
        <v>3683</v>
      </c>
    </row>
    <row r="503" spans="28:29" x14ac:dyDescent="0.35">
      <c r="AB503" s="89">
        <v>3765</v>
      </c>
      <c r="AC503" s="89">
        <v>3685</v>
      </c>
    </row>
    <row r="504" spans="28:29" x14ac:dyDescent="0.35">
      <c r="AB504" s="89">
        <v>3766</v>
      </c>
      <c r="AC504" s="89">
        <v>3687</v>
      </c>
    </row>
    <row r="505" spans="28:29" x14ac:dyDescent="0.35">
      <c r="AB505" s="89">
        <v>3767</v>
      </c>
      <c r="AC505" s="89">
        <v>3688</v>
      </c>
    </row>
    <row r="506" spans="28:29" x14ac:dyDescent="0.35">
      <c r="AB506" s="89">
        <v>3770</v>
      </c>
      <c r="AC506" s="89">
        <v>3689</v>
      </c>
    </row>
    <row r="507" spans="28:29" x14ac:dyDescent="0.35">
      <c r="AB507" s="89">
        <v>3775</v>
      </c>
      <c r="AC507" s="89">
        <v>3690</v>
      </c>
    </row>
    <row r="508" spans="28:29" x14ac:dyDescent="0.35">
      <c r="AB508" s="89">
        <v>3777</v>
      </c>
      <c r="AC508" s="89">
        <v>3691</v>
      </c>
    </row>
    <row r="509" spans="28:29" x14ac:dyDescent="0.35">
      <c r="AB509" s="89">
        <v>3778</v>
      </c>
      <c r="AC509" s="89">
        <v>3694</v>
      </c>
    </row>
    <row r="510" spans="28:29" x14ac:dyDescent="0.35">
      <c r="AB510" s="89">
        <v>3779</v>
      </c>
      <c r="AC510" s="89">
        <v>3695</v>
      </c>
    </row>
    <row r="511" spans="28:29" x14ac:dyDescent="0.35">
      <c r="AB511" s="89">
        <v>3781</v>
      </c>
      <c r="AC511" s="89">
        <v>3697</v>
      </c>
    </row>
    <row r="512" spans="28:29" x14ac:dyDescent="0.35">
      <c r="AB512" s="89">
        <v>3782</v>
      </c>
      <c r="AC512" s="89">
        <v>3698</v>
      </c>
    </row>
    <row r="513" spans="28:29" x14ac:dyDescent="0.35">
      <c r="AB513" s="89">
        <v>3783</v>
      </c>
      <c r="AC513" s="89">
        <v>3699</v>
      </c>
    </row>
    <row r="514" spans="28:29" x14ac:dyDescent="0.35">
      <c r="AB514" s="89">
        <v>3786</v>
      </c>
      <c r="AC514" s="89">
        <v>3700</v>
      </c>
    </row>
    <row r="515" spans="28:29" x14ac:dyDescent="0.35">
      <c r="AB515" s="89">
        <v>3787</v>
      </c>
      <c r="AC515" s="89">
        <v>3701</v>
      </c>
    </row>
    <row r="516" spans="28:29" x14ac:dyDescent="0.35">
      <c r="AB516" s="89">
        <v>3788</v>
      </c>
      <c r="AC516" s="89">
        <v>3704</v>
      </c>
    </row>
    <row r="517" spans="28:29" x14ac:dyDescent="0.35">
      <c r="AB517" s="89">
        <v>3789</v>
      </c>
      <c r="AC517" s="89">
        <v>3705</v>
      </c>
    </row>
    <row r="518" spans="28:29" x14ac:dyDescent="0.35">
      <c r="AB518" s="89">
        <v>3791</v>
      </c>
      <c r="AC518" s="89">
        <v>3707</v>
      </c>
    </row>
    <row r="519" spans="28:29" x14ac:dyDescent="0.35">
      <c r="AB519" s="89">
        <v>3792</v>
      </c>
      <c r="AC519" s="89">
        <v>3708</v>
      </c>
    </row>
    <row r="520" spans="28:29" x14ac:dyDescent="0.35">
      <c r="AB520" s="89">
        <v>3793</v>
      </c>
      <c r="AC520" s="89">
        <v>3709</v>
      </c>
    </row>
    <row r="521" spans="28:29" x14ac:dyDescent="0.35">
      <c r="AB521" s="89">
        <v>3795</v>
      </c>
      <c r="AC521" s="89">
        <v>3711</v>
      </c>
    </row>
    <row r="522" spans="28:29" x14ac:dyDescent="0.35">
      <c r="AB522" s="89">
        <v>3796</v>
      </c>
      <c r="AC522" s="89">
        <v>3712</v>
      </c>
    </row>
    <row r="523" spans="28:29" x14ac:dyDescent="0.35">
      <c r="AB523" s="89">
        <v>3797</v>
      </c>
      <c r="AC523" s="89">
        <v>3713</v>
      </c>
    </row>
    <row r="524" spans="28:29" x14ac:dyDescent="0.35">
      <c r="AB524" s="89">
        <v>3799</v>
      </c>
      <c r="AC524" s="89">
        <v>3714</v>
      </c>
    </row>
    <row r="525" spans="28:29" x14ac:dyDescent="0.35">
      <c r="AB525" s="89">
        <v>3802</v>
      </c>
      <c r="AC525" s="89">
        <v>3715</v>
      </c>
    </row>
    <row r="526" spans="28:29" x14ac:dyDescent="0.35">
      <c r="AB526" s="89">
        <v>3803</v>
      </c>
      <c r="AC526" s="89">
        <v>3717</v>
      </c>
    </row>
    <row r="527" spans="28:29" x14ac:dyDescent="0.35">
      <c r="AB527" s="89">
        <v>3804</v>
      </c>
      <c r="AC527" s="89">
        <v>3718</v>
      </c>
    </row>
    <row r="528" spans="28:29" x14ac:dyDescent="0.35">
      <c r="AB528" s="89">
        <v>3805</v>
      </c>
      <c r="AC528" s="89">
        <v>3719</v>
      </c>
    </row>
    <row r="529" spans="28:29" x14ac:dyDescent="0.35">
      <c r="AB529" s="89">
        <v>3806</v>
      </c>
      <c r="AC529" s="89">
        <v>3720</v>
      </c>
    </row>
    <row r="530" spans="28:29" x14ac:dyDescent="0.35">
      <c r="AB530" s="89">
        <v>3807</v>
      </c>
      <c r="AC530" s="89">
        <v>3722</v>
      </c>
    </row>
    <row r="531" spans="28:29" x14ac:dyDescent="0.35">
      <c r="AB531" s="89">
        <v>3808</v>
      </c>
      <c r="AC531" s="89">
        <v>3723</v>
      </c>
    </row>
    <row r="532" spans="28:29" x14ac:dyDescent="0.35">
      <c r="AB532" s="89">
        <v>3809</v>
      </c>
      <c r="AC532" s="89">
        <v>3724</v>
      </c>
    </row>
    <row r="533" spans="28:29" x14ac:dyDescent="0.35">
      <c r="AB533" s="89">
        <v>3810</v>
      </c>
      <c r="AC533" s="89">
        <v>3725</v>
      </c>
    </row>
    <row r="534" spans="28:29" x14ac:dyDescent="0.35">
      <c r="AB534" s="89">
        <v>3812</v>
      </c>
      <c r="AC534" s="89">
        <v>3726</v>
      </c>
    </row>
    <row r="535" spans="28:29" x14ac:dyDescent="0.35">
      <c r="AB535" s="89">
        <v>3813</v>
      </c>
      <c r="AC535" s="89">
        <v>3727</v>
      </c>
    </row>
    <row r="536" spans="28:29" x14ac:dyDescent="0.35">
      <c r="AB536" s="89">
        <v>3814</v>
      </c>
      <c r="AC536" s="89">
        <v>3728</v>
      </c>
    </row>
    <row r="537" spans="28:29" x14ac:dyDescent="0.35">
      <c r="AB537" s="89">
        <v>3815</v>
      </c>
      <c r="AC537" s="89">
        <v>3730</v>
      </c>
    </row>
    <row r="538" spans="28:29" x14ac:dyDescent="0.35">
      <c r="AB538" s="89">
        <v>3816</v>
      </c>
      <c r="AC538" s="89">
        <v>3732</v>
      </c>
    </row>
    <row r="539" spans="28:29" x14ac:dyDescent="0.35">
      <c r="AB539" s="89">
        <v>3818</v>
      </c>
      <c r="AC539" s="89">
        <v>3733</v>
      </c>
    </row>
    <row r="540" spans="28:29" x14ac:dyDescent="0.35">
      <c r="AB540" s="89">
        <v>3820</v>
      </c>
      <c r="AC540" s="89">
        <v>3735</v>
      </c>
    </row>
    <row r="541" spans="28:29" x14ac:dyDescent="0.35">
      <c r="AB541" s="89">
        <v>3821</v>
      </c>
      <c r="AC541" s="89">
        <v>3736</v>
      </c>
    </row>
    <row r="542" spans="28:29" x14ac:dyDescent="0.35">
      <c r="AB542" s="89">
        <v>3822</v>
      </c>
      <c r="AC542" s="89">
        <v>3737</v>
      </c>
    </row>
    <row r="543" spans="28:29" x14ac:dyDescent="0.35">
      <c r="AB543" s="89">
        <v>3823</v>
      </c>
      <c r="AC543" s="89">
        <v>3738</v>
      </c>
    </row>
    <row r="544" spans="28:29" x14ac:dyDescent="0.35">
      <c r="AB544" s="89">
        <v>3824</v>
      </c>
      <c r="AC544" s="89">
        <v>3739</v>
      </c>
    </row>
    <row r="545" spans="28:29" x14ac:dyDescent="0.35">
      <c r="AB545" s="89">
        <v>3825</v>
      </c>
      <c r="AC545" s="89">
        <v>3740</v>
      </c>
    </row>
    <row r="546" spans="28:29" x14ac:dyDescent="0.35">
      <c r="AB546" s="89">
        <v>3831</v>
      </c>
      <c r="AC546" s="89">
        <v>3741</v>
      </c>
    </row>
    <row r="547" spans="28:29" x14ac:dyDescent="0.35">
      <c r="AB547" s="89">
        <v>3832</v>
      </c>
      <c r="AC547" s="89">
        <v>3744</v>
      </c>
    </row>
    <row r="548" spans="28:29" x14ac:dyDescent="0.35">
      <c r="AB548" s="89">
        <v>3833</v>
      </c>
      <c r="AC548" s="89">
        <v>3746</v>
      </c>
    </row>
    <row r="549" spans="28:29" x14ac:dyDescent="0.35">
      <c r="AB549" s="89">
        <v>3835</v>
      </c>
      <c r="AC549" s="89">
        <v>3747</v>
      </c>
    </row>
    <row r="550" spans="28:29" x14ac:dyDescent="0.35">
      <c r="AB550" s="89">
        <v>3840</v>
      </c>
      <c r="AC550" s="89">
        <v>3749</v>
      </c>
    </row>
    <row r="551" spans="28:29" x14ac:dyDescent="0.35">
      <c r="AB551" s="89">
        <v>3842</v>
      </c>
      <c r="AC551" s="89">
        <v>3750</v>
      </c>
    </row>
    <row r="552" spans="28:29" x14ac:dyDescent="0.35">
      <c r="AB552" s="89">
        <v>3844</v>
      </c>
      <c r="AC552" s="89">
        <v>3751</v>
      </c>
    </row>
    <row r="553" spans="28:29" x14ac:dyDescent="0.35">
      <c r="AB553" s="89">
        <v>3847</v>
      </c>
      <c r="AC553" s="89">
        <v>3752</v>
      </c>
    </row>
    <row r="554" spans="28:29" x14ac:dyDescent="0.35">
      <c r="AB554" s="89">
        <v>3850</v>
      </c>
      <c r="AC554" s="89">
        <v>3753</v>
      </c>
    </row>
    <row r="555" spans="28:29" x14ac:dyDescent="0.35">
      <c r="AB555" s="89">
        <v>3851</v>
      </c>
      <c r="AC555" s="89">
        <v>3754</v>
      </c>
    </row>
    <row r="556" spans="28:29" x14ac:dyDescent="0.35">
      <c r="AB556" s="89">
        <v>3854</v>
      </c>
      <c r="AC556" s="89">
        <v>3755</v>
      </c>
    </row>
    <row r="557" spans="28:29" x14ac:dyDescent="0.35">
      <c r="AB557" s="89">
        <v>3856</v>
      </c>
      <c r="AC557" s="89">
        <v>3756</v>
      </c>
    </row>
    <row r="558" spans="28:29" x14ac:dyDescent="0.35">
      <c r="AB558" s="89">
        <v>3857</v>
      </c>
      <c r="AC558" s="89">
        <v>3757</v>
      </c>
    </row>
    <row r="559" spans="28:29" x14ac:dyDescent="0.35">
      <c r="AB559" s="89">
        <v>3858</v>
      </c>
      <c r="AC559" s="89">
        <v>3758</v>
      </c>
    </row>
    <row r="560" spans="28:29" x14ac:dyDescent="0.35">
      <c r="AB560" s="89">
        <v>3859</v>
      </c>
      <c r="AC560" s="89">
        <v>3759</v>
      </c>
    </row>
    <row r="561" spans="28:29" x14ac:dyDescent="0.35">
      <c r="AB561" s="89">
        <v>3860</v>
      </c>
      <c r="AC561" s="89">
        <v>3760</v>
      </c>
    </row>
    <row r="562" spans="28:29" x14ac:dyDescent="0.35">
      <c r="AB562" s="89">
        <v>3862</v>
      </c>
      <c r="AC562" s="89">
        <v>3761</v>
      </c>
    </row>
    <row r="563" spans="28:29" x14ac:dyDescent="0.35">
      <c r="AB563" s="89">
        <v>3864</v>
      </c>
      <c r="AC563" s="89">
        <v>3762</v>
      </c>
    </row>
    <row r="564" spans="28:29" x14ac:dyDescent="0.35">
      <c r="AB564" s="89">
        <v>3865</v>
      </c>
      <c r="AC564" s="89">
        <v>3763</v>
      </c>
    </row>
    <row r="565" spans="28:29" x14ac:dyDescent="0.35">
      <c r="AB565" s="89">
        <v>3869</v>
      </c>
      <c r="AC565" s="89">
        <v>3764</v>
      </c>
    </row>
    <row r="566" spans="28:29" x14ac:dyDescent="0.35">
      <c r="AB566" s="89">
        <v>3870</v>
      </c>
      <c r="AC566" s="89">
        <v>3765</v>
      </c>
    </row>
    <row r="567" spans="28:29" x14ac:dyDescent="0.35">
      <c r="AB567" s="89">
        <v>3871</v>
      </c>
      <c r="AC567" s="89">
        <v>3766</v>
      </c>
    </row>
    <row r="568" spans="28:29" x14ac:dyDescent="0.35">
      <c r="AB568" s="89">
        <v>3873</v>
      </c>
      <c r="AC568" s="89">
        <v>3767</v>
      </c>
    </row>
    <row r="569" spans="28:29" x14ac:dyDescent="0.35">
      <c r="AB569" s="89">
        <v>3874</v>
      </c>
      <c r="AC569" s="89">
        <v>3770</v>
      </c>
    </row>
    <row r="570" spans="28:29" x14ac:dyDescent="0.35">
      <c r="AB570" s="89">
        <v>3875</v>
      </c>
      <c r="AC570" s="89">
        <v>3775</v>
      </c>
    </row>
    <row r="571" spans="28:29" x14ac:dyDescent="0.35">
      <c r="AB571" s="89">
        <v>3878</v>
      </c>
      <c r="AC571" s="89">
        <v>3777</v>
      </c>
    </row>
    <row r="572" spans="28:29" x14ac:dyDescent="0.35">
      <c r="AB572" s="89">
        <v>3880</v>
      </c>
      <c r="AC572" s="89">
        <v>3778</v>
      </c>
    </row>
    <row r="573" spans="28:29" x14ac:dyDescent="0.35">
      <c r="AB573" s="89">
        <v>3882</v>
      </c>
      <c r="AC573" s="89">
        <v>3779</v>
      </c>
    </row>
    <row r="574" spans="28:29" x14ac:dyDescent="0.35">
      <c r="AB574" s="89">
        <v>3885</v>
      </c>
      <c r="AC574" s="89">
        <v>3781</v>
      </c>
    </row>
    <row r="575" spans="28:29" x14ac:dyDescent="0.35">
      <c r="AB575" s="89">
        <v>3886</v>
      </c>
      <c r="AC575" s="89">
        <v>3782</v>
      </c>
    </row>
    <row r="576" spans="28:29" x14ac:dyDescent="0.35">
      <c r="AB576" s="89">
        <v>3887</v>
      </c>
      <c r="AC576" s="89">
        <v>3783</v>
      </c>
    </row>
    <row r="577" spans="28:29" x14ac:dyDescent="0.35">
      <c r="AB577" s="89">
        <v>3888</v>
      </c>
      <c r="AC577" s="89">
        <v>3785</v>
      </c>
    </row>
    <row r="578" spans="28:29" x14ac:dyDescent="0.35">
      <c r="AB578" s="89">
        <v>3889</v>
      </c>
      <c r="AC578" s="89">
        <v>3786</v>
      </c>
    </row>
    <row r="579" spans="28:29" x14ac:dyDescent="0.35">
      <c r="AB579" s="89">
        <v>3890</v>
      </c>
      <c r="AC579" s="89">
        <v>3787</v>
      </c>
    </row>
    <row r="580" spans="28:29" x14ac:dyDescent="0.35">
      <c r="AB580" s="89">
        <v>3891</v>
      </c>
      <c r="AC580" s="89">
        <v>3788</v>
      </c>
    </row>
    <row r="581" spans="28:29" x14ac:dyDescent="0.35">
      <c r="AB581" s="89">
        <v>3892</v>
      </c>
      <c r="AC581" s="89">
        <v>3789</v>
      </c>
    </row>
    <row r="582" spans="28:29" x14ac:dyDescent="0.35">
      <c r="AB582" s="89">
        <v>3895</v>
      </c>
      <c r="AC582" s="89">
        <v>3791</v>
      </c>
    </row>
    <row r="583" spans="28:29" x14ac:dyDescent="0.35">
      <c r="AB583" s="89">
        <v>3896</v>
      </c>
      <c r="AC583" s="89">
        <v>3792</v>
      </c>
    </row>
    <row r="584" spans="28:29" x14ac:dyDescent="0.35">
      <c r="AB584" s="89">
        <v>3898</v>
      </c>
      <c r="AC584" s="89">
        <v>3793</v>
      </c>
    </row>
    <row r="585" spans="28:29" x14ac:dyDescent="0.35">
      <c r="AB585" s="89">
        <v>3900</v>
      </c>
      <c r="AC585" s="89">
        <v>3795</v>
      </c>
    </row>
    <row r="586" spans="28:29" x14ac:dyDescent="0.35">
      <c r="AB586" s="89">
        <v>3902</v>
      </c>
      <c r="AC586" s="89">
        <v>3796</v>
      </c>
    </row>
    <row r="587" spans="28:29" x14ac:dyDescent="0.35">
      <c r="AB587" s="89">
        <v>3903</v>
      </c>
      <c r="AC587" s="89">
        <v>3797</v>
      </c>
    </row>
    <row r="588" spans="28:29" x14ac:dyDescent="0.35">
      <c r="AB588" s="89">
        <v>3904</v>
      </c>
      <c r="AC588" s="89">
        <v>3799</v>
      </c>
    </row>
    <row r="589" spans="28:29" x14ac:dyDescent="0.35">
      <c r="AB589" s="89">
        <v>3909</v>
      </c>
      <c r="AC589" s="89">
        <v>3802</v>
      </c>
    </row>
    <row r="590" spans="28:29" x14ac:dyDescent="0.35">
      <c r="AB590" s="89">
        <v>3910</v>
      </c>
      <c r="AC590" s="89">
        <v>3803</v>
      </c>
    </row>
    <row r="591" spans="28:29" x14ac:dyDescent="0.35">
      <c r="AB591" s="89">
        <v>3911</v>
      </c>
      <c r="AC591" s="89">
        <v>3804</v>
      </c>
    </row>
    <row r="592" spans="28:29" x14ac:dyDescent="0.35">
      <c r="AB592" s="89">
        <v>3912</v>
      </c>
      <c r="AC592" s="89">
        <v>3805</v>
      </c>
    </row>
    <row r="593" spans="28:29" x14ac:dyDescent="0.35">
      <c r="AB593" s="89">
        <v>3913</v>
      </c>
      <c r="AC593" s="89">
        <v>3806</v>
      </c>
    </row>
    <row r="594" spans="28:29" x14ac:dyDescent="0.35">
      <c r="AB594" s="89">
        <v>3915</v>
      </c>
      <c r="AC594" s="89">
        <v>3807</v>
      </c>
    </row>
    <row r="595" spans="28:29" x14ac:dyDescent="0.35">
      <c r="AB595" s="89">
        <v>3916</v>
      </c>
      <c r="AC595" s="89">
        <v>3808</v>
      </c>
    </row>
    <row r="596" spans="28:29" x14ac:dyDescent="0.35">
      <c r="AB596" s="89">
        <v>3918</v>
      </c>
      <c r="AC596" s="89">
        <v>3809</v>
      </c>
    </row>
    <row r="597" spans="28:29" x14ac:dyDescent="0.35">
      <c r="AB597" s="89">
        <v>3919</v>
      </c>
      <c r="AC597" s="89">
        <v>3810</v>
      </c>
    </row>
    <row r="598" spans="28:29" x14ac:dyDescent="0.35">
      <c r="AB598" s="89">
        <v>3921</v>
      </c>
      <c r="AC598" s="89">
        <v>3812</v>
      </c>
    </row>
    <row r="599" spans="28:29" x14ac:dyDescent="0.35">
      <c r="AB599" s="89">
        <v>3922</v>
      </c>
      <c r="AC599" s="89">
        <v>3813</v>
      </c>
    </row>
    <row r="600" spans="28:29" x14ac:dyDescent="0.35">
      <c r="AB600" s="89">
        <v>3923</v>
      </c>
      <c r="AC600" s="89">
        <v>3814</v>
      </c>
    </row>
    <row r="601" spans="28:29" x14ac:dyDescent="0.35">
      <c r="AB601" s="89">
        <v>3925</v>
      </c>
      <c r="AC601" s="89">
        <v>3815</v>
      </c>
    </row>
    <row r="602" spans="28:29" x14ac:dyDescent="0.35">
      <c r="AB602" s="89">
        <v>3926</v>
      </c>
      <c r="AC602" s="89">
        <v>3816</v>
      </c>
    </row>
    <row r="603" spans="28:29" x14ac:dyDescent="0.35">
      <c r="AB603" s="89">
        <v>3927</v>
      </c>
      <c r="AC603" s="89">
        <v>3818</v>
      </c>
    </row>
    <row r="604" spans="28:29" x14ac:dyDescent="0.35">
      <c r="AB604" s="89">
        <v>3928</v>
      </c>
      <c r="AC604" s="89">
        <v>3820</v>
      </c>
    </row>
    <row r="605" spans="28:29" x14ac:dyDescent="0.35">
      <c r="AB605" s="89">
        <v>3929</v>
      </c>
      <c r="AC605" s="89">
        <v>3821</v>
      </c>
    </row>
    <row r="606" spans="28:29" x14ac:dyDescent="0.35">
      <c r="AB606" s="89">
        <v>3930</v>
      </c>
      <c r="AC606" s="89">
        <v>3822</v>
      </c>
    </row>
    <row r="607" spans="28:29" x14ac:dyDescent="0.35">
      <c r="AB607" s="89">
        <v>3931</v>
      </c>
      <c r="AC607" s="89">
        <v>3823</v>
      </c>
    </row>
    <row r="608" spans="28:29" x14ac:dyDescent="0.35">
      <c r="AB608" s="89">
        <v>3933</v>
      </c>
      <c r="AC608" s="89">
        <v>3824</v>
      </c>
    </row>
    <row r="609" spans="28:29" x14ac:dyDescent="0.35">
      <c r="AB609" s="89">
        <v>3934</v>
      </c>
      <c r="AC609" s="89">
        <v>3825</v>
      </c>
    </row>
    <row r="610" spans="28:29" x14ac:dyDescent="0.35">
      <c r="AB610" s="89">
        <v>3936</v>
      </c>
      <c r="AC610" s="89">
        <v>3831</v>
      </c>
    </row>
    <row r="611" spans="28:29" x14ac:dyDescent="0.35">
      <c r="AB611" s="89">
        <v>3937</v>
      </c>
      <c r="AC611" s="89">
        <v>3832</v>
      </c>
    </row>
    <row r="612" spans="28:29" x14ac:dyDescent="0.35">
      <c r="AB612" s="89">
        <v>3938</v>
      </c>
      <c r="AC612" s="89">
        <v>3833</v>
      </c>
    </row>
    <row r="613" spans="28:29" x14ac:dyDescent="0.35">
      <c r="AB613" s="89">
        <v>3939</v>
      </c>
      <c r="AC613" s="89">
        <v>3835</v>
      </c>
    </row>
    <row r="614" spans="28:29" x14ac:dyDescent="0.35">
      <c r="AB614" s="89">
        <v>3940</v>
      </c>
      <c r="AC614" s="89">
        <v>3840</v>
      </c>
    </row>
    <row r="615" spans="28:29" x14ac:dyDescent="0.35">
      <c r="AB615" s="89">
        <v>3941</v>
      </c>
      <c r="AC615" s="89">
        <v>3842</v>
      </c>
    </row>
    <row r="616" spans="28:29" x14ac:dyDescent="0.35">
      <c r="AB616" s="89">
        <v>3942</v>
      </c>
      <c r="AC616" s="89">
        <v>3844</v>
      </c>
    </row>
    <row r="617" spans="28:29" x14ac:dyDescent="0.35">
      <c r="AB617" s="89">
        <v>3943</v>
      </c>
      <c r="AC617" s="89">
        <v>3847</v>
      </c>
    </row>
    <row r="618" spans="28:29" x14ac:dyDescent="0.35">
      <c r="AB618" s="89">
        <v>3944</v>
      </c>
      <c r="AC618" s="89">
        <v>3850</v>
      </c>
    </row>
    <row r="619" spans="28:29" x14ac:dyDescent="0.35">
      <c r="AB619" s="89">
        <v>3945</v>
      </c>
      <c r="AC619" s="89">
        <v>3851</v>
      </c>
    </row>
    <row r="620" spans="28:29" x14ac:dyDescent="0.35">
      <c r="AB620" s="89">
        <v>3946</v>
      </c>
      <c r="AC620" s="89">
        <v>3852</v>
      </c>
    </row>
    <row r="621" spans="28:29" x14ac:dyDescent="0.35">
      <c r="AB621" s="89">
        <v>3950</v>
      </c>
      <c r="AC621" s="89">
        <v>3853</v>
      </c>
    </row>
    <row r="622" spans="28:29" x14ac:dyDescent="0.35">
      <c r="AB622" s="89">
        <v>3951</v>
      </c>
      <c r="AC622" s="89">
        <v>3854</v>
      </c>
    </row>
    <row r="623" spans="28:29" x14ac:dyDescent="0.35">
      <c r="AB623" s="89">
        <v>3953</v>
      </c>
      <c r="AC623" s="89">
        <v>3856</v>
      </c>
    </row>
    <row r="624" spans="28:29" x14ac:dyDescent="0.35">
      <c r="AB624" s="89">
        <v>3954</v>
      </c>
      <c r="AC624" s="89">
        <v>3857</v>
      </c>
    </row>
    <row r="625" spans="28:29" x14ac:dyDescent="0.35">
      <c r="AB625" s="89">
        <v>3956</v>
      </c>
      <c r="AC625" s="89">
        <v>3858</v>
      </c>
    </row>
    <row r="626" spans="28:29" x14ac:dyDescent="0.35">
      <c r="AB626" s="89">
        <v>3957</v>
      </c>
      <c r="AC626" s="89">
        <v>3859</v>
      </c>
    </row>
    <row r="627" spans="28:29" x14ac:dyDescent="0.35">
      <c r="AB627" s="89">
        <v>3958</v>
      </c>
      <c r="AC627" s="89">
        <v>3860</v>
      </c>
    </row>
    <row r="628" spans="28:29" x14ac:dyDescent="0.35">
      <c r="AB628" s="89">
        <v>3959</v>
      </c>
      <c r="AC628" s="89">
        <v>3862</v>
      </c>
    </row>
    <row r="629" spans="28:29" x14ac:dyDescent="0.35">
      <c r="AB629" s="89">
        <v>3960</v>
      </c>
      <c r="AC629" s="89">
        <v>3864</v>
      </c>
    </row>
    <row r="630" spans="28:29" x14ac:dyDescent="0.35">
      <c r="AB630" s="89">
        <v>3962</v>
      </c>
      <c r="AC630" s="89">
        <v>3865</v>
      </c>
    </row>
    <row r="631" spans="28:29" x14ac:dyDescent="0.35">
      <c r="AB631" s="89">
        <v>3964</v>
      </c>
      <c r="AC631" s="89">
        <v>3869</v>
      </c>
    </row>
    <row r="632" spans="28:29" x14ac:dyDescent="0.35">
      <c r="AB632" s="89">
        <v>3965</v>
      </c>
      <c r="AC632" s="89">
        <v>3870</v>
      </c>
    </row>
    <row r="633" spans="28:29" x14ac:dyDescent="0.35">
      <c r="AB633" s="89">
        <v>3966</v>
      </c>
      <c r="AC633" s="89">
        <v>3871</v>
      </c>
    </row>
    <row r="634" spans="28:29" x14ac:dyDescent="0.35">
      <c r="AB634" s="89">
        <v>3971</v>
      </c>
      <c r="AC634" s="89">
        <v>3873</v>
      </c>
    </row>
    <row r="635" spans="28:29" x14ac:dyDescent="0.35">
      <c r="AB635" s="89">
        <v>3975</v>
      </c>
      <c r="AC635" s="89">
        <v>3874</v>
      </c>
    </row>
    <row r="636" spans="28:29" x14ac:dyDescent="0.35">
      <c r="AB636" s="89">
        <v>3976</v>
      </c>
      <c r="AC636" s="89">
        <v>3875</v>
      </c>
    </row>
    <row r="637" spans="28:29" x14ac:dyDescent="0.35">
      <c r="AB637" s="89">
        <v>3977</v>
      </c>
      <c r="AC637" s="89">
        <v>3878</v>
      </c>
    </row>
    <row r="638" spans="28:29" x14ac:dyDescent="0.35">
      <c r="AB638" s="89">
        <v>3978</v>
      </c>
      <c r="AC638" s="89">
        <v>3880</v>
      </c>
    </row>
    <row r="639" spans="28:29" x14ac:dyDescent="0.35">
      <c r="AB639" s="89">
        <v>3979</v>
      </c>
      <c r="AC639" s="89">
        <v>3882</v>
      </c>
    </row>
    <row r="640" spans="28:29" x14ac:dyDescent="0.35">
      <c r="AB640" s="89">
        <v>3980</v>
      </c>
      <c r="AC640" s="89">
        <v>3885</v>
      </c>
    </row>
    <row r="641" spans="28:29" x14ac:dyDescent="0.35">
      <c r="AB641" s="89">
        <v>3981</v>
      </c>
      <c r="AC641" s="89">
        <v>3886</v>
      </c>
    </row>
    <row r="642" spans="28:29" x14ac:dyDescent="0.35">
      <c r="AB642" s="89">
        <v>3984</v>
      </c>
      <c r="AC642" s="89">
        <v>3887</v>
      </c>
    </row>
    <row r="643" spans="28:29" x14ac:dyDescent="0.35">
      <c r="AB643" s="89">
        <v>3987</v>
      </c>
      <c r="AC643" s="89">
        <v>3888</v>
      </c>
    </row>
    <row r="644" spans="28:29" x14ac:dyDescent="0.35">
      <c r="AB644" s="89">
        <v>3988</v>
      </c>
      <c r="AC644" s="89">
        <v>3889</v>
      </c>
    </row>
    <row r="645" spans="28:29" x14ac:dyDescent="0.35">
      <c r="AB645" s="89">
        <v>3990</v>
      </c>
      <c r="AC645" s="89">
        <v>3890</v>
      </c>
    </row>
    <row r="646" spans="28:29" x14ac:dyDescent="0.35">
      <c r="AB646" s="89">
        <v>3991</v>
      </c>
      <c r="AC646" s="89">
        <v>3891</v>
      </c>
    </row>
    <row r="647" spans="28:29" x14ac:dyDescent="0.35">
      <c r="AB647" s="89">
        <v>3992</v>
      </c>
      <c r="AC647" s="89">
        <v>3892</v>
      </c>
    </row>
    <row r="648" spans="28:29" x14ac:dyDescent="0.35">
      <c r="AB648" s="89">
        <v>3995</v>
      </c>
      <c r="AC648" s="89">
        <v>3893</v>
      </c>
    </row>
    <row r="649" spans="28:29" x14ac:dyDescent="0.35">
      <c r="AB649" s="89">
        <v>3996</v>
      </c>
      <c r="AC649" s="89">
        <v>3895</v>
      </c>
    </row>
    <row r="650" spans="28:29" x14ac:dyDescent="0.35">
      <c r="AB650" s="89" t="s">
        <v>189</v>
      </c>
      <c r="AC650" s="89">
        <v>3896</v>
      </c>
    </row>
    <row r="651" spans="28:29" x14ac:dyDescent="0.35">
      <c r="AC651" s="89">
        <v>3898</v>
      </c>
    </row>
    <row r="652" spans="28:29" x14ac:dyDescent="0.35">
      <c r="AC652" s="89">
        <v>3900</v>
      </c>
    </row>
    <row r="653" spans="28:29" x14ac:dyDescent="0.35">
      <c r="AC653" s="89">
        <v>3902</v>
      </c>
    </row>
    <row r="654" spans="28:29" x14ac:dyDescent="0.35">
      <c r="AC654" s="89">
        <v>3903</v>
      </c>
    </row>
    <row r="655" spans="28:29" x14ac:dyDescent="0.35">
      <c r="AC655" s="89">
        <v>3904</v>
      </c>
    </row>
    <row r="656" spans="28:29" x14ac:dyDescent="0.35">
      <c r="AC656" s="89">
        <v>3909</v>
      </c>
    </row>
    <row r="657" spans="29:29" x14ac:dyDescent="0.35">
      <c r="AC657" s="89">
        <v>3910</v>
      </c>
    </row>
    <row r="658" spans="29:29" x14ac:dyDescent="0.35">
      <c r="AC658" s="89">
        <v>3911</v>
      </c>
    </row>
    <row r="659" spans="29:29" x14ac:dyDescent="0.35">
      <c r="AC659" s="89">
        <v>3912</v>
      </c>
    </row>
    <row r="660" spans="29:29" x14ac:dyDescent="0.35">
      <c r="AC660" s="89">
        <v>3913</v>
      </c>
    </row>
    <row r="661" spans="29:29" x14ac:dyDescent="0.35">
      <c r="AC661" s="89">
        <v>3915</v>
      </c>
    </row>
    <row r="662" spans="29:29" x14ac:dyDescent="0.35">
      <c r="AC662" s="89">
        <v>3916</v>
      </c>
    </row>
    <row r="663" spans="29:29" x14ac:dyDescent="0.35">
      <c r="AC663" s="89">
        <v>3918</v>
      </c>
    </row>
    <row r="664" spans="29:29" x14ac:dyDescent="0.35">
      <c r="AC664" s="89">
        <v>3919</v>
      </c>
    </row>
    <row r="665" spans="29:29" x14ac:dyDescent="0.35">
      <c r="AC665" s="89">
        <v>3921</v>
      </c>
    </row>
    <row r="666" spans="29:29" x14ac:dyDescent="0.35">
      <c r="AC666" s="89">
        <v>3922</v>
      </c>
    </row>
    <row r="667" spans="29:29" x14ac:dyDescent="0.35">
      <c r="AC667" s="89">
        <v>3923</v>
      </c>
    </row>
    <row r="668" spans="29:29" x14ac:dyDescent="0.35">
      <c r="AC668" s="89">
        <v>3925</v>
      </c>
    </row>
    <row r="669" spans="29:29" x14ac:dyDescent="0.35">
      <c r="AC669" s="89">
        <v>3926</v>
      </c>
    </row>
    <row r="670" spans="29:29" x14ac:dyDescent="0.35">
      <c r="AC670" s="89">
        <v>3927</v>
      </c>
    </row>
    <row r="671" spans="29:29" x14ac:dyDescent="0.35">
      <c r="AC671" s="89">
        <v>3928</v>
      </c>
    </row>
    <row r="672" spans="29:29" x14ac:dyDescent="0.35">
      <c r="AC672" s="89">
        <v>3929</v>
      </c>
    </row>
    <row r="673" spans="29:29" x14ac:dyDescent="0.35">
      <c r="AC673" s="89">
        <v>3930</v>
      </c>
    </row>
    <row r="674" spans="29:29" x14ac:dyDescent="0.35">
      <c r="AC674" s="89">
        <v>3931</v>
      </c>
    </row>
    <row r="675" spans="29:29" x14ac:dyDescent="0.35">
      <c r="AC675" s="89">
        <v>3933</v>
      </c>
    </row>
    <row r="676" spans="29:29" x14ac:dyDescent="0.35">
      <c r="AC676" s="89">
        <v>3934</v>
      </c>
    </row>
    <row r="677" spans="29:29" x14ac:dyDescent="0.35">
      <c r="AC677" s="89">
        <v>3936</v>
      </c>
    </row>
    <row r="678" spans="29:29" x14ac:dyDescent="0.35">
      <c r="AC678" s="89">
        <v>3937</v>
      </c>
    </row>
    <row r="679" spans="29:29" x14ac:dyDescent="0.35">
      <c r="AC679" s="89">
        <v>3938</v>
      </c>
    </row>
    <row r="680" spans="29:29" x14ac:dyDescent="0.35">
      <c r="AC680" s="89">
        <v>3939</v>
      </c>
    </row>
    <row r="681" spans="29:29" x14ac:dyDescent="0.35">
      <c r="AC681" s="89">
        <v>3940</v>
      </c>
    </row>
    <row r="682" spans="29:29" x14ac:dyDescent="0.35">
      <c r="AC682" s="89">
        <v>3941</v>
      </c>
    </row>
    <row r="683" spans="29:29" x14ac:dyDescent="0.35">
      <c r="AC683" s="89">
        <v>3942</v>
      </c>
    </row>
    <row r="684" spans="29:29" x14ac:dyDescent="0.35">
      <c r="AC684" s="89">
        <v>3943</v>
      </c>
    </row>
    <row r="685" spans="29:29" x14ac:dyDescent="0.35">
      <c r="AC685" s="89">
        <v>3944</v>
      </c>
    </row>
    <row r="686" spans="29:29" x14ac:dyDescent="0.35">
      <c r="AC686" s="89">
        <v>3945</v>
      </c>
    </row>
    <row r="687" spans="29:29" x14ac:dyDescent="0.35">
      <c r="AC687" s="89">
        <v>3946</v>
      </c>
    </row>
    <row r="688" spans="29:29" x14ac:dyDescent="0.35">
      <c r="AC688" s="89">
        <v>3950</v>
      </c>
    </row>
    <row r="689" spans="29:29" x14ac:dyDescent="0.35">
      <c r="AC689" s="89">
        <v>3951</v>
      </c>
    </row>
    <row r="690" spans="29:29" x14ac:dyDescent="0.35">
      <c r="AC690" s="89">
        <v>3953</v>
      </c>
    </row>
    <row r="691" spans="29:29" x14ac:dyDescent="0.35">
      <c r="AC691" s="89">
        <v>3954</v>
      </c>
    </row>
    <row r="692" spans="29:29" x14ac:dyDescent="0.35">
      <c r="AC692" s="89">
        <v>3956</v>
      </c>
    </row>
    <row r="693" spans="29:29" x14ac:dyDescent="0.35">
      <c r="AC693" s="89">
        <v>3957</v>
      </c>
    </row>
    <row r="694" spans="29:29" x14ac:dyDescent="0.35">
      <c r="AC694" s="89">
        <v>3958</v>
      </c>
    </row>
    <row r="695" spans="29:29" x14ac:dyDescent="0.35">
      <c r="AC695" s="89">
        <v>3959</v>
      </c>
    </row>
    <row r="696" spans="29:29" x14ac:dyDescent="0.35">
      <c r="AC696" s="89">
        <v>3960</v>
      </c>
    </row>
    <row r="697" spans="29:29" x14ac:dyDescent="0.35">
      <c r="AC697" s="89">
        <v>3962</v>
      </c>
    </row>
    <row r="698" spans="29:29" x14ac:dyDescent="0.35">
      <c r="AC698" s="89">
        <v>3964</v>
      </c>
    </row>
    <row r="699" spans="29:29" x14ac:dyDescent="0.35">
      <c r="AC699" s="89">
        <v>3965</v>
      </c>
    </row>
    <row r="700" spans="29:29" x14ac:dyDescent="0.35">
      <c r="AC700" s="89">
        <v>3966</v>
      </c>
    </row>
    <row r="701" spans="29:29" x14ac:dyDescent="0.35">
      <c r="AC701" s="89">
        <v>3967</v>
      </c>
    </row>
    <row r="702" spans="29:29" x14ac:dyDescent="0.35">
      <c r="AC702" s="89">
        <v>3971</v>
      </c>
    </row>
    <row r="703" spans="29:29" x14ac:dyDescent="0.35">
      <c r="AC703" s="89">
        <v>3975</v>
      </c>
    </row>
    <row r="704" spans="29:29" x14ac:dyDescent="0.35">
      <c r="AC704" s="89">
        <v>3976</v>
      </c>
    </row>
    <row r="705" spans="29:29" x14ac:dyDescent="0.35">
      <c r="AC705" s="89">
        <v>3977</v>
      </c>
    </row>
    <row r="706" spans="29:29" x14ac:dyDescent="0.35">
      <c r="AC706" s="89">
        <v>3978</v>
      </c>
    </row>
    <row r="707" spans="29:29" x14ac:dyDescent="0.35">
      <c r="AC707" s="89">
        <v>3979</v>
      </c>
    </row>
    <row r="708" spans="29:29" x14ac:dyDescent="0.35">
      <c r="AC708" s="89">
        <v>3980</v>
      </c>
    </row>
    <row r="709" spans="29:29" x14ac:dyDescent="0.35">
      <c r="AC709" s="89">
        <v>3981</v>
      </c>
    </row>
    <row r="710" spans="29:29" x14ac:dyDescent="0.35">
      <c r="AC710" s="89">
        <v>3984</v>
      </c>
    </row>
    <row r="711" spans="29:29" x14ac:dyDescent="0.35">
      <c r="AC711" s="89">
        <v>3987</v>
      </c>
    </row>
    <row r="712" spans="29:29" x14ac:dyDescent="0.35">
      <c r="AC712" s="89">
        <v>3988</v>
      </c>
    </row>
    <row r="713" spans="29:29" x14ac:dyDescent="0.35">
      <c r="AC713" s="89">
        <v>3990</v>
      </c>
    </row>
    <row r="714" spans="29:29" x14ac:dyDescent="0.35">
      <c r="AC714" s="89">
        <v>3991</v>
      </c>
    </row>
    <row r="715" spans="29:29" x14ac:dyDescent="0.35">
      <c r="AC715" s="89">
        <v>3992</v>
      </c>
    </row>
    <row r="716" spans="29:29" x14ac:dyDescent="0.35">
      <c r="AC716" s="89">
        <v>3995</v>
      </c>
    </row>
    <row r="717" spans="29:29" x14ac:dyDescent="0.35">
      <c r="AC717" s="89">
        <v>3996</v>
      </c>
    </row>
    <row r="718" spans="29:29" x14ac:dyDescent="0.35">
      <c r="AC718" s="89" t="s">
        <v>189</v>
      </c>
    </row>
  </sheetData>
  <sheetProtection sheet="1" objects="1" scenarios="1"/>
  <mergeCells count="27">
    <mergeCell ref="G96:H96"/>
    <mergeCell ref="G97:H97"/>
    <mergeCell ref="G83:H83"/>
    <mergeCell ref="G75:H75"/>
    <mergeCell ref="G76:H76"/>
    <mergeCell ref="G77:H77"/>
    <mergeCell ref="G78:H78"/>
    <mergeCell ref="G79:H79"/>
    <mergeCell ref="G80:H80"/>
    <mergeCell ref="G81:H81"/>
    <mergeCell ref="G82:H82"/>
    <mergeCell ref="G95:H95"/>
    <mergeCell ref="G84:H84"/>
    <mergeCell ref="G85:H85"/>
    <mergeCell ref="G86:H86"/>
    <mergeCell ref="F1:I1"/>
    <mergeCell ref="F65:I69"/>
    <mergeCell ref="G92:H92"/>
    <mergeCell ref="G93:H93"/>
    <mergeCell ref="G94:H94"/>
    <mergeCell ref="F44:I44"/>
    <mergeCell ref="F39:I39"/>
    <mergeCell ref="G87:H87"/>
    <mergeCell ref="G88:H88"/>
    <mergeCell ref="G89:H89"/>
    <mergeCell ref="G90:H90"/>
    <mergeCell ref="G91:H91"/>
  </mergeCells>
  <hyperlinks>
    <hyperlink ref="F14" r:id="rId1" xr:uid="{85AA0DB4-8FBA-4E37-9398-A6F888126D92}"/>
    <hyperlink ref="F20" r:id="rId2" display="Melbourne’s vegetation, heat and land use data, Dept. Transport and Planning Source:  " xr:uid="{1E6089FF-083C-4CA1-8BBA-4D7238166A4E}"/>
    <hyperlink ref="F30" r:id="rId3" xr:uid="{BA873F43-3187-40B8-B7F3-108F3E13239E}"/>
    <hyperlink ref="F40" r:id="rId4" display="Source: Local Government Performance Reporting" xr:uid="{CE545909-C2D0-4CE4-A959-777F811B444D}"/>
    <hyperlink ref="F45" r:id="rId5" xr:uid="{9E1ED5A8-1690-4BBC-8894-519C3908C614}"/>
    <hyperlink ref="F60" r:id="rId6" xr:uid="{A9538DC7-B32B-43D2-A19F-16283C25EDC2}"/>
    <hyperlink ref="F70" r:id="rId7" xr:uid="{B3ACBBEE-1AA9-49C1-AAFC-436B63317337}"/>
    <hyperlink ref="F98" r:id="rId8" xr:uid="{1D6967D4-F99A-4CC4-A28D-C2BC1459E478}"/>
    <hyperlink ref="F128" r:id="rId9" xr:uid="{A0322947-2207-4FD6-BCC9-7751F08288AF}"/>
  </hyperlinks>
  <pageMargins left="0.39370078740157483" right="0.39370078740157483" top="0.39370078740157483" bottom="0.39370078740157483" header="0.31496062992125984" footer="0.31496062992125984"/>
  <pageSetup scale="72" fitToHeight="4" orientation="portrait" r:id="rId10"/>
  <rowBreaks count="1" manualBreakCount="1">
    <brk id="72" min="3" max="9" man="1"/>
  </rowBreaks>
  <drawing r:id="rId11"/>
  <legacyDrawing r:id="rId12"/>
  <mc:AlternateContent xmlns:mc="http://schemas.openxmlformats.org/markup-compatibility/2006">
    <mc:Choice Requires="x14">
      <controls>
        <mc:AlternateContent xmlns:mc="http://schemas.openxmlformats.org/markup-compatibility/2006">
          <mc:Choice Requires="x14">
            <control shapeId="15361" r:id="rId13" name="Drop Down 1">
              <controlPr defaultSize="0" autoLine="0" autoPict="0">
                <anchor moveWithCells="1">
                  <from>
                    <xdr:col>5</xdr:col>
                    <xdr:colOff>3581400</xdr:colOff>
                    <xdr:row>5</xdr:row>
                    <xdr:rowOff>127000</xdr:rowOff>
                  </from>
                  <to>
                    <xdr:col>7</xdr:col>
                    <xdr:colOff>19050</xdr:colOff>
                    <xdr:row>7</xdr:row>
                    <xdr:rowOff>82550</xdr:rowOff>
                  </to>
                </anchor>
              </controlPr>
            </control>
          </mc:Choice>
        </mc:AlternateContent>
        <mc:AlternateContent xmlns:mc="http://schemas.openxmlformats.org/markup-compatibility/2006">
          <mc:Choice Requires="x14">
            <control shapeId="15362" r:id="rId14" name="Drop Down 2">
              <controlPr defaultSize="0" autoLine="0" autoPict="0">
                <anchor moveWithCells="1">
                  <from>
                    <xdr:col>8</xdr:col>
                    <xdr:colOff>6350</xdr:colOff>
                    <xdr:row>5</xdr:row>
                    <xdr:rowOff>114300</xdr:rowOff>
                  </from>
                  <to>
                    <xdr:col>9</xdr:col>
                    <xdr:colOff>0</xdr:colOff>
                    <xdr:row>7</xdr:row>
                    <xdr:rowOff>69850</xdr:rowOff>
                  </to>
                </anchor>
              </controlPr>
            </control>
          </mc:Choice>
        </mc:AlternateContent>
        <mc:AlternateContent xmlns:mc="http://schemas.openxmlformats.org/markup-compatibility/2006">
          <mc:Choice Requires="x14">
            <control shapeId="15363" r:id="rId15" name="Drop Down 3">
              <controlPr defaultSize="0" autoLine="0" autoPict="0">
                <anchor moveWithCells="1">
                  <from>
                    <xdr:col>6</xdr:col>
                    <xdr:colOff>1466850</xdr:colOff>
                    <xdr:row>102</xdr:row>
                    <xdr:rowOff>139700</xdr:rowOff>
                  </from>
                  <to>
                    <xdr:col>8</xdr:col>
                    <xdr:colOff>374650</xdr:colOff>
                    <xdr:row>104</xdr:row>
                    <xdr:rowOff>0</xdr:rowOff>
                  </to>
                </anchor>
              </controlPr>
            </control>
          </mc:Choice>
        </mc:AlternateContent>
        <mc:AlternateContent xmlns:mc="http://schemas.openxmlformats.org/markup-compatibility/2006">
          <mc:Choice Requires="x14">
            <control shapeId="15364" r:id="rId16" name="Drop Down 4">
              <controlPr defaultSize="0" autoLine="0" autoPict="0">
                <anchor moveWithCells="1">
                  <from>
                    <xdr:col>6</xdr:col>
                    <xdr:colOff>1460500</xdr:colOff>
                    <xdr:row>131</xdr:row>
                    <xdr:rowOff>165100</xdr:rowOff>
                  </from>
                  <to>
                    <xdr:col>8</xdr:col>
                    <xdr:colOff>508000</xdr:colOff>
                    <xdr:row>133</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C006-71A9-41BE-8A76-953FEE77D417}">
  <sheetPr>
    <tabColor theme="3" tint="0.249977111117893"/>
  </sheetPr>
  <dimension ref="A1:HA2081"/>
  <sheetViews>
    <sheetView workbookViewId="0">
      <selection activeCell="A59" sqref="A59:XFD59"/>
    </sheetView>
  </sheetViews>
  <sheetFormatPr defaultRowHeight="14.5" x14ac:dyDescent="0.35"/>
  <cols>
    <col min="1" max="1" width="6.6328125" style="124" customWidth="1"/>
    <col min="2" max="2" width="12.90625" style="12" customWidth="1"/>
    <col min="3" max="184" width="8.7265625" style="124"/>
    <col min="185" max="185" width="8.7265625" style="124" customWidth="1"/>
    <col min="187" max="187" width="6.6328125" style="124" customWidth="1"/>
    <col min="188" max="188" width="12.90625" style="12" customWidth="1"/>
    <col min="189" max="203" width="8.7265625" style="124"/>
    <col min="204" max="204" width="10.7265625" style="124" customWidth="1"/>
    <col min="205" max="16384" width="8.7265625" style="124"/>
  </cols>
  <sheetData>
    <row r="1" spans="1:209" ht="30" customHeight="1" x14ac:dyDescent="0.35">
      <c r="B1" s="11"/>
      <c r="N1" s="125"/>
      <c r="GF1" s="11" t="s">
        <v>1</v>
      </c>
    </row>
    <row r="2" spans="1:209" x14ac:dyDescent="0.35">
      <c r="GF2" s="12" t="s">
        <v>2</v>
      </c>
    </row>
    <row r="3" spans="1:209" x14ac:dyDescent="0.35">
      <c r="GF3" s="12" t="s">
        <v>3</v>
      </c>
      <c r="GJ3" s="124" t="s">
        <v>384</v>
      </c>
    </row>
    <row r="4" spans="1:209" x14ac:dyDescent="0.35">
      <c r="GE4" s="79">
        <v>1</v>
      </c>
      <c r="GF4" s="79">
        <v>2</v>
      </c>
      <c r="GG4" s="72">
        <v>3</v>
      </c>
      <c r="GH4" s="79">
        <v>4</v>
      </c>
      <c r="GI4" s="79">
        <v>5</v>
      </c>
      <c r="GJ4" s="72">
        <v>6</v>
      </c>
      <c r="GK4" s="79">
        <v>7</v>
      </c>
      <c r="GL4" s="79">
        <v>8</v>
      </c>
      <c r="GM4" s="72">
        <v>9</v>
      </c>
      <c r="GN4" s="79">
        <v>10</v>
      </c>
      <c r="GO4" s="79">
        <v>11</v>
      </c>
      <c r="GP4" s="72">
        <v>12</v>
      </c>
      <c r="GQ4" s="79">
        <v>13</v>
      </c>
      <c r="GR4" s="79">
        <v>14</v>
      </c>
      <c r="GS4" s="72">
        <v>15</v>
      </c>
      <c r="GT4" s="79">
        <v>16</v>
      </c>
      <c r="GU4" s="79">
        <v>17</v>
      </c>
      <c r="GV4" s="72">
        <v>18</v>
      </c>
    </row>
    <row r="5" spans="1:209" s="10" customFormat="1" ht="30.5" customHeight="1" x14ac:dyDescent="0.35">
      <c r="B5" s="13"/>
      <c r="GB5" s="14"/>
      <c r="GC5" s="15"/>
      <c r="GD5"/>
      <c r="GF5" s="38"/>
      <c r="GG5" s="39" t="s">
        <v>386</v>
      </c>
      <c r="GH5" s="39" t="s">
        <v>385</v>
      </c>
      <c r="GI5" s="39" t="s">
        <v>387</v>
      </c>
      <c r="GJ5" s="39" t="s">
        <v>388</v>
      </c>
      <c r="GK5" s="39" t="s">
        <v>389</v>
      </c>
      <c r="GL5" s="39" t="s">
        <v>390</v>
      </c>
      <c r="GM5" s="39" t="s">
        <v>391</v>
      </c>
      <c r="GN5" s="39" t="s">
        <v>392</v>
      </c>
      <c r="GO5" s="39" t="s">
        <v>393</v>
      </c>
      <c r="GP5" s="39" t="s">
        <v>394</v>
      </c>
      <c r="GQ5" s="39" t="s">
        <v>395</v>
      </c>
      <c r="GR5" s="39" t="s">
        <v>396</v>
      </c>
      <c r="GS5" s="39" t="s">
        <v>397</v>
      </c>
      <c r="GT5" s="39" t="s">
        <v>398</v>
      </c>
      <c r="GU5" s="39" t="s">
        <v>399</v>
      </c>
      <c r="GV5" s="49" t="s">
        <v>4</v>
      </c>
    </row>
    <row r="6" spans="1:209" x14ac:dyDescent="0.35">
      <c r="A6" s="37"/>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E6" s="37">
        <v>1</v>
      </c>
      <c r="GF6" s="12">
        <v>3000</v>
      </c>
      <c r="GG6" s="16">
        <v>5.27</v>
      </c>
      <c r="GH6" s="16">
        <v>0</v>
      </c>
      <c r="GI6" s="16">
        <v>0</v>
      </c>
      <c r="GJ6" s="16">
        <v>0</v>
      </c>
      <c r="GK6" s="16">
        <v>0</v>
      </c>
      <c r="GL6" s="16">
        <v>0</v>
      </c>
      <c r="GM6" s="16">
        <v>66.995000000000005</v>
      </c>
      <c r="GN6" s="16">
        <v>0</v>
      </c>
      <c r="GO6" s="16">
        <v>0</v>
      </c>
      <c r="GP6" s="16">
        <v>30.03</v>
      </c>
      <c r="GQ6" s="16">
        <v>30.36</v>
      </c>
      <c r="GR6" s="16">
        <v>0</v>
      </c>
      <c r="GS6" s="16">
        <v>101.25</v>
      </c>
      <c r="GT6" s="16">
        <v>0</v>
      </c>
      <c r="GU6" s="16">
        <v>0</v>
      </c>
      <c r="GV6" s="16">
        <v>3545.5610000000006</v>
      </c>
      <c r="GW6" s="16"/>
      <c r="GX6" s="16"/>
      <c r="GY6" s="16"/>
      <c r="GZ6" s="16"/>
      <c r="HA6" s="16"/>
    </row>
    <row r="7" spans="1:209" x14ac:dyDescent="0.35">
      <c r="A7" s="37"/>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E7" s="37">
        <v>2</v>
      </c>
      <c r="GF7" s="12">
        <v>3002</v>
      </c>
      <c r="GG7" s="16">
        <v>3</v>
      </c>
      <c r="GH7" s="16">
        <v>2.66</v>
      </c>
      <c r="GI7" s="16">
        <v>0</v>
      </c>
      <c r="GJ7" s="16">
        <v>0</v>
      </c>
      <c r="GK7" s="16">
        <v>0</v>
      </c>
      <c r="GL7" s="16">
        <v>0</v>
      </c>
      <c r="GM7" s="16">
        <v>4.72</v>
      </c>
      <c r="GN7" s="16">
        <v>0</v>
      </c>
      <c r="GO7" s="16">
        <v>0</v>
      </c>
      <c r="GP7" s="16">
        <v>22.28</v>
      </c>
      <c r="GQ7" s="16">
        <v>0</v>
      </c>
      <c r="GR7" s="16">
        <v>0</v>
      </c>
      <c r="GS7" s="16">
        <v>10.64</v>
      </c>
      <c r="GT7" s="16">
        <v>0</v>
      </c>
      <c r="GU7" s="16">
        <v>0</v>
      </c>
      <c r="GV7" s="16">
        <v>1038.9189999999999</v>
      </c>
      <c r="GW7" s="16"/>
      <c r="GX7" s="16"/>
      <c r="GY7" s="16"/>
      <c r="GZ7" s="16"/>
      <c r="HA7" s="16"/>
    </row>
    <row r="8" spans="1:209" x14ac:dyDescent="0.35">
      <c r="A8" s="37"/>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E8" s="37">
        <v>3</v>
      </c>
      <c r="GF8" s="12">
        <v>3003</v>
      </c>
      <c r="GG8" s="16">
        <v>9.5399999999999991</v>
      </c>
      <c r="GH8" s="16">
        <v>0</v>
      </c>
      <c r="GI8" s="16">
        <v>0</v>
      </c>
      <c r="GJ8" s="16">
        <v>0</v>
      </c>
      <c r="GK8" s="16">
        <v>1.56</v>
      </c>
      <c r="GL8" s="16">
        <v>0</v>
      </c>
      <c r="GM8" s="16">
        <v>0</v>
      </c>
      <c r="GN8" s="16">
        <v>0</v>
      </c>
      <c r="GO8" s="16">
        <v>0</v>
      </c>
      <c r="GP8" s="16">
        <v>0</v>
      </c>
      <c r="GQ8" s="16">
        <v>0</v>
      </c>
      <c r="GR8" s="16">
        <v>18.920000000000002</v>
      </c>
      <c r="GS8" s="16">
        <v>0</v>
      </c>
      <c r="GT8" s="16">
        <v>0</v>
      </c>
      <c r="GU8" s="16">
        <v>0</v>
      </c>
      <c r="GV8" s="16">
        <v>2213.0700000000006</v>
      </c>
      <c r="GW8" s="16"/>
      <c r="GX8" s="16"/>
      <c r="GY8" s="16"/>
      <c r="GZ8" s="16"/>
      <c r="HA8" s="16"/>
    </row>
    <row r="9" spans="1:209" x14ac:dyDescent="0.35">
      <c r="A9" s="37"/>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E9" s="37">
        <v>4</v>
      </c>
      <c r="GF9" s="12">
        <v>3004</v>
      </c>
      <c r="GG9" s="16">
        <v>0</v>
      </c>
      <c r="GH9" s="16">
        <v>0</v>
      </c>
      <c r="GI9" s="16">
        <v>0</v>
      </c>
      <c r="GJ9" s="16">
        <v>0</v>
      </c>
      <c r="GK9" s="16">
        <v>0</v>
      </c>
      <c r="GL9" s="16">
        <v>0</v>
      </c>
      <c r="GM9" s="16">
        <v>0</v>
      </c>
      <c r="GN9" s="16">
        <v>0</v>
      </c>
      <c r="GO9" s="16">
        <v>0</v>
      </c>
      <c r="GP9" s="16">
        <v>0</v>
      </c>
      <c r="GQ9" s="16">
        <v>1.6</v>
      </c>
      <c r="GR9" s="16">
        <v>0</v>
      </c>
      <c r="GS9" s="16">
        <v>35.15</v>
      </c>
      <c r="GT9" s="16">
        <v>0</v>
      </c>
      <c r="GU9" s="16">
        <v>59.5</v>
      </c>
      <c r="GV9" s="16">
        <v>618.11</v>
      </c>
      <c r="GW9" s="16"/>
      <c r="GX9" s="16"/>
      <c r="GY9" s="16"/>
      <c r="GZ9" s="16"/>
      <c r="HA9" s="16"/>
    </row>
    <row r="10" spans="1:209" x14ac:dyDescent="0.35">
      <c r="A10" s="37"/>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E10" s="37">
        <v>5</v>
      </c>
      <c r="GF10" s="12">
        <v>3006</v>
      </c>
      <c r="GG10" s="16">
        <v>0</v>
      </c>
      <c r="GH10" s="16">
        <v>0</v>
      </c>
      <c r="GI10" s="16">
        <v>8.25</v>
      </c>
      <c r="GJ10" s="16">
        <v>0</v>
      </c>
      <c r="GK10" s="16">
        <v>0</v>
      </c>
      <c r="GL10" s="16">
        <v>2.08</v>
      </c>
      <c r="GM10" s="16">
        <v>0</v>
      </c>
      <c r="GN10" s="16">
        <v>0</v>
      </c>
      <c r="GO10" s="16">
        <v>0</v>
      </c>
      <c r="GP10" s="16">
        <v>91.454999999999998</v>
      </c>
      <c r="GQ10" s="16">
        <v>0</v>
      </c>
      <c r="GR10" s="16">
        <v>139.49</v>
      </c>
      <c r="GS10" s="16">
        <v>95.45</v>
      </c>
      <c r="GT10" s="16">
        <v>40.5</v>
      </c>
      <c r="GU10" s="16">
        <v>0</v>
      </c>
      <c r="GV10" s="16">
        <v>1446.855</v>
      </c>
      <c r="GW10" s="16"/>
      <c r="GX10" s="16"/>
      <c r="GY10" s="16"/>
      <c r="GZ10" s="16"/>
      <c r="HA10" s="16"/>
    </row>
    <row r="11" spans="1:209" x14ac:dyDescent="0.35">
      <c r="A11" s="37"/>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E11" s="37">
        <v>6</v>
      </c>
      <c r="GF11" s="12">
        <v>3008</v>
      </c>
      <c r="GG11" s="16">
        <v>0</v>
      </c>
      <c r="GH11" s="16">
        <v>0</v>
      </c>
      <c r="GI11" s="16">
        <v>130.5</v>
      </c>
      <c r="GJ11" s="16">
        <v>2.62</v>
      </c>
      <c r="GK11" s="16">
        <v>2.34</v>
      </c>
      <c r="GL11" s="16">
        <v>124.47</v>
      </c>
      <c r="GM11" s="16">
        <v>0</v>
      </c>
      <c r="GN11" s="16">
        <v>0</v>
      </c>
      <c r="GO11" s="16">
        <v>0</v>
      </c>
      <c r="GP11" s="16">
        <v>0</v>
      </c>
      <c r="GQ11" s="16">
        <v>0</v>
      </c>
      <c r="GR11" s="16">
        <v>0</v>
      </c>
      <c r="GS11" s="16">
        <v>99.734999999999999</v>
      </c>
      <c r="GT11" s="16">
        <v>0</v>
      </c>
      <c r="GU11" s="16">
        <v>98.8</v>
      </c>
      <c r="GV11" s="16">
        <v>2068.92</v>
      </c>
      <c r="GW11" s="16"/>
      <c r="GX11" s="16"/>
      <c r="GY11" s="16"/>
      <c r="GZ11" s="16"/>
      <c r="HA11" s="16"/>
    </row>
    <row r="12" spans="1:209" x14ac:dyDescent="0.35">
      <c r="A12" s="37"/>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E12" s="37">
        <v>7</v>
      </c>
      <c r="GF12" s="12">
        <v>3011</v>
      </c>
      <c r="GG12" s="16">
        <v>48.954999999999998</v>
      </c>
      <c r="GH12" s="16">
        <v>41.74</v>
      </c>
      <c r="GI12" s="16">
        <v>4</v>
      </c>
      <c r="GJ12" s="16">
        <v>29.44</v>
      </c>
      <c r="GK12" s="16">
        <v>18.079999999999998</v>
      </c>
      <c r="GL12" s="16">
        <v>45.24</v>
      </c>
      <c r="GM12" s="16">
        <v>49.22</v>
      </c>
      <c r="GN12" s="16">
        <v>13.61</v>
      </c>
      <c r="GO12" s="16">
        <v>89.85</v>
      </c>
      <c r="GP12" s="16">
        <v>167.38</v>
      </c>
      <c r="GQ12" s="16">
        <v>180.04</v>
      </c>
      <c r="GR12" s="16">
        <v>33.94</v>
      </c>
      <c r="GS12" s="16">
        <v>41.424999999999997</v>
      </c>
      <c r="GT12" s="16">
        <v>89.83</v>
      </c>
      <c r="GU12" s="16">
        <v>21.49</v>
      </c>
      <c r="GV12" s="16">
        <v>9204.384</v>
      </c>
      <c r="GW12" s="16"/>
      <c r="GX12" s="16"/>
      <c r="GY12" s="16"/>
      <c r="GZ12" s="16"/>
      <c r="HA12" s="16"/>
    </row>
    <row r="13" spans="1:209" x14ac:dyDescent="0.35">
      <c r="A13" s="37"/>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E13" s="37">
        <v>8</v>
      </c>
      <c r="GF13" s="12">
        <v>3012</v>
      </c>
      <c r="GG13" s="16">
        <v>58.57</v>
      </c>
      <c r="GH13" s="16">
        <v>91.27</v>
      </c>
      <c r="GI13" s="16">
        <v>3</v>
      </c>
      <c r="GJ13" s="16">
        <v>21.73</v>
      </c>
      <c r="GK13" s="16">
        <v>67.52</v>
      </c>
      <c r="GL13" s="16">
        <v>39.72</v>
      </c>
      <c r="GM13" s="16">
        <v>61.283000000000001</v>
      </c>
      <c r="GN13" s="16">
        <v>127.095</v>
      </c>
      <c r="GO13" s="16">
        <v>83.64</v>
      </c>
      <c r="GP13" s="16">
        <v>69.099999999999994</v>
      </c>
      <c r="GQ13" s="16">
        <v>124.15</v>
      </c>
      <c r="GR13" s="16">
        <v>146.505</v>
      </c>
      <c r="GS13" s="16">
        <v>89.64</v>
      </c>
      <c r="GT13" s="16">
        <v>68.2</v>
      </c>
      <c r="GU13" s="16">
        <v>169.09</v>
      </c>
      <c r="GV13" s="16">
        <v>15388.522000000001</v>
      </c>
      <c r="GW13" s="16"/>
      <c r="GX13" s="16"/>
      <c r="GY13" s="16"/>
      <c r="GZ13" s="16"/>
      <c r="HA13" s="16"/>
    </row>
    <row r="14" spans="1:209" x14ac:dyDescent="0.35">
      <c r="A14" s="37"/>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E14" s="37">
        <v>9</v>
      </c>
      <c r="GF14" s="12">
        <v>3013</v>
      </c>
      <c r="GG14" s="16">
        <v>52.371000000000002</v>
      </c>
      <c r="GH14" s="16">
        <v>40.314999999999998</v>
      </c>
      <c r="GI14" s="16">
        <v>9.31</v>
      </c>
      <c r="GJ14" s="16">
        <v>17</v>
      </c>
      <c r="GK14" s="16">
        <v>19.489999999999998</v>
      </c>
      <c r="GL14" s="16">
        <v>2</v>
      </c>
      <c r="GM14" s="16">
        <v>21.76</v>
      </c>
      <c r="GN14" s="16">
        <v>26.081</v>
      </c>
      <c r="GO14" s="16">
        <v>3.05</v>
      </c>
      <c r="GP14" s="16">
        <v>112.46</v>
      </c>
      <c r="GQ14" s="16">
        <v>44.524999999999999</v>
      </c>
      <c r="GR14" s="16">
        <v>68.430000000000007</v>
      </c>
      <c r="GS14" s="16">
        <v>81.704999999999998</v>
      </c>
      <c r="GT14" s="16">
        <v>52.655000000000001</v>
      </c>
      <c r="GU14" s="16">
        <v>72.28</v>
      </c>
      <c r="GV14" s="16">
        <v>8023.6019999999971</v>
      </c>
      <c r="GW14" s="16"/>
      <c r="GX14" s="16"/>
      <c r="GY14" s="16"/>
      <c r="GZ14" s="16"/>
      <c r="HA14" s="16"/>
    </row>
    <row r="15" spans="1:209" x14ac:dyDescent="0.35">
      <c r="A15" s="37"/>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E15" s="37">
        <v>10</v>
      </c>
      <c r="GF15" s="12">
        <v>3015</v>
      </c>
      <c r="GG15" s="16">
        <v>48.63</v>
      </c>
      <c r="GH15" s="16">
        <v>56.75</v>
      </c>
      <c r="GI15" s="16">
        <v>14.14</v>
      </c>
      <c r="GJ15" s="16">
        <v>8</v>
      </c>
      <c r="GK15" s="16">
        <v>119.3</v>
      </c>
      <c r="GL15" s="16">
        <v>12.36</v>
      </c>
      <c r="GM15" s="16">
        <v>7.7</v>
      </c>
      <c r="GN15" s="16">
        <v>29.094999999999999</v>
      </c>
      <c r="GO15" s="16">
        <v>15.31</v>
      </c>
      <c r="GP15" s="16">
        <v>63.104999999999997</v>
      </c>
      <c r="GQ15" s="16">
        <v>78.194999999999993</v>
      </c>
      <c r="GR15" s="16">
        <v>37.94</v>
      </c>
      <c r="GS15" s="16">
        <v>172.1</v>
      </c>
      <c r="GT15" s="16">
        <v>107.8</v>
      </c>
      <c r="GU15" s="16">
        <v>71.72</v>
      </c>
      <c r="GV15" s="16">
        <v>9742.6109999999971</v>
      </c>
      <c r="GW15" s="16"/>
      <c r="GX15" s="16"/>
      <c r="GY15" s="16"/>
      <c r="GZ15" s="16"/>
      <c r="HA15" s="16"/>
    </row>
    <row r="16" spans="1:209" x14ac:dyDescent="0.35">
      <c r="A16" s="37"/>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E16" s="37">
        <v>11</v>
      </c>
      <c r="GF16" s="12">
        <v>3016</v>
      </c>
      <c r="GG16" s="16">
        <v>37.07</v>
      </c>
      <c r="GH16" s="16">
        <v>43.854999999999997</v>
      </c>
      <c r="GI16" s="16">
        <v>9.02</v>
      </c>
      <c r="GJ16" s="16">
        <v>11.05</v>
      </c>
      <c r="GK16" s="16">
        <v>18</v>
      </c>
      <c r="GL16" s="16">
        <v>36.954999999999998</v>
      </c>
      <c r="GM16" s="16">
        <v>124.13</v>
      </c>
      <c r="GN16" s="16">
        <v>91.64</v>
      </c>
      <c r="GO16" s="16">
        <v>21.52</v>
      </c>
      <c r="GP16" s="16">
        <v>130.06</v>
      </c>
      <c r="GQ16" s="16">
        <v>131.54</v>
      </c>
      <c r="GR16" s="16">
        <v>104.24</v>
      </c>
      <c r="GS16" s="16">
        <v>91.2</v>
      </c>
      <c r="GT16" s="16">
        <v>122.85</v>
      </c>
      <c r="GU16" s="16">
        <v>46.54</v>
      </c>
      <c r="GV16" s="16">
        <v>9782.4030000000021</v>
      </c>
      <c r="GW16" s="16"/>
      <c r="GX16" s="16"/>
      <c r="GY16" s="16"/>
      <c r="GZ16" s="16"/>
      <c r="HA16" s="16"/>
    </row>
    <row r="17" spans="1:209" x14ac:dyDescent="0.35">
      <c r="A17" s="37"/>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E17" s="37">
        <v>12</v>
      </c>
      <c r="GF17" s="12">
        <v>3018</v>
      </c>
      <c r="GG17" s="16">
        <v>36.770000000000003</v>
      </c>
      <c r="GH17" s="16">
        <v>56.975000000000001</v>
      </c>
      <c r="GI17" s="16">
        <v>22.31</v>
      </c>
      <c r="GJ17" s="16">
        <v>11</v>
      </c>
      <c r="GK17" s="16">
        <v>45.5</v>
      </c>
      <c r="GL17" s="16">
        <v>10.23</v>
      </c>
      <c r="GM17" s="16">
        <v>85.765000000000001</v>
      </c>
      <c r="GN17" s="16">
        <v>78.63</v>
      </c>
      <c r="GO17" s="16">
        <v>40.975000000000001</v>
      </c>
      <c r="GP17" s="16">
        <v>58.984999999999999</v>
      </c>
      <c r="GQ17" s="16">
        <v>127.31</v>
      </c>
      <c r="GR17" s="16">
        <v>49.094999999999999</v>
      </c>
      <c r="GS17" s="16">
        <v>122.795</v>
      </c>
      <c r="GT17" s="16">
        <v>159.08500000000001</v>
      </c>
      <c r="GU17" s="16">
        <v>44.3</v>
      </c>
      <c r="GV17" s="16">
        <v>12629.578999999996</v>
      </c>
      <c r="GW17" s="16"/>
      <c r="GX17" s="16"/>
      <c r="GY17" s="16"/>
      <c r="GZ17" s="16"/>
      <c r="HA17" s="16"/>
    </row>
    <row r="18" spans="1:209" x14ac:dyDescent="0.35">
      <c r="A18" s="37"/>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E18" s="37">
        <v>13</v>
      </c>
      <c r="GF18" s="12">
        <v>3019</v>
      </c>
      <c r="GG18" s="16">
        <v>37.204999999999998</v>
      </c>
      <c r="GH18" s="16">
        <v>30.93</v>
      </c>
      <c r="GI18" s="16">
        <v>14.5</v>
      </c>
      <c r="GJ18" s="16">
        <v>2</v>
      </c>
      <c r="GK18" s="16">
        <v>0</v>
      </c>
      <c r="GL18" s="16">
        <v>47</v>
      </c>
      <c r="GM18" s="16">
        <v>59.274999999999999</v>
      </c>
      <c r="GN18" s="16">
        <v>0</v>
      </c>
      <c r="GO18" s="16">
        <v>20.74</v>
      </c>
      <c r="GP18" s="16">
        <v>24.34</v>
      </c>
      <c r="GQ18" s="16">
        <v>45.81</v>
      </c>
      <c r="GR18" s="16">
        <v>32.75</v>
      </c>
      <c r="GS18" s="16">
        <v>36.61</v>
      </c>
      <c r="GT18" s="16">
        <v>73.930000000000007</v>
      </c>
      <c r="GU18" s="16">
        <v>13.64</v>
      </c>
      <c r="GV18" s="16">
        <v>5386.64</v>
      </c>
      <c r="GW18" s="16"/>
      <c r="GX18" s="16"/>
      <c r="GY18" s="16"/>
      <c r="GZ18" s="16"/>
      <c r="HA18" s="16"/>
    </row>
    <row r="19" spans="1:209" x14ac:dyDescent="0.35">
      <c r="A19" s="37"/>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E19" s="37">
        <v>14</v>
      </c>
      <c r="GF19" s="12">
        <v>3020</v>
      </c>
      <c r="GG19" s="16">
        <v>146.75700000000001</v>
      </c>
      <c r="GH19" s="16">
        <v>198.29</v>
      </c>
      <c r="GI19" s="16">
        <v>153.53</v>
      </c>
      <c r="GJ19" s="16">
        <v>81.650000000000006</v>
      </c>
      <c r="GK19" s="16">
        <v>76.2</v>
      </c>
      <c r="GL19" s="16">
        <v>57.34</v>
      </c>
      <c r="GM19" s="16">
        <v>218.33</v>
      </c>
      <c r="GN19" s="16">
        <v>206.68</v>
      </c>
      <c r="GO19" s="16">
        <v>60.725000000000001</v>
      </c>
      <c r="GP19" s="16">
        <v>286.08</v>
      </c>
      <c r="GQ19" s="16">
        <v>447.435</v>
      </c>
      <c r="GR19" s="16">
        <v>168.28</v>
      </c>
      <c r="GS19" s="16">
        <v>436.01499999999999</v>
      </c>
      <c r="GT19" s="16">
        <v>300.64499999999998</v>
      </c>
      <c r="GU19" s="16">
        <v>303.69</v>
      </c>
      <c r="GV19" s="16">
        <v>30666.351999999995</v>
      </c>
      <c r="GW19" s="16"/>
      <c r="GX19" s="16"/>
      <c r="GY19" s="16"/>
      <c r="GZ19" s="16"/>
      <c r="HA19" s="16"/>
    </row>
    <row r="20" spans="1:209" x14ac:dyDescent="0.35">
      <c r="A20" s="37"/>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E20" s="37">
        <v>15</v>
      </c>
      <c r="GF20" s="12">
        <v>3021</v>
      </c>
      <c r="GG20" s="16">
        <v>158.27000000000001</v>
      </c>
      <c r="GH20" s="16">
        <v>221.91</v>
      </c>
      <c r="GI20" s="16">
        <v>76.974999999999994</v>
      </c>
      <c r="GJ20" s="16">
        <v>61.75</v>
      </c>
      <c r="GK20" s="16">
        <v>58.484999999999999</v>
      </c>
      <c r="GL20" s="16">
        <v>57.46</v>
      </c>
      <c r="GM20" s="16">
        <v>59.19</v>
      </c>
      <c r="GN20" s="16">
        <v>54.16</v>
      </c>
      <c r="GO20" s="16">
        <v>58.95</v>
      </c>
      <c r="GP20" s="16">
        <v>286.44</v>
      </c>
      <c r="GQ20" s="16">
        <v>296.13</v>
      </c>
      <c r="GR20" s="16">
        <v>164.845</v>
      </c>
      <c r="GS20" s="16">
        <v>240.94499999999999</v>
      </c>
      <c r="GT20" s="16">
        <v>320.995</v>
      </c>
      <c r="GU20" s="16">
        <v>116.01</v>
      </c>
      <c r="GV20" s="16">
        <v>27338.052999999985</v>
      </c>
      <c r="GW20" s="16"/>
      <c r="GX20" s="16"/>
      <c r="GY20" s="16"/>
      <c r="GZ20" s="16"/>
      <c r="HA20" s="16"/>
    </row>
    <row r="21" spans="1:209" x14ac:dyDescent="0.35">
      <c r="A21" s="37"/>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E21" s="37">
        <v>16</v>
      </c>
      <c r="GF21" s="12">
        <v>3022</v>
      </c>
      <c r="GG21" s="16">
        <v>13.88</v>
      </c>
      <c r="GH21" s="16">
        <v>14.94</v>
      </c>
      <c r="GI21" s="16">
        <v>3</v>
      </c>
      <c r="GJ21" s="16">
        <v>2</v>
      </c>
      <c r="GK21" s="16">
        <v>0</v>
      </c>
      <c r="GL21" s="16">
        <v>0</v>
      </c>
      <c r="GM21" s="16">
        <v>3.12</v>
      </c>
      <c r="GN21" s="16">
        <v>0</v>
      </c>
      <c r="GO21" s="16">
        <v>24</v>
      </c>
      <c r="GP21" s="16">
        <v>4.95</v>
      </c>
      <c r="GQ21" s="16">
        <v>35.46</v>
      </c>
      <c r="GR21" s="16">
        <v>6.6</v>
      </c>
      <c r="GS21" s="16">
        <v>0</v>
      </c>
      <c r="GT21" s="16">
        <v>0</v>
      </c>
      <c r="GU21" s="16">
        <v>13.64</v>
      </c>
      <c r="GV21" s="16">
        <v>1681.1439999999996</v>
      </c>
      <c r="GW21" s="16"/>
      <c r="GX21" s="16"/>
      <c r="GY21" s="16"/>
      <c r="GZ21" s="16"/>
      <c r="HA21" s="16"/>
    </row>
    <row r="22" spans="1:209" x14ac:dyDescent="0.35">
      <c r="A22" s="37"/>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E22" s="37">
        <v>17</v>
      </c>
      <c r="GF22" s="12">
        <v>3023</v>
      </c>
      <c r="GG22" s="16">
        <v>323.14600000000002</v>
      </c>
      <c r="GH22" s="16">
        <v>400.34800000000001</v>
      </c>
      <c r="GI22" s="16">
        <v>137.72499999999999</v>
      </c>
      <c r="GJ22" s="16">
        <v>146.72999999999999</v>
      </c>
      <c r="GK22" s="16">
        <v>64.08</v>
      </c>
      <c r="GL22" s="16">
        <v>61.58</v>
      </c>
      <c r="GM22" s="16">
        <v>79.98</v>
      </c>
      <c r="GN22" s="16">
        <v>107.605</v>
      </c>
      <c r="GO22" s="16">
        <v>308.22000000000003</v>
      </c>
      <c r="GP22" s="16">
        <v>889.49</v>
      </c>
      <c r="GQ22" s="16">
        <v>534.91999999999996</v>
      </c>
      <c r="GR22" s="16">
        <v>349.17</v>
      </c>
      <c r="GS22" s="16">
        <v>316.255</v>
      </c>
      <c r="GT22" s="16">
        <v>457.44</v>
      </c>
      <c r="GU22" s="16">
        <v>215.91</v>
      </c>
      <c r="GV22" s="16">
        <v>51243.72300000002</v>
      </c>
      <c r="GW22" s="16"/>
      <c r="GX22" s="16"/>
      <c r="GY22" s="16"/>
      <c r="GZ22" s="16"/>
      <c r="HA22" s="16"/>
    </row>
    <row r="23" spans="1:209" x14ac:dyDescent="0.35">
      <c r="A23" s="37"/>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E23" s="37">
        <v>18</v>
      </c>
      <c r="GF23" s="12">
        <v>3024</v>
      </c>
      <c r="GG23" s="16">
        <v>96.823999999999998</v>
      </c>
      <c r="GH23" s="16">
        <v>160.98500000000001</v>
      </c>
      <c r="GI23" s="16">
        <v>39</v>
      </c>
      <c r="GJ23" s="16">
        <v>35.215000000000003</v>
      </c>
      <c r="GK23" s="16">
        <v>40.549999999999997</v>
      </c>
      <c r="GL23" s="16">
        <v>28.105</v>
      </c>
      <c r="GM23" s="16">
        <v>53.16</v>
      </c>
      <c r="GN23" s="16">
        <v>64.099999999999994</v>
      </c>
      <c r="GO23" s="16">
        <v>73.739999999999995</v>
      </c>
      <c r="GP23" s="16">
        <v>480.58</v>
      </c>
      <c r="GQ23" s="16">
        <v>367</v>
      </c>
      <c r="GR23" s="16">
        <v>271.5</v>
      </c>
      <c r="GS23" s="16">
        <v>402.73500000000001</v>
      </c>
      <c r="GT23" s="16">
        <v>469.64499999999998</v>
      </c>
      <c r="GU23" s="16">
        <v>376.2</v>
      </c>
      <c r="GV23" s="16">
        <v>44331.596000000012</v>
      </c>
      <c r="GW23" s="16"/>
      <c r="GX23" s="16"/>
      <c r="GY23" s="16"/>
      <c r="GZ23" s="16"/>
      <c r="HA23" s="16"/>
    </row>
    <row r="24" spans="1:209" x14ac:dyDescent="0.35">
      <c r="A24" s="37"/>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E24" s="37">
        <v>19</v>
      </c>
      <c r="GF24" s="12">
        <v>3025</v>
      </c>
      <c r="GG24" s="16">
        <v>19.38</v>
      </c>
      <c r="GH24" s="16">
        <v>47.82</v>
      </c>
      <c r="GI24" s="16">
        <v>11.76</v>
      </c>
      <c r="GJ24" s="16">
        <v>9.14</v>
      </c>
      <c r="GK24" s="16">
        <v>14.5</v>
      </c>
      <c r="GL24" s="16">
        <v>14.9</v>
      </c>
      <c r="GM24" s="16">
        <v>62.38</v>
      </c>
      <c r="GN24" s="16">
        <v>24.364999999999998</v>
      </c>
      <c r="GO24" s="16">
        <v>61.365000000000002</v>
      </c>
      <c r="GP24" s="16">
        <v>185.93</v>
      </c>
      <c r="GQ24" s="16">
        <v>14.06</v>
      </c>
      <c r="GR24" s="16">
        <v>91.57</v>
      </c>
      <c r="GS24" s="16">
        <v>358.99</v>
      </c>
      <c r="GT24" s="16">
        <v>168.63</v>
      </c>
      <c r="GU24" s="16">
        <v>41.93</v>
      </c>
      <c r="GV24" s="16">
        <v>11490.295</v>
      </c>
      <c r="GW24" s="16"/>
      <c r="GX24" s="16"/>
      <c r="GY24" s="16"/>
      <c r="GZ24" s="16"/>
      <c r="HA24" s="16"/>
    </row>
    <row r="25" spans="1:209" x14ac:dyDescent="0.35">
      <c r="A25" s="37"/>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E25" s="37">
        <v>20</v>
      </c>
      <c r="GF25" s="12">
        <v>3026</v>
      </c>
      <c r="GG25" s="16">
        <v>3</v>
      </c>
      <c r="GH25" s="16">
        <v>0</v>
      </c>
      <c r="GI25" s="16">
        <v>30</v>
      </c>
      <c r="GJ25" s="16">
        <v>0</v>
      </c>
      <c r="GK25" s="16">
        <v>74.88</v>
      </c>
      <c r="GL25" s="16">
        <v>0</v>
      </c>
      <c r="GM25" s="16">
        <v>0</v>
      </c>
      <c r="GN25" s="16">
        <v>145.31</v>
      </c>
      <c r="GO25" s="16">
        <v>200.685</v>
      </c>
      <c r="GP25" s="16">
        <v>542.49</v>
      </c>
      <c r="GQ25" s="16">
        <v>388.18</v>
      </c>
      <c r="GR25" s="16">
        <v>272.57</v>
      </c>
      <c r="GS25" s="16">
        <v>174.72</v>
      </c>
      <c r="GT25" s="16">
        <v>264.15499999999997</v>
      </c>
      <c r="GU25" s="16">
        <v>20.260000000000002</v>
      </c>
      <c r="GV25" s="16">
        <v>17970.820000000007</v>
      </c>
      <c r="GW25" s="16"/>
      <c r="GX25" s="16"/>
      <c r="GY25" s="16"/>
      <c r="GZ25" s="16"/>
      <c r="HA25" s="16"/>
    </row>
    <row r="26" spans="1:209" x14ac:dyDescent="0.35">
      <c r="A26" s="37"/>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E26" s="37">
        <v>21</v>
      </c>
      <c r="GF26" s="12">
        <v>3027</v>
      </c>
      <c r="GG26" s="16">
        <v>50.338999999999999</v>
      </c>
      <c r="GH26" s="16">
        <v>63.19</v>
      </c>
      <c r="GI26" s="16">
        <v>19</v>
      </c>
      <c r="GJ26" s="16">
        <v>13</v>
      </c>
      <c r="GK26" s="16">
        <v>9</v>
      </c>
      <c r="GL26" s="16">
        <v>22.504999999999999</v>
      </c>
      <c r="GM26" s="16">
        <v>14.17</v>
      </c>
      <c r="GN26" s="16">
        <v>15.265000000000001</v>
      </c>
      <c r="GO26" s="16">
        <v>38.19</v>
      </c>
      <c r="GP26" s="16">
        <v>70.765000000000001</v>
      </c>
      <c r="GQ26" s="16">
        <v>96.88</v>
      </c>
      <c r="GR26" s="16">
        <v>23.594999999999999</v>
      </c>
      <c r="GS26" s="16">
        <v>61.405000000000001</v>
      </c>
      <c r="GT26" s="16">
        <v>90.81</v>
      </c>
      <c r="GU26" s="16">
        <v>45.594999999999999</v>
      </c>
      <c r="GV26" s="16">
        <v>8105.4249999999975</v>
      </c>
      <c r="GW26" s="16"/>
      <c r="GX26" s="16"/>
      <c r="GY26" s="16"/>
      <c r="GZ26" s="16"/>
      <c r="HA26" s="16"/>
    </row>
    <row r="27" spans="1:209" x14ac:dyDescent="0.35">
      <c r="A27" s="37"/>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E27" s="37">
        <v>22</v>
      </c>
      <c r="GF27" s="12">
        <v>3028</v>
      </c>
      <c r="GG27" s="16">
        <v>118.94799999999999</v>
      </c>
      <c r="GH27" s="16">
        <v>162.244</v>
      </c>
      <c r="GI27" s="16">
        <v>25.05</v>
      </c>
      <c r="GJ27" s="16">
        <v>38.15</v>
      </c>
      <c r="GK27" s="16">
        <v>26.16</v>
      </c>
      <c r="GL27" s="16">
        <v>19.559999999999999</v>
      </c>
      <c r="GM27" s="16">
        <v>176.04</v>
      </c>
      <c r="GN27" s="16">
        <v>95.34</v>
      </c>
      <c r="GO27" s="16">
        <v>48.024999999999999</v>
      </c>
      <c r="GP27" s="16">
        <v>118.7</v>
      </c>
      <c r="GQ27" s="16">
        <v>163.26</v>
      </c>
      <c r="GR27" s="16">
        <v>128.08000000000001</v>
      </c>
      <c r="GS27" s="16">
        <v>97.334999999999994</v>
      </c>
      <c r="GT27" s="16">
        <v>72.16</v>
      </c>
      <c r="GU27" s="16">
        <v>88.24</v>
      </c>
      <c r="GV27" s="16">
        <v>17212.083000000006</v>
      </c>
      <c r="GW27" s="16"/>
      <c r="GX27" s="16"/>
      <c r="GY27" s="16"/>
      <c r="GZ27" s="16"/>
      <c r="HA27" s="16"/>
    </row>
    <row r="28" spans="1:209" x14ac:dyDescent="0.35">
      <c r="A28" s="37"/>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E28" s="37">
        <v>23</v>
      </c>
      <c r="GF28" s="12">
        <v>3029</v>
      </c>
      <c r="GG28" s="16">
        <v>484.12400000000002</v>
      </c>
      <c r="GH28" s="16">
        <v>620.72900000000004</v>
      </c>
      <c r="GI28" s="16">
        <v>155.655</v>
      </c>
      <c r="GJ28" s="16">
        <v>235.185</v>
      </c>
      <c r="GK28" s="16">
        <v>246.83</v>
      </c>
      <c r="GL28" s="16">
        <v>209.01499999999999</v>
      </c>
      <c r="GM28" s="16">
        <v>348.53</v>
      </c>
      <c r="GN28" s="16">
        <v>392.62</v>
      </c>
      <c r="GO28" s="16">
        <v>577.82000000000005</v>
      </c>
      <c r="GP28" s="16">
        <v>1588.095</v>
      </c>
      <c r="GQ28" s="16">
        <v>2192.665</v>
      </c>
      <c r="GR28" s="16">
        <v>1343.5</v>
      </c>
      <c r="GS28" s="16">
        <v>1699.96</v>
      </c>
      <c r="GT28" s="16">
        <v>1989.74</v>
      </c>
      <c r="GU28" s="16">
        <v>1456.15</v>
      </c>
      <c r="GV28" s="16">
        <v>178803.92399999997</v>
      </c>
      <c r="GW28" s="16"/>
      <c r="GX28" s="16"/>
      <c r="GY28" s="16"/>
      <c r="GZ28" s="16"/>
      <c r="HA28" s="16"/>
    </row>
    <row r="29" spans="1:209" x14ac:dyDescent="0.35">
      <c r="A29" s="37"/>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E29" s="37">
        <v>24</v>
      </c>
      <c r="GF29" s="12">
        <v>3030</v>
      </c>
      <c r="GG29" s="16">
        <v>382.02499999999998</v>
      </c>
      <c r="GH29" s="16">
        <v>530.73</v>
      </c>
      <c r="GI29" s="16">
        <v>121.9</v>
      </c>
      <c r="GJ29" s="16">
        <v>235.35</v>
      </c>
      <c r="GK29" s="16">
        <v>115.62</v>
      </c>
      <c r="GL29" s="16">
        <v>120.45</v>
      </c>
      <c r="GM29" s="16">
        <v>160.81200000000001</v>
      </c>
      <c r="GN29" s="16">
        <v>337.33499999999998</v>
      </c>
      <c r="GO29" s="16">
        <v>563.72</v>
      </c>
      <c r="GP29" s="16">
        <v>1221.54</v>
      </c>
      <c r="GQ29" s="16">
        <v>1511.075</v>
      </c>
      <c r="GR29" s="16">
        <v>802.06</v>
      </c>
      <c r="GS29" s="16">
        <v>1061.24</v>
      </c>
      <c r="GT29" s="16">
        <v>1048.5650000000001</v>
      </c>
      <c r="GU29" s="16">
        <v>628.98</v>
      </c>
      <c r="GV29" s="16">
        <v>113970.389</v>
      </c>
      <c r="GW29" s="16"/>
      <c r="GX29" s="16"/>
      <c r="GY29" s="16"/>
      <c r="GZ29" s="16"/>
      <c r="HA29" s="16"/>
    </row>
    <row r="30" spans="1:209" x14ac:dyDescent="0.35">
      <c r="A30" s="37"/>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E30" s="37">
        <v>25</v>
      </c>
      <c r="GF30" s="12">
        <v>3031</v>
      </c>
      <c r="GG30" s="16">
        <v>33.450000000000003</v>
      </c>
      <c r="GH30" s="16">
        <v>60.518999999999998</v>
      </c>
      <c r="GI30" s="16">
        <v>7.5</v>
      </c>
      <c r="GJ30" s="16">
        <v>9.56</v>
      </c>
      <c r="GK30" s="16">
        <v>13.46</v>
      </c>
      <c r="GL30" s="16">
        <v>14.34</v>
      </c>
      <c r="GM30" s="16">
        <v>9.7100000000000009</v>
      </c>
      <c r="GN30" s="16">
        <v>24.29</v>
      </c>
      <c r="GO30" s="16">
        <v>22.54</v>
      </c>
      <c r="GP30" s="16">
        <v>4.2</v>
      </c>
      <c r="GQ30" s="16">
        <v>25.47</v>
      </c>
      <c r="GR30" s="16">
        <v>55.21</v>
      </c>
      <c r="GS30" s="16">
        <v>30.64</v>
      </c>
      <c r="GT30" s="16">
        <v>31.01</v>
      </c>
      <c r="GU30" s="16">
        <v>45.8</v>
      </c>
      <c r="GV30" s="16">
        <v>6215.5180000000018</v>
      </c>
      <c r="GW30" s="16"/>
      <c r="GX30" s="16"/>
      <c r="GY30" s="16"/>
      <c r="GZ30" s="16"/>
      <c r="HA30" s="16"/>
    </row>
    <row r="31" spans="1:209" x14ac:dyDescent="0.35">
      <c r="A31" s="37"/>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E31" s="37">
        <v>26</v>
      </c>
      <c r="GF31" s="12">
        <v>3032</v>
      </c>
      <c r="GG31" s="16">
        <v>78.045000000000002</v>
      </c>
      <c r="GH31" s="16">
        <v>87.275000000000006</v>
      </c>
      <c r="GI31" s="16">
        <v>28.5</v>
      </c>
      <c r="GJ31" s="16">
        <v>24.75</v>
      </c>
      <c r="GK31" s="16">
        <v>16.38</v>
      </c>
      <c r="GL31" s="16">
        <v>37.979999999999997</v>
      </c>
      <c r="GM31" s="16">
        <v>38.46</v>
      </c>
      <c r="GN31" s="16">
        <v>26.63</v>
      </c>
      <c r="GO31" s="16">
        <v>37.4</v>
      </c>
      <c r="GP31" s="16">
        <v>99.86</v>
      </c>
      <c r="GQ31" s="16">
        <v>136.53</v>
      </c>
      <c r="GR31" s="16">
        <v>45.695</v>
      </c>
      <c r="GS31" s="16">
        <v>135.89500000000001</v>
      </c>
      <c r="GT31" s="16">
        <v>102.36499999999999</v>
      </c>
      <c r="GU31" s="16">
        <v>44.91</v>
      </c>
      <c r="GV31" s="16">
        <v>11539.010999999991</v>
      </c>
      <c r="GW31" s="16"/>
      <c r="GX31" s="16"/>
      <c r="GY31" s="16"/>
      <c r="GZ31" s="16"/>
      <c r="HA31" s="16"/>
    </row>
    <row r="32" spans="1:209" x14ac:dyDescent="0.35">
      <c r="A32" s="37"/>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E32" s="37">
        <v>27</v>
      </c>
      <c r="GF32" s="12">
        <v>3033</v>
      </c>
      <c r="GG32" s="16">
        <v>42.34</v>
      </c>
      <c r="GH32" s="16">
        <v>62.3</v>
      </c>
      <c r="GI32" s="16">
        <v>2.5</v>
      </c>
      <c r="GJ32" s="16">
        <v>31.29</v>
      </c>
      <c r="GK32" s="16">
        <v>38.159999999999997</v>
      </c>
      <c r="GL32" s="16">
        <v>47.92</v>
      </c>
      <c r="GM32" s="16">
        <v>13.88</v>
      </c>
      <c r="GN32" s="16">
        <v>10.67</v>
      </c>
      <c r="GO32" s="16">
        <v>18.899999999999999</v>
      </c>
      <c r="GP32" s="16">
        <v>125.41500000000001</v>
      </c>
      <c r="GQ32" s="16">
        <v>248.26</v>
      </c>
      <c r="GR32" s="16">
        <v>6.6</v>
      </c>
      <c r="GS32" s="16">
        <v>50.314999999999998</v>
      </c>
      <c r="GT32" s="16">
        <v>44.14</v>
      </c>
      <c r="GU32" s="16">
        <v>25.08</v>
      </c>
      <c r="GV32" s="16">
        <v>8059.521999999999</v>
      </c>
      <c r="GW32" s="16"/>
      <c r="GX32" s="16"/>
      <c r="GY32" s="16"/>
      <c r="GZ32" s="16"/>
      <c r="HA32" s="16"/>
    </row>
    <row r="33" spans="1:209" x14ac:dyDescent="0.35">
      <c r="A33" s="37"/>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E33" s="37">
        <v>28</v>
      </c>
      <c r="GF33" s="12">
        <v>3034</v>
      </c>
      <c r="GG33" s="16">
        <v>32.914999999999999</v>
      </c>
      <c r="GH33" s="16">
        <v>35.25</v>
      </c>
      <c r="GI33" s="16">
        <v>24</v>
      </c>
      <c r="GJ33" s="16">
        <v>23.25</v>
      </c>
      <c r="GK33" s="16">
        <v>24.5</v>
      </c>
      <c r="GL33" s="16">
        <v>6.62</v>
      </c>
      <c r="GM33" s="16">
        <v>6.56</v>
      </c>
      <c r="GN33" s="16">
        <v>27.204999999999998</v>
      </c>
      <c r="GO33" s="16">
        <v>19.350000000000001</v>
      </c>
      <c r="GP33" s="16">
        <v>23.56</v>
      </c>
      <c r="GQ33" s="16">
        <v>46.53</v>
      </c>
      <c r="GR33" s="16">
        <v>56.79</v>
      </c>
      <c r="GS33" s="16">
        <v>13.164999999999999</v>
      </c>
      <c r="GT33" s="16">
        <v>66.040000000000006</v>
      </c>
      <c r="GU33" s="16">
        <v>41.11</v>
      </c>
      <c r="GV33" s="16">
        <v>5650.5369999999984</v>
      </c>
      <c r="GW33" s="16"/>
      <c r="GX33" s="16"/>
      <c r="GY33" s="16"/>
      <c r="GZ33" s="16"/>
      <c r="HA33" s="16"/>
    </row>
    <row r="34" spans="1:209" x14ac:dyDescent="0.35">
      <c r="A34" s="37"/>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E34" s="37">
        <v>29</v>
      </c>
      <c r="GF34" s="12">
        <v>3036</v>
      </c>
      <c r="GG34" s="16">
        <v>21.83</v>
      </c>
      <c r="GH34" s="16">
        <v>49.664999999999999</v>
      </c>
      <c r="GI34" s="16">
        <v>39.130000000000003</v>
      </c>
      <c r="GJ34" s="16">
        <v>4</v>
      </c>
      <c r="GK34" s="16">
        <v>8</v>
      </c>
      <c r="GL34" s="16">
        <v>9.1</v>
      </c>
      <c r="GM34" s="16">
        <v>5.22</v>
      </c>
      <c r="GN34" s="16">
        <v>43.354999999999997</v>
      </c>
      <c r="GO34" s="16">
        <v>7.5</v>
      </c>
      <c r="GP34" s="16">
        <v>46.41</v>
      </c>
      <c r="GQ34" s="16">
        <v>15.54</v>
      </c>
      <c r="GR34" s="16">
        <v>65.760000000000005</v>
      </c>
      <c r="GS34" s="16">
        <v>31.6</v>
      </c>
      <c r="GT34" s="16">
        <v>38.770000000000003</v>
      </c>
      <c r="GU34" s="16">
        <v>0</v>
      </c>
      <c r="GV34" s="16">
        <v>4366.5499999999993</v>
      </c>
      <c r="GW34" s="16"/>
      <c r="GX34" s="16"/>
      <c r="GY34" s="16"/>
      <c r="GZ34" s="16"/>
      <c r="HA34" s="16"/>
    </row>
    <row r="35" spans="1:209" x14ac:dyDescent="0.35">
      <c r="A35" s="3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E35" s="37">
        <v>30</v>
      </c>
      <c r="GF35" s="12">
        <v>3037</v>
      </c>
      <c r="GG35" s="16">
        <v>199.35499999999999</v>
      </c>
      <c r="GH35" s="16">
        <v>379.32100000000003</v>
      </c>
      <c r="GI35" s="16">
        <v>81</v>
      </c>
      <c r="GJ35" s="16">
        <v>114.54</v>
      </c>
      <c r="GK35" s="16">
        <v>106.699</v>
      </c>
      <c r="GL35" s="16">
        <v>50.16</v>
      </c>
      <c r="GM35" s="16">
        <v>58.335000000000001</v>
      </c>
      <c r="GN35" s="16">
        <v>81.605000000000004</v>
      </c>
      <c r="GO35" s="16">
        <v>48.26</v>
      </c>
      <c r="GP35" s="16">
        <v>301.08</v>
      </c>
      <c r="GQ35" s="16">
        <v>351.6</v>
      </c>
      <c r="GR35" s="16">
        <v>198.47499999999999</v>
      </c>
      <c r="GS35" s="16">
        <v>256.27499999999998</v>
      </c>
      <c r="GT35" s="16">
        <v>256.66000000000003</v>
      </c>
      <c r="GU35" s="16">
        <v>164.51</v>
      </c>
      <c r="GV35" s="16">
        <v>34925.992000000013</v>
      </c>
      <c r="GW35" s="16"/>
      <c r="GX35" s="16"/>
      <c r="GY35" s="16"/>
      <c r="GZ35" s="16"/>
      <c r="HA35" s="16"/>
    </row>
    <row r="36" spans="1:209" x14ac:dyDescent="0.35">
      <c r="A36" s="37"/>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E36" s="37">
        <v>31</v>
      </c>
      <c r="GF36" s="12">
        <v>3038</v>
      </c>
      <c r="GG36" s="16">
        <v>131.53</v>
      </c>
      <c r="GH36" s="16">
        <v>254.92500000000001</v>
      </c>
      <c r="GI36" s="16">
        <v>76.27</v>
      </c>
      <c r="GJ36" s="16">
        <v>85.944999999999993</v>
      </c>
      <c r="GK36" s="16">
        <v>52</v>
      </c>
      <c r="GL36" s="16">
        <v>7.08</v>
      </c>
      <c r="GM36" s="16">
        <v>123.045</v>
      </c>
      <c r="GN36" s="16">
        <v>50.42</v>
      </c>
      <c r="GO36" s="16">
        <v>41.91</v>
      </c>
      <c r="GP36" s="16">
        <v>88.454999999999998</v>
      </c>
      <c r="GQ36" s="16">
        <v>188.09</v>
      </c>
      <c r="GR36" s="16">
        <v>74.77</v>
      </c>
      <c r="GS36" s="16">
        <v>128.755</v>
      </c>
      <c r="GT36" s="16">
        <v>127.44</v>
      </c>
      <c r="GU36" s="16">
        <v>91.075000000000003</v>
      </c>
      <c r="GV36" s="16">
        <v>18905.062999999998</v>
      </c>
      <c r="GW36" s="16"/>
      <c r="GX36" s="16"/>
      <c r="GY36" s="16"/>
      <c r="GZ36" s="16"/>
      <c r="HA36" s="16"/>
    </row>
    <row r="37" spans="1:209" x14ac:dyDescent="0.35">
      <c r="A37" s="37"/>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E37" s="37">
        <v>32</v>
      </c>
      <c r="GF37" s="12">
        <v>3039</v>
      </c>
      <c r="GG37" s="16">
        <v>19.45</v>
      </c>
      <c r="GH37" s="16">
        <v>44.9</v>
      </c>
      <c r="GI37" s="16">
        <v>8.9499999999999993</v>
      </c>
      <c r="GJ37" s="16">
        <v>6.82</v>
      </c>
      <c r="GK37" s="16">
        <v>0</v>
      </c>
      <c r="GL37" s="16">
        <v>23.84</v>
      </c>
      <c r="GM37" s="16">
        <v>8.52</v>
      </c>
      <c r="GN37" s="16">
        <v>7.86</v>
      </c>
      <c r="GO37" s="16">
        <v>43.045000000000002</v>
      </c>
      <c r="GP37" s="16">
        <v>43.784999999999997</v>
      </c>
      <c r="GQ37" s="16">
        <v>46.5</v>
      </c>
      <c r="GR37" s="16">
        <v>60.65</v>
      </c>
      <c r="GS37" s="16">
        <v>31.98</v>
      </c>
      <c r="GT37" s="16">
        <v>55.92</v>
      </c>
      <c r="GU37" s="16">
        <v>57.08</v>
      </c>
      <c r="GV37" s="16">
        <v>5992.4979999999987</v>
      </c>
      <c r="GW37" s="16"/>
      <c r="GX37" s="16"/>
      <c r="GY37" s="16"/>
      <c r="GZ37" s="16"/>
      <c r="HA37" s="16"/>
    </row>
    <row r="38" spans="1:209" x14ac:dyDescent="0.35">
      <c r="A38" s="37"/>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E38" s="37">
        <v>33</v>
      </c>
      <c r="GF38" s="12">
        <v>3040</v>
      </c>
      <c r="GG38" s="16">
        <v>47.29</v>
      </c>
      <c r="GH38" s="16">
        <v>62.23</v>
      </c>
      <c r="GI38" s="16">
        <v>23.54</v>
      </c>
      <c r="GJ38" s="16">
        <v>23.87</v>
      </c>
      <c r="GK38" s="16">
        <v>46.13</v>
      </c>
      <c r="GL38" s="16">
        <v>53.06</v>
      </c>
      <c r="GM38" s="16">
        <v>48.87</v>
      </c>
      <c r="GN38" s="16">
        <v>37.125</v>
      </c>
      <c r="GO38" s="16">
        <v>27.99</v>
      </c>
      <c r="GP38" s="16">
        <v>59.01</v>
      </c>
      <c r="GQ38" s="16">
        <v>57.814999999999998</v>
      </c>
      <c r="GR38" s="16">
        <v>119.495</v>
      </c>
      <c r="GS38" s="16">
        <v>118.99</v>
      </c>
      <c r="GT38" s="16">
        <v>184.77</v>
      </c>
      <c r="GU38" s="16">
        <v>70.05</v>
      </c>
      <c r="GV38" s="16">
        <v>11923.594999999998</v>
      </c>
      <c r="GW38" s="16"/>
      <c r="GX38" s="16"/>
      <c r="GY38" s="16"/>
      <c r="GZ38" s="16"/>
      <c r="HA38" s="16"/>
    </row>
    <row r="39" spans="1:209" x14ac:dyDescent="0.35">
      <c r="A39" s="37"/>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E39" s="37">
        <v>34</v>
      </c>
      <c r="GF39" s="12">
        <v>3041</v>
      </c>
      <c r="GG39" s="16">
        <v>47.07</v>
      </c>
      <c r="GH39" s="16">
        <v>45.78</v>
      </c>
      <c r="GI39" s="16">
        <v>18.597999999999999</v>
      </c>
      <c r="GJ39" s="16">
        <v>11.56</v>
      </c>
      <c r="GK39" s="16">
        <v>20.96</v>
      </c>
      <c r="GL39" s="16">
        <v>24.75</v>
      </c>
      <c r="GM39" s="16">
        <v>5.4</v>
      </c>
      <c r="GN39" s="16">
        <v>6.3</v>
      </c>
      <c r="GO39" s="16">
        <v>8.1950000000000003</v>
      </c>
      <c r="GP39" s="16">
        <v>14.52</v>
      </c>
      <c r="GQ39" s="16">
        <v>25.9</v>
      </c>
      <c r="GR39" s="16">
        <v>44.3</v>
      </c>
      <c r="GS39" s="16">
        <v>53.49</v>
      </c>
      <c r="GT39" s="16">
        <v>53.67</v>
      </c>
      <c r="GU39" s="16">
        <v>61.98</v>
      </c>
      <c r="GV39" s="16">
        <v>6989.6370000000015</v>
      </c>
      <c r="GW39" s="16"/>
      <c r="GX39" s="16"/>
      <c r="GY39" s="16"/>
      <c r="GZ39" s="16"/>
      <c r="HA39" s="16"/>
    </row>
    <row r="40" spans="1:209" x14ac:dyDescent="0.35">
      <c r="A40" s="37"/>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E40" s="37">
        <v>35</v>
      </c>
      <c r="GF40" s="12">
        <v>3042</v>
      </c>
      <c r="GG40" s="16">
        <v>37.270000000000003</v>
      </c>
      <c r="GH40" s="16">
        <v>63.67</v>
      </c>
      <c r="GI40" s="16">
        <v>24</v>
      </c>
      <c r="GJ40" s="16">
        <v>50.5</v>
      </c>
      <c r="GK40" s="16">
        <v>36.520000000000003</v>
      </c>
      <c r="GL40" s="16">
        <v>53.54</v>
      </c>
      <c r="GM40" s="16">
        <v>15.94</v>
      </c>
      <c r="GN40" s="16">
        <v>55.51</v>
      </c>
      <c r="GO40" s="16">
        <v>51.8</v>
      </c>
      <c r="GP40" s="16">
        <v>49.204999999999998</v>
      </c>
      <c r="GQ40" s="16">
        <v>144.315</v>
      </c>
      <c r="GR40" s="16">
        <v>53.52</v>
      </c>
      <c r="GS40" s="16">
        <v>78.510000000000005</v>
      </c>
      <c r="GT40" s="16">
        <v>154.78</v>
      </c>
      <c r="GU40" s="16">
        <v>123.095</v>
      </c>
      <c r="GV40" s="16">
        <v>10368.132000000003</v>
      </c>
      <c r="GW40" s="16"/>
      <c r="GX40" s="16"/>
      <c r="GY40" s="16"/>
      <c r="GZ40" s="16"/>
      <c r="HA40" s="16"/>
    </row>
    <row r="41" spans="1:209" x14ac:dyDescent="0.35">
      <c r="A41" s="37"/>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E41" s="37">
        <v>36</v>
      </c>
      <c r="GF41" s="12">
        <v>3043</v>
      </c>
      <c r="GG41" s="16">
        <v>79.015000000000001</v>
      </c>
      <c r="GH41" s="16">
        <v>84.564999999999998</v>
      </c>
      <c r="GI41" s="16">
        <v>45.4</v>
      </c>
      <c r="GJ41" s="16">
        <v>28.5</v>
      </c>
      <c r="GK41" s="16">
        <v>98.66</v>
      </c>
      <c r="GL41" s="16">
        <v>44.95</v>
      </c>
      <c r="GM41" s="16">
        <v>117.63</v>
      </c>
      <c r="GN41" s="16">
        <v>163.345</v>
      </c>
      <c r="GO41" s="16">
        <v>58.585000000000001</v>
      </c>
      <c r="GP41" s="16">
        <v>232.62</v>
      </c>
      <c r="GQ41" s="16">
        <v>215.57</v>
      </c>
      <c r="GR41" s="16">
        <v>59.03</v>
      </c>
      <c r="GS41" s="16">
        <v>133.31</v>
      </c>
      <c r="GT41" s="16">
        <v>121.77</v>
      </c>
      <c r="GU41" s="16">
        <v>51.704999999999998</v>
      </c>
      <c r="GV41" s="16">
        <v>15251.680000000002</v>
      </c>
      <c r="GW41" s="16"/>
      <c r="GX41" s="16"/>
      <c r="GY41" s="16"/>
      <c r="GZ41" s="16"/>
      <c r="HA41" s="16"/>
    </row>
    <row r="42" spans="1:209" x14ac:dyDescent="0.35">
      <c r="A42" s="37"/>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E42" s="37">
        <v>37</v>
      </c>
      <c r="GF42" s="12">
        <v>3044</v>
      </c>
      <c r="GG42" s="16">
        <v>62.856999999999999</v>
      </c>
      <c r="GH42" s="16">
        <v>82.768000000000001</v>
      </c>
      <c r="GI42" s="16">
        <v>17.420000000000002</v>
      </c>
      <c r="GJ42" s="16">
        <v>17.905000000000001</v>
      </c>
      <c r="GK42" s="16">
        <v>9.5</v>
      </c>
      <c r="GL42" s="16">
        <v>10</v>
      </c>
      <c r="GM42" s="16">
        <v>32.979999999999997</v>
      </c>
      <c r="GN42" s="16">
        <v>42.86</v>
      </c>
      <c r="GO42" s="16">
        <v>32.9</v>
      </c>
      <c r="GP42" s="16">
        <v>89.965000000000003</v>
      </c>
      <c r="GQ42" s="16">
        <v>114.41500000000001</v>
      </c>
      <c r="GR42" s="16">
        <v>96.6</v>
      </c>
      <c r="GS42" s="16">
        <v>116.48</v>
      </c>
      <c r="GT42" s="16">
        <v>172.74</v>
      </c>
      <c r="GU42" s="16">
        <v>128.32499999999999</v>
      </c>
      <c r="GV42" s="16">
        <v>11765.160999999996</v>
      </c>
      <c r="GW42" s="16"/>
      <c r="GX42" s="16"/>
      <c r="GY42" s="16"/>
      <c r="GZ42" s="16"/>
      <c r="HA42" s="16"/>
    </row>
    <row r="43" spans="1:209" x14ac:dyDescent="0.35">
      <c r="A43" s="37"/>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E43" s="37">
        <v>38</v>
      </c>
      <c r="GF43" s="12">
        <v>3045</v>
      </c>
      <c r="GG43" s="16">
        <v>2.88</v>
      </c>
      <c r="GH43" s="16">
        <v>0</v>
      </c>
      <c r="GI43" s="16">
        <v>0</v>
      </c>
      <c r="GJ43" s="16">
        <v>0</v>
      </c>
      <c r="GK43" s="16">
        <v>50</v>
      </c>
      <c r="GL43" s="16">
        <v>0</v>
      </c>
      <c r="GM43" s="16">
        <v>0</v>
      </c>
      <c r="GN43" s="16">
        <v>0</v>
      </c>
      <c r="GO43" s="16">
        <v>0</v>
      </c>
      <c r="GP43" s="16">
        <v>99.5</v>
      </c>
      <c r="GQ43" s="16">
        <v>0</v>
      </c>
      <c r="GR43" s="16">
        <v>0</v>
      </c>
      <c r="GS43" s="16">
        <v>0</v>
      </c>
      <c r="GT43" s="16">
        <v>199.52</v>
      </c>
      <c r="GU43" s="16">
        <v>0</v>
      </c>
      <c r="GV43" s="16">
        <v>1647.3399999999997</v>
      </c>
      <c r="GW43" s="16"/>
      <c r="GX43" s="16"/>
      <c r="GY43" s="16"/>
      <c r="GZ43" s="16"/>
      <c r="HA43" s="16"/>
    </row>
    <row r="44" spans="1:209" x14ac:dyDescent="0.35">
      <c r="A44" s="37"/>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E44" s="37">
        <v>39</v>
      </c>
      <c r="GF44" s="12">
        <v>3046</v>
      </c>
      <c r="GG44" s="16">
        <v>100.505</v>
      </c>
      <c r="GH44" s="16">
        <v>61.34</v>
      </c>
      <c r="GI44" s="16">
        <v>25.79</v>
      </c>
      <c r="GJ44" s="16">
        <v>25</v>
      </c>
      <c r="GK44" s="16">
        <v>47.97</v>
      </c>
      <c r="GL44" s="16">
        <v>21.68</v>
      </c>
      <c r="GM44" s="16">
        <v>30.475000000000001</v>
      </c>
      <c r="GN44" s="16">
        <v>41</v>
      </c>
      <c r="GO44" s="16">
        <v>26.405000000000001</v>
      </c>
      <c r="GP44" s="16">
        <v>74.984999999999999</v>
      </c>
      <c r="GQ44" s="16">
        <v>140.36000000000001</v>
      </c>
      <c r="GR44" s="16">
        <v>71.355000000000004</v>
      </c>
      <c r="GS44" s="16">
        <v>85.99</v>
      </c>
      <c r="GT44" s="16">
        <v>149.81</v>
      </c>
      <c r="GU44" s="16">
        <v>82.834999999999994</v>
      </c>
      <c r="GV44" s="16">
        <v>13687.934999999996</v>
      </c>
      <c r="GW44" s="16"/>
      <c r="GX44" s="16"/>
      <c r="GY44" s="16"/>
      <c r="GZ44" s="16"/>
      <c r="HA44" s="16"/>
    </row>
    <row r="45" spans="1:209" x14ac:dyDescent="0.35">
      <c r="A45" s="37"/>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E45" s="37">
        <v>40</v>
      </c>
      <c r="GF45" s="12">
        <v>3047</v>
      </c>
      <c r="GG45" s="16">
        <v>42.5</v>
      </c>
      <c r="GH45" s="16">
        <v>70.56</v>
      </c>
      <c r="GI45" s="16">
        <v>19.36</v>
      </c>
      <c r="GJ45" s="16">
        <v>37.6</v>
      </c>
      <c r="GK45" s="16">
        <v>48.62</v>
      </c>
      <c r="GL45" s="16">
        <v>0</v>
      </c>
      <c r="GM45" s="16">
        <v>44.65</v>
      </c>
      <c r="GN45" s="16">
        <v>30.31</v>
      </c>
      <c r="GO45" s="16">
        <v>126.54</v>
      </c>
      <c r="GP45" s="16">
        <v>222.19499999999999</v>
      </c>
      <c r="GQ45" s="16">
        <v>113.84</v>
      </c>
      <c r="GR45" s="16">
        <v>77.73</v>
      </c>
      <c r="GS45" s="16">
        <v>230.86</v>
      </c>
      <c r="GT45" s="16">
        <v>125.355</v>
      </c>
      <c r="GU45" s="16">
        <v>25.15</v>
      </c>
      <c r="GV45" s="16">
        <v>13319.304999999993</v>
      </c>
      <c r="GW45" s="16"/>
      <c r="GX45" s="16"/>
      <c r="GY45" s="16"/>
      <c r="GZ45" s="16"/>
      <c r="HA45" s="16"/>
    </row>
    <row r="46" spans="1:209" x14ac:dyDescent="0.35">
      <c r="A46" s="37"/>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E46" s="37">
        <v>41</v>
      </c>
      <c r="GF46" s="12">
        <v>3048</v>
      </c>
      <c r="GG46" s="16">
        <v>67.385000000000005</v>
      </c>
      <c r="GH46" s="16">
        <v>82.45</v>
      </c>
      <c r="GI46" s="16">
        <v>34.24</v>
      </c>
      <c r="GJ46" s="16">
        <v>33.44</v>
      </c>
      <c r="GK46" s="16">
        <v>53.2</v>
      </c>
      <c r="GL46" s="16">
        <v>16.239999999999998</v>
      </c>
      <c r="GM46" s="16">
        <v>8.25</v>
      </c>
      <c r="GN46" s="16">
        <v>44.51</v>
      </c>
      <c r="GO46" s="16">
        <v>24.254999999999999</v>
      </c>
      <c r="GP46" s="16">
        <v>148.48500000000001</v>
      </c>
      <c r="GQ46" s="16">
        <v>142.36000000000001</v>
      </c>
      <c r="GR46" s="16">
        <v>49.81</v>
      </c>
      <c r="GS46" s="16">
        <v>137</v>
      </c>
      <c r="GT46" s="16">
        <v>17.16</v>
      </c>
      <c r="GU46" s="16">
        <v>168.14</v>
      </c>
      <c r="GV46" s="16">
        <v>12389.503999999999</v>
      </c>
      <c r="GW46" s="16"/>
      <c r="GX46" s="16"/>
      <c r="GY46" s="16"/>
      <c r="GZ46" s="16"/>
      <c r="HA46" s="16"/>
    </row>
    <row r="47" spans="1:209" x14ac:dyDescent="0.35">
      <c r="A47" s="37"/>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E47" s="37">
        <v>42</v>
      </c>
      <c r="GF47" s="12">
        <v>3049</v>
      </c>
      <c r="GG47" s="16">
        <v>23.99</v>
      </c>
      <c r="GH47" s="16">
        <v>70.38</v>
      </c>
      <c r="GI47" s="16">
        <v>12</v>
      </c>
      <c r="GJ47" s="16">
        <v>6</v>
      </c>
      <c r="GK47" s="16">
        <v>15.08</v>
      </c>
      <c r="GL47" s="16">
        <v>0</v>
      </c>
      <c r="GM47" s="16">
        <v>6.16</v>
      </c>
      <c r="GN47" s="16">
        <v>17.079999999999998</v>
      </c>
      <c r="GO47" s="16">
        <v>13.11</v>
      </c>
      <c r="GP47" s="16">
        <v>32.225000000000001</v>
      </c>
      <c r="GQ47" s="16">
        <v>101.66</v>
      </c>
      <c r="GR47" s="16">
        <v>29.265000000000001</v>
      </c>
      <c r="GS47" s="16">
        <v>81.44</v>
      </c>
      <c r="GT47" s="16">
        <v>42.24</v>
      </c>
      <c r="GU47" s="16">
        <v>39.78</v>
      </c>
      <c r="GV47" s="16">
        <v>6338.9189999999971</v>
      </c>
      <c r="GW47" s="16"/>
      <c r="GX47" s="16"/>
      <c r="GY47" s="16"/>
      <c r="GZ47" s="16"/>
      <c r="HA47" s="16"/>
    </row>
    <row r="48" spans="1:209" x14ac:dyDescent="0.35">
      <c r="A48" s="37"/>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E48" s="37">
        <v>43</v>
      </c>
      <c r="GF48" s="12">
        <v>3051</v>
      </c>
      <c r="GG48" s="16">
        <v>8.3000000000000007</v>
      </c>
      <c r="GH48" s="16">
        <v>2</v>
      </c>
      <c r="GI48" s="16">
        <v>5.75</v>
      </c>
      <c r="GJ48" s="16">
        <v>5</v>
      </c>
      <c r="GK48" s="16">
        <v>0</v>
      </c>
      <c r="GL48" s="16">
        <v>20</v>
      </c>
      <c r="GM48" s="16">
        <v>25.21</v>
      </c>
      <c r="GN48" s="16">
        <v>0</v>
      </c>
      <c r="GO48" s="16">
        <v>5.89</v>
      </c>
      <c r="GP48" s="16">
        <v>49.06</v>
      </c>
      <c r="GQ48" s="16">
        <v>5.18</v>
      </c>
      <c r="GR48" s="16">
        <v>9.9499999999999993</v>
      </c>
      <c r="GS48" s="16">
        <v>29.315000000000001</v>
      </c>
      <c r="GT48" s="16">
        <v>0</v>
      </c>
      <c r="GU48" s="16">
        <v>48.555</v>
      </c>
      <c r="GV48" s="16">
        <v>2409.3669999999997</v>
      </c>
      <c r="GW48" s="16"/>
      <c r="GX48" s="16"/>
      <c r="GY48" s="16"/>
      <c r="GZ48" s="16"/>
      <c r="HA48" s="16"/>
    </row>
    <row r="49" spans="1:209" x14ac:dyDescent="0.35">
      <c r="A49" s="37"/>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E49" s="37">
        <v>44</v>
      </c>
      <c r="GF49" s="12">
        <v>3052</v>
      </c>
      <c r="GG49" s="16">
        <v>7.0750000000000002</v>
      </c>
      <c r="GH49" s="16">
        <v>6.7149999999999999</v>
      </c>
      <c r="GI49" s="16">
        <v>1.6</v>
      </c>
      <c r="GJ49" s="16">
        <v>0</v>
      </c>
      <c r="GK49" s="16">
        <v>0</v>
      </c>
      <c r="GL49" s="16">
        <v>0</v>
      </c>
      <c r="GM49" s="16">
        <v>0</v>
      </c>
      <c r="GN49" s="16">
        <v>11.34</v>
      </c>
      <c r="GO49" s="16">
        <v>0</v>
      </c>
      <c r="GP49" s="16">
        <v>0</v>
      </c>
      <c r="GQ49" s="16">
        <v>0</v>
      </c>
      <c r="GR49" s="16">
        <v>0</v>
      </c>
      <c r="GS49" s="16">
        <v>0</v>
      </c>
      <c r="GT49" s="16">
        <v>5.28</v>
      </c>
      <c r="GU49" s="16">
        <v>10.119999999999999</v>
      </c>
      <c r="GV49" s="16">
        <v>2023.8889999999994</v>
      </c>
      <c r="GW49" s="16"/>
      <c r="GX49" s="16"/>
      <c r="GY49" s="16"/>
      <c r="GZ49" s="16"/>
      <c r="HA49" s="16"/>
    </row>
    <row r="50" spans="1:209" x14ac:dyDescent="0.35">
      <c r="A50" s="37"/>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E50" s="37">
        <v>45</v>
      </c>
      <c r="GF50" s="12">
        <v>3053</v>
      </c>
      <c r="GG50" s="16">
        <v>8.92</v>
      </c>
      <c r="GH50" s="16">
        <v>0</v>
      </c>
      <c r="GI50" s="16">
        <v>1.53</v>
      </c>
      <c r="GJ50" s="16">
        <v>1.5</v>
      </c>
      <c r="GK50" s="16">
        <v>0</v>
      </c>
      <c r="GL50" s="16">
        <v>10</v>
      </c>
      <c r="GM50" s="16">
        <v>0</v>
      </c>
      <c r="GN50" s="16">
        <v>0</v>
      </c>
      <c r="GO50" s="16">
        <v>0</v>
      </c>
      <c r="GP50" s="16">
        <v>0</v>
      </c>
      <c r="GQ50" s="16">
        <v>0</v>
      </c>
      <c r="GR50" s="16">
        <v>0</v>
      </c>
      <c r="GS50" s="16">
        <v>0</v>
      </c>
      <c r="GT50" s="16">
        <v>6.6</v>
      </c>
      <c r="GU50" s="16">
        <v>0</v>
      </c>
      <c r="GV50" s="16">
        <v>2182.367999999999</v>
      </c>
      <c r="GW50" s="16"/>
      <c r="GX50" s="16"/>
      <c r="GY50" s="16"/>
      <c r="GZ50" s="16"/>
      <c r="HA50" s="16"/>
    </row>
    <row r="51" spans="1:209" x14ac:dyDescent="0.35">
      <c r="A51" s="37"/>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E51" s="37">
        <v>46</v>
      </c>
      <c r="GF51" s="12">
        <v>3054</v>
      </c>
      <c r="GG51" s="16">
        <v>9.68</v>
      </c>
      <c r="GH51" s="16">
        <v>2</v>
      </c>
      <c r="GI51" s="16">
        <v>1.96</v>
      </c>
      <c r="GJ51" s="16">
        <v>5.22</v>
      </c>
      <c r="GK51" s="16">
        <v>7.5</v>
      </c>
      <c r="GL51" s="16">
        <v>2.4</v>
      </c>
      <c r="GM51" s="16">
        <v>2.6160000000000001</v>
      </c>
      <c r="GN51" s="16">
        <v>0</v>
      </c>
      <c r="GO51" s="16">
        <v>0</v>
      </c>
      <c r="GP51" s="16">
        <v>28.98</v>
      </c>
      <c r="GQ51" s="16">
        <v>22.709</v>
      </c>
      <c r="GR51" s="16">
        <v>16.62</v>
      </c>
      <c r="GS51" s="16">
        <v>12.345000000000001</v>
      </c>
      <c r="GT51" s="16">
        <v>24.074999999999999</v>
      </c>
      <c r="GU51" s="16">
        <v>0</v>
      </c>
      <c r="GV51" s="16">
        <v>2356.7940000000003</v>
      </c>
      <c r="GW51" s="16"/>
      <c r="GX51" s="16"/>
      <c r="GY51" s="16"/>
      <c r="GZ51" s="16"/>
      <c r="HA51" s="16"/>
    </row>
    <row r="52" spans="1:209" x14ac:dyDescent="0.35">
      <c r="A52" s="37"/>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E52" s="37">
        <v>47</v>
      </c>
      <c r="GF52" s="12">
        <v>3055</v>
      </c>
      <c r="GG52" s="16">
        <v>46.695</v>
      </c>
      <c r="GH52" s="16">
        <v>19.48</v>
      </c>
      <c r="GI52" s="16">
        <v>9.52</v>
      </c>
      <c r="GJ52" s="16">
        <v>17.5</v>
      </c>
      <c r="GK52" s="16">
        <v>17.649999999999999</v>
      </c>
      <c r="GL52" s="16">
        <v>16.38</v>
      </c>
      <c r="GM52" s="16">
        <v>8.06</v>
      </c>
      <c r="GN52" s="16">
        <v>17.504999999999999</v>
      </c>
      <c r="GO52" s="16">
        <v>31.07</v>
      </c>
      <c r="GP52" s="16">
        <v>29.82</v>
      </c>
      <c r="GQ52" s="16">
        <v>11.47</v>
      </c>
      <c r="GR52" s="16">
        <v>37.42</v>
      </c>
      <c r="GS52" s="16">
        <v>27.52</v>
      </c>
      <c r="GT52" s="16">
        <v>67.209999999999994</v>
      </c>
      <c r="GU52" s="16">
        <v>73.989999999999995</v>
      </c>
      <c r="GV52" s="16">
        <v>5120.5150000000003</v>
      </c>
      <c r="GW52" s="16"/>
      <c r="GX52" s="16"/>
      <c r="GY52" s="16"/>
      <c r="GZ52" s="16"/>
      <c r="HA52" s="16"/>
    </row>
    <row r="53" spans="1:209" x14ac:dyDescent="0.35">
      <c r="A53" s="37"/>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E53" s="37">
        <v>48</v>
      </c>
      <c r="GF53" s="12">
        <v>3056</v>
      </c>
      <c r="GG53" s="16">
        <v>71.454999999999998</v>
      </c>
      <c r="GH53" s="16">
        <v>53.158000000000001</v>
      </c>
      <c r="GI53" s="16">
        <v>5</v>
      </c>
      <c r="GJ53" s="16">
        <v>10.635</v>
      </c>
      <c r="GK53" s="16">
        <v>45.72</v>
      </c>
      <c r="GL53" s="16">
        <v>12.03</v>
      </c>
      <c r="GM53" s="16">
        <v>27.85</v>
      </c>
      <c r="GN53" s="16">
        <v>20.69</v>
      </c>
      <c r="GO53" s="16">
        <v>61.05</v>
      </c>
      <c r="GP53" s="16">
        <v>57.99</v>
      </c>
      <c r="GQ53" s="16">
        <v>59.27</v>
      </c>
      <c r="GR53" s="16">
        <v>91.32</v>
      </c>
      <c r="GS53" s="16">
        <v>41.39</v>
      </c>
      <c r="GT53" s="16">
        <v>51.274999999999999</v>
      </c>
      <c r="GU53" s="16">
        <v>28.16</v>
      </c>
      <c r="GV53" s="16">
        <v>11186.917000000001</v>
      </c>
      <c r="GW53" s="16"/>
      <c r="GX53" s="16"/>
      <c r="GY53" s="16"/>
      <c r="GZ53" s="16"/>
      <c r="HA53" s="16"/>
    </row>
    <row r="54" spans="1:209" x14ac:dyDescent="0.35">
      <c r="A54" s="37"/>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E54" s="37">
        <v>49</v>
      </c>
      <c r="GF54" s="12">
        <v>3057</v>
      </c>
      <c r="GG54" s="16">
        <v>23.69</v>
      </c>
      <c r="GH54" s="16">
        <v>16.23</v>
      </c>
      <c r="GI54" s="16">
        <v>3.56</v>
      </c>
      <c r="GJ54" s="16">
        <v>5.38</v>
      </c>
      <c r="GK54" s="16">
        <v>17.614999999999998</v>
      </c>
      <c r="GL54" s="16">
        <v>5.58</v>
      </c>
      <c r="GM54" s="16">
        <v>22.72</v>
      </c>
      <c r="GN54" s="16">
        <v>4.4249999999999998</v>
      </c>
      <c r="GO54" s="16">
        <v>0</v>
      </c>
      <c r="GP54" s="16">
        <v>36.305</v>
      </c>
      <c r="GQ54" s="16">
        <v>0</v>
      </c>
      <c r="GR54" s="16">
        <v>28.17</v>
      </c>
      <c r="GS54" s="16">
        <v>23.74</v>
      </c>
      <c r="GT54" s="16">
        <v>120.16500000000001</v>
      </c>
      <c r="GU54" s="16">
        <v>60.53</v>
      </c>
      <c r="GV54" s="16">
        <v>4319.7209999999977</v>
      </c>
      <c r="GW54" s="16"/>
      <c r="GX54" s="16"/>
      <c r="GY54" s="16"/>
      <c r="GZ54" s="16"/>
      <c r="HA54" s="16"/>
    </row>
    <row r="55" spans="1:209" x14ac:dyDescent="0.35">
      <c r="A55" s="37"/>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E55" s="37">
        <v>50</v>
      </c>
      <c r="GF55" s="12">
        <v>3058</v>
      </c>
      <c r="GG55" s="16">
        <v>145.749</v>
      </c>
      <c r="GH55" s="16">
        <v>105.7</v>
      </c>
      <c r="GI55" s="16">
        <v>2.2799999999999998</v>
      </c>
      <c r="GJ55" s="16">
        <v>74.75</v>
      </c>
      <c r="GK55" s="16">
        <v>75.625</v>
      </c>
      <c r="GL55" s="16">
        <v>58.07</v>
      </c>
      <c r="GM55" s="16">
        <v>29.945</v>
      </c>
      <c r="GN55" s="16">
        <v>61.17</v>
      </c>
      <c r="GO55" s="16">
        <v>84.864999999999995</v>
      </c>
      <c r="GP55" s="16">
        <v>293.68</v>
      </c>
      <c r="GQ55" s="16">
        <v>348.82499999999999</v>
      </c>
      <c r="GR55" s="16">
        <v>117.36499999999999</v>
      </c>
      <c r="GS55" s="16">
        <v>115.47</v>
      </c>
      <c r="GT55" s="16">
        <v>255.45</v>
      </c>
      <c r="GU55" s="16">
        <v>184.31</v>
      </c>
      <c r="GV55" s="16">
        <v>22073.064000000009</v>
      </c>
      <c r="GW55" s="16"/>
      <c r="GX55" s="16"/>
      <c r="GY55" s="16"/>
      <c r="GZ55" s="16"/>
      <c r="HA55" s="16"/>
    </row>
    <row r="56" spans="1:209" x14ac:dyDescent="0.35">
      <c r="A56" s="37"/>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E56" s="37">
        <v>51</v>
      </c>
      <c r="GF56" s="12">
        <v>3059</v>
      </c>
      <c r="GG56" s="16">
        <v>62.381999999999998</v>
      </c>
      <c r="GH56" s="16">
        <v>157.965</v>
      </c>
      <c r="GI56" s="16">
        <v>42.503999999999998</v>
      </c>
      <c r="GJ56" s="16">
        <v>44.2</v>
      </c>
      <c r="GK56" s="16">
        <v>29.5</v>
      </c>
      <c r="GL56" s="16">
        <v>53.38</v>
      </c>
      <c r="GM56" s="16">
        <v>10.68</v>
      </c>
      <c r="GN56" s="16">
        <v>105.92</v>
      </c>
      <c r="GO56" s="16">
        <v>78.89</v>
      </c>
      <c r="GP56" s="16">
        <v>185.58</v>
      </c>
      <c r="GQ56" s="16">
        <v>400.86</v>
      </c>
      <c r="GR56" s="16">
        <v>170.65</v>
      </c>
      <c r="GS56" s="16">
        <v>285.88</v>
      </c>
      <c r="GT56" s="16">
        <v>242.29</v>
      </c>
      <c r="GU56" s="16">
        <v>230.70500000000001</v>
      </c>
      <c r="GV56" s="16">
        <v>24394.959999999992</v>
      </c>
      <c r="GW56" s="16"/>
      <c r="GX56" s="16"/>
      <c r="GY56" s="16"/>
      <c r="GZ56" s="16"/>
      <c r="HA56" s="16"/>
    </row>
    <row r="57" spans="1:209" x14ac:dyDescent="0.35">
      <c r="A57" s="37"/>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E57" s="37">
        <v>52</v>
      </c>
      <c r="GF57" s="12">
        <v>3060</v>
      </c>
      <c r="GG57" s="16">
        <v>37.229999999999997</v>
      </c>
      <c r="GH57" s="16">
        <v>39.75</v>
      </c>
      <c r="GI57" s="16">
        <v>2</v>
      </c>
      <c r="GJ57" s="16">
        <v>7.5</v>
      </c>
      <c r="GK57" s="16">
        <v>5</v>
      </c>
      <c r="GL57" s="16">
        <v>0</v>
      </c>
      <c r="GM57" s="16">
        <v>10.75</v>
      </c>
      <c r="GN57" s="16">
        <v>2.16</v>
      </c>
      <c r="GO57" s="16">
        <v>53.314999999999998</v>
      </c>
      <c r="GP57" s="16">
        <v>40.72</v>
      </c>
      <c r="GQ57" s="16">
        <v>74.355000000000004</v>
      </c>
      <c r="GR57" s="16">
        <v>45.59</v>
      </c>
      <c r="GS57" s="16">
        <v>15.765000000000001</v>
      </c>
      <c r="GT57" s="16">
        <v>58.54</v>
      </c>
      <c r="GU57" s="16">
        <v>101.745</v>
      </c>
      <c r="GV57" s="16">
        <v>6679.0350000000017</v>
      </c>
      <c r="GW57" s="16"/>
      <c r="GX57" s="16"/>
      <c r="GY57" s="16"/>
      <c r="GZ57" s="16"/>
      <c r="HA57" s="16"/>
    </row>
    <row r="58" spans="1:209" x14ac:dyDescent="0.35">
      <c r="A58" s="37"/>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E58" s="37">
        <v>53</v>
      </c>
      <c r="GF58" s="12">
        <v>3061</v>
      </c>
      <c r="GG58" s="16">
        <v>5.32</v>
      </c>
      <c r="GH58" s="16">
        <v>20.07</v>
      </c>
      <c r="GI58" s="16">
        <v>45.27</v>
      </c>
      <c r="GJ58" s="16">
        <v>148</v>
      </c>
      <c r="GK58" s="16">
        <v>22.46</v>
      </c>
      <c r="GL58" s="16">
        <v>84.12</v>
      </c>
      <c r="GM58" s="16">
        <v>109.44</v>
      </c>
      <c r="GN58" s="16">
        <v>102.24</v>
      </c>
      <c r="GO58" s="16">
        <v>66.694999999999993</v>
      </c>
      <c r="GP58" s="16">
        <v>469.11</v>
      </c>
      <c r="GQ58" s="16">
        <v>240.05500000000001</v>
      </c>
      <c r="GR58" s="16">
        <v>206.01499999999999</v>
      </c>
      <c r="GS58" s="16">
        <v>227.11500000000001</v>
      </c>
      <c r="GT58" s="16">
        <v>50.994999999999997</v>
      </c>
      <c r="GU58" s="16">
        <v>219.81</v>
      </c>
      <c r="GV58" s="16">
        <v>20998.255000000005</v>
      </c>
      <c r="GW58" s="16"/>
      <c r="GX58" s="16"/>
      <c r="GY58" s="16"/>
      <c r="GZ58" s="16"/>
      <c r="HA58" s="16"/>
    </row>
    <row r="59" spans="1:209" x14ac:dyDescent="0.35">
      <c r="A59" s="37"/>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E59" s="37">
        <v>54</v>
      </c>
      <c r="GF59" s="12">
        <v>3062</v>
      </c>
      <c r="GG59" s="16">
        <v>0</v>
      </c>
      <c r="GH59" s="16">
        <v>0</v>
      </c>
      <c r="GI59" s="16">
        <v>0</v>
      </c>
      <c r="GJ59" s="16">
        <v>0</v>
      </c>
      <c r="GK59" s="16">
        <v>0</v>
      </c>
      <c r="GL59" s="16">
        <v>15</v>
      </c>
      <c r="GM59" s="16">
        <v>0</v>
      </c>
      <c r="GN59" s="16">
        <v>0</v>
      </c>
      <c r="GO59" s="16">
        <v>42.125</v>
      </c>
      <c r="GP59" s="16">
        <v>6.27</v>
      </c>
      <c r="GQ59" s="16">
        <v>138.6</v>
      </c>
      <c r="GR59" s="16">
        <v>130.68</v>
      </c>
      <c r="GS59" s="16">
        <v>0</v>
      </c>
      <c r="GT59" s="16">
        <v>0</v>
      </c>
      <c r="GU59" s="16">
        <v>0</v>
      </c>
      <c r="GV59" s="16">
        <v>3532.7550000000006</v>
      </c>
      <c r="GW59" s="16"/>
      <c r="GX59" s="16"/>
      <c r="GY59" s="16"/>
      <c r="GZ59" s="16"/>
      <c r="HA59" s="16"/>
    </row>
    <row r="60" spans="1:209" x14ac:dyDescent="0.35">
      <c r="A60" s="37"/>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E60" s="37">
        <v>55</v>
      </c>
      <c r="GF60" s="12">
        <v>3063</v>
      </c>
      <c r="GG60" s="16">
        <v>5</v>
      </c>
      <c r="GH60" s="16">
        <v>1.95</v>
      </c>
      <c r="GI60" s="16">
        <v>0</v>
      </c>
      <c r="GJ60" s="16">
        <v>3.04</v>
      </c>
      <c r="GK60" s="16">
        <v>10.07</v>
      </c>
      <c r="GL60" s="16">
        <v>0</v>
      </c>
      <c r="GM60" s="16">
        <v>0</v>
      </c>
      <c r="GN60" s="16">
        <v>6.6</v>
      </c>
      <c r="GO60" s="16">
        <v>0</v>
      </c>
      <c r="GP60" s="16">
        <v>20.95</v>
      </c>
      <c r="GQ60" s="16">
        <v>0</v>
      </c>
      <c r="GR60" s="16">
        <v>17.600000000000001</v>
      </c>
      <c r="GS60" s="16">
        <v>0</v>
      </c>
      <c r="GT60" s="16">
        <v>36.520000000000003</v>
      </c>
      <c r="GU60" s="16">
        <v>0</v>
      </c>
      <c r="GV60" s="16">
        <v>773.72500000000002</v>
      </c>
      <c r="GW60" s="16"/>
      <c r="GX60" s="16"/>
      <c r="GY60" s="16"/>
      <c r="GZ60" s="16"/>
      <c r="HA60" s="16"/>
    </row>
    <row r="61" spans="1:209" x14ac:dyDescent="0.35">
      <c r="A61" s="37"/>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E61" s="37">
        <v>56</v>
      </c>
      <c r="GF61" s="12">
        <v>3064</v>
      </c>
      <c r="GG61" s="16">
        <v>228.35300000000001</v>
      </c>
      <c r="GH61" s="16">
        <v>430.05599999999998</v>
      </c>
      <c r="GI61" s="16">
        <v>120.215</v>
      </c>
      <c r="GJ61" s="16">
        <v>176.3</v>
      </c>
      <c r="GK61" s="16">
        <v>197.38</v>
      </c>
      <c r="GL61" s="16">
        <v>152.24</v>
      </c>
      <c r="GM61" s="16">
        <v>280.63</v>
      </c>
      <c r="GN61" s="16">
        <v>314.59500000000003</v>
      </c>
      <c r="GO61" s="16">
        <v>257.45999999999998</v>
      </c>
      <c r="GP61" s="16">
        <v>1689.32</v>
      </c>
      <c r="GQ61" s="16">
        <v>2183.2049999999999</v>
      </c>
      <c r="GR61" s="16">
        <v>1111.55</v>
      </c>
      <c r="GS61" s="16">
        <v>979.17</v>
      </c>
      <c r="GT61" s="16">
        <v>1469.9</v>
      </c>
      <c r="GU61" s="16">
        <v>1028.7</v>
      </c>
      <c r="GV61" s="16">
        <v>134964.86599999998</v>
      </c>
      <c r="GW61" s="16"/>
      <c r="GX61" s="16"/>
      <c r="GY61" s="16"/>
      <c r="GZ61" s="16"/>
      <c r="HA61" s="16"/>
    </row>
    <row r="62" spans="1:209" x14ac:dyDescent="0.35">
      <c r="A62" s="37"/>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E62" s="37">
        <v>57</v>
      </c>
      <c r="GF62" s="12">
        <v>3065</v>
      </c>
      <c r="GG62" s="16">
        <v>6.84</v>
      </c>
      <c r="GH62" s="16">
        <v>9.4499999999999993</v>
      </c>
      <c r="GI62" s="16">
        <v>0</v>
      </c>
      <c r="GJ62" s="16">
        <v>0</v>
      </c>
      <c r="GK62" s="16">
        <v>2.08</v>
      </c>
      <c r="GL62" s="16">
        <v>0</v>
      </c>
      <c r="GM62" s="16">
        <v>10.66</v>
      </c>
      <c r="GN62" s="16">
        <v>5.0250000000000004</v>
      </c>
      <c r="GO62" s="16">
        <v>12.04</v>
      </c>
      <c r="GP62" s="16">
        <v>15.99</v>
      </c>
      <c r="GQ62" s="16">
        <v>11.92</v>
      </c>
      <c r="GR62" s="16">
        <v>12.035</v>
      </c>
      <c r="GS62" s="16">
        <v>13.07</v>
      </c>
      <c r="GT62" s="16">
        <v>72.504999999999995</v>
      </c>
      <c r="GU62" s="16">
        <v>25.65</v>
      </c>
      <c r="GV62" s="16">
        <v>2659.7000000000003</v>
      </c>
      <c r="GW62" s="16"/>
      <c r="GX62" s="16"/>
      <c r="GY62" s="16"/>
      <c r="GZ62" s="16"/>
      <c r="HA62" s="16"/>
    </row>
    <row r="63" spans="1:209" x14ac:dyDescent="0.35">
      <c r="A63" s="37"/>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E63" s="37">
        <v>58</v>
      </c>
      <c r="GF63" s="12">
        <v>3066</v>
      </c>
      <c r="GG63" s="16">
        <v>7.51</v>
      </c>
      <c r="GH63" s="16">
        <v>1.9</v>
      </c>
      <c r="GI63" s="16">
        <v>0</v>
      </c>
      <c r="GJ63" s="16">
        <v>8.32</v>
      </c>
      <c r="GK63" s="16">
        <v>26</v>
      </c>
      <c r="GL63" s="16">
        <v>23.25</v>
      </c>
      <c r="GM63" s="16">
        <v>5.13</v>
      </c>
      <c r="GN63" s="16">
        <v>0</v>
      </c>
      <c r="GO63" s="16">
        <v>59.96</v>
      </c>
      <c r="GP63" s="16">
        <v>8.2949999999999999</v>
      </c>
      <c r="GQ63" s="16">
        <v>51.15</v>
      </c>
      <c r="GR63" s="16">
        <v>11.73</v>
      </c>
      <c r="GS63" s="16">
        <v>0</v>
      </c>
      <c r="GT63" s="16">
        <v>13.77</v>
      </c>
      <c r="GU63" s="16">
        <v>0</v>
      </c>
      <c r="GV63" s="16">
        <v>2658.8070000000002</v>
      </c>
      <c r="GW63" s="16"/>
      <c r="GX63" s="16"/>
      <c r="GY63" s="16"/>
      <c r="GZ63" s="16"/>
      <c r="HA63" s="16"/>
    </row>
    <row r="64" spans="1:209" x14ac:dyDescent="0.35">
      <c r="A64" s="37"/>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E64" s="37">
        <v>59</v>
      </c>
      <c r="GF64" s="12">
        <v>3067</v>
      </c>
      <c r="GG64" s="16">
        <v>2.04</v>
      </c>
      <c r="GH64" s="16">
        <v>8.0399999999999991</v>
      </c>
      <c r="GI64" s="16">
        <v>6</v>
      </c>
      <c r="GJ64" s="16">
        <v>3</v>
      </c>
      <c r="GK64" s="16">
        <v>3.5</v>
      </c>
      <c r="GL64" s="16">
        <v>0</v>
      </c>
      <c r="GM64" s="16">
        <v>108.285</v>
      </c>
      <c r="GN64" s="16">
        <v>3.64</v>
      </c>
      <c r="GO64" s="16">
        <v>29.76</v>
      </c>
      <c r="GP64" s="16">
        <v>5.61</v>
      </c>
      <c r="GQ64" s="16">
        <v>14.42</v>
      </c>
      <c r="GR64" s="16">
        <v>97.53</v>
      </c>
      <c r="GS64" s="16">
        <v>22.07</v>
      </c>
      <c r="GT64" s="16">
        <v>66.260000000000005</v>
      </c>
      <c r="GU64" s="16">
        <v>46.234999999999999</v>
      </c>
      <c r="GV64" s="16">
        <v>2548.5780000000013</v>
      </c>
      <c r="GW64" s="16"/>
      <c r="GX64" s="16"/>
      <c r="GY64" s="16"/>
      <c r="GZ64" s="16"/>
      <c r="HA64" s="16"/>
    </row>
    <row r="65" spans="1:209" x14ac:dyDescent="0.35">
      <c r="A65" s="37"/>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E65" s="37">
        <v>60</v>
      </c>
      <c r="GF65" s="12">
        <v>3068</v>
      </c>
      <c r="GG65" s="16">
        <v>41.11</v>
      </c>
      <c r="GH65" s="16">
        <v>38.99</v>
      </c>
      <c r="GI65" s="16">
        <v>15.15</v>
      </c>
      <c r="GJ65" s="16">
        <v>0</v>
      </c>
      <c r="GK65" s="16">
        <v>39.799999999999997</v>
      </c>
      <c r="GL65" s="16">
        <v>7.31</v>
      </c>
      <c r="GM65" s="16">
        <v>18.745000000000001</v>
      </c>
      <c r="GN65" s="16">
        <v>10.79</v>
      </c>
      <c r="GO65" s="16">
        <v>19.02</v>
      </c>
      <c r="GP65" s="16">
        <v>61.24</v>
      </c>
      <c r="GQ65" s="16">
        <v>60.56</v>
      </c>
      <c r="GR65" s="16">
        <v>58.755000000000003</v>
      </c>
      <c r="GS65" s="16">
        <v>71.5</v>
      </c>
      <c r="GT65" s="16">
        <v>127.71</v>
      </c>
      <c r="GU65" s="16">
        <v>46.2</v>
      </c>
      <c r="GV65" s="16">
        <v>7234.7049999999999</v>
      </c>
      <c r="GW65" s="16"/>
      <c r="GX65" s="16"/>
      <c r="GY65" s="16"/>
      <c r="GZ65" s="16"/>
      <c r="HA65" s="16"/>
    </row>
    <row r="66" spans="1:209" x14ac:dyDescent="0.35">
      <c r="A66" s="37"/>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E66" s="37">
        <v>61</v>
      </c>
      <c r="GF66" s="12">
        <v>3070</v>
      </c>
      <c r="GG66" s="16">
        <v>132.57599999999999</v>
      </c>
      <c r="GH66" s="16">
        <v>86.18</v>
      </c>
      <c r="GI66" s="16">
        <v>23.37</v>
      </c>
      <c r="GJ66" s="16">
        <v>63.47</v>
      </c>
      <c r="GK66" s="16">
        <v>37.72</v>
      </c>
      <c r="GL66" s="16">
        <v>10.28</v>
      </c>
      <c r="GM66" s="16">
        <v>18.22</v>
      </c>
      <c r="GN66" s="16">
        <v>17.667999999999999</v>
      </c>
      <c r="GO66" s="16">
        <v>226.67500000000001</v>
      </c>
      <c r="GP66" s="16">
        <v>124.63</v>
      </c>
      <c r="GQ66" s="16">
        <v>103.815</v>
      </c>
      <c r="GR66" s="16">
        <v>72.16</v>
      </c>
      <c r="GS66" s="16">
        <v>137.22999999999999</v>
      </c>
      <c r="GT66" s="16">
        <v>145.62</v>
      </c>
      <c r="GU66" s="16">
        <v>85.114999999999995</v>
      </c>
      <c r="GV66" s="16">
        <v>13861.368</v>
      </c>
      <c r="GW66" s="16"/>
      <c r="GX66" s="16"/>
      <c r="GY66" s="16"/>
      <c r="GZ66" s="16"/>
      <c r="HA66" s="16"/>
    </row>
    <row r="67" spans="1:209" x14ac:dyDescent="0.35">
      <c r="A67" s="37"/>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E67" s="37">
        <v>62</v>
      </c>
      <c r="GF67" s="12">
        <v>3071</v>
      </c>
      <c r="GG67" s="16">
        <v>45.174999999999997</v>
      </c>
      <c r="GH67" s="16">
        <v>37.630000000000003</v>
      </c>
      <c r="GI67" s="16">
        <v>6</v>
      </c>
      <c r="GJ67" s="16">
        <v>17</v>
      </c>
      <c r="GK67" s="16">
        <v>4.5999999999999996</v>
      </c>
      <c r="GL67" s="16">
        <v>8.58</v>
      </c>
      <c r="GM67" s="16">
        <v>16.55</v>
      </c>
      <c r="GN67" s="16">
        <v>7.52</v>
      </c>
      <c r="GO67" s="16">
        <v>224.34</v>
      </c>
      <c r="GP67" s="16">
        <v>123.98</v>
      </c>
      <c r="GQ67" s="16">
        <v>119.9</v>
      </c>
      <c r="GR67" s="16">
        <v>49.84</v>
      </c>
      <c r="GS67" s="16">
        <v>59.57</v>
      </c>
      <c r="GT67" s="16">
        <v>50.674999999999997</v>
      </c>
      <c r="GU67" s="16">
        <v>75.77</v>
      </c>
      <c r="GV67" s="16">
        <v>9564.0170000000016</v>
      </c>
      <c r="GW67" s="16"/>
      <c r="GX67" s="16"/>
      <c r="GY67" s="16"/>
      <c r="GZ67" s="16"/>
      <c r="HA67" s="16"/>
    </row>
    <row r="68" spans="1:209" x14ac:dyDescent="0.35">
      <c r="A68" s="37"/>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E68" s="37">
        <v>63</v>
      </c>
      <c r="GF68" s="12">
        <v>3072</v>
      </c>
      <c r="GG68" s="16">
        <v>125.52500000000001</v>
      </c>
      <c r="GH68" s="16">
        <v>137.48500000000001</v>
      </c>
      <c r="GI68" s="16">
        <v>35.53</v>
      </c>
      <c r="GJ68" s="16">
        <v>36.25</v>
      </c>
      <c r="GK68" s="16">
        <v>19.38</v>
      </c>
      <c r="GL68" s="16">
        <v>53.32</v>
      </c>
      <c r="GM68" s="16">
        <v>28.26</v>
      </c>
      <c r="GN68" s="16">
        <v>35.494999999999997</v>
      </c>
      <c r="GO68" s="16">
        <v>169.86600000000001</v>
      </c>
      <c r="GP68" s="16">
        <v>122.245</v>
      </c>
      <c r="GQ68" s="16">
        <v>203.04</v>
      </c>
      <c r="GR68" s="16">
        <v>266.185</v>
      </c>
      <c r="GS68" s="16">
        <v>433.99</v>
      </c>
      <c r="GT68" s="16">
        <v>193.85</v>
      </c>
      <c r="GU68" s="16">
        <v>195.755</v>
      </c>
      <c r="GV68" s="16">
        <v>19354.047999999999</v>
      </c>
      <c r="GW68" s="16"/>
      <c r="GX68" s="16"/>
      <c r="GY68" s="16"/>
      <c r="GZ68" s="16"/>
      <c r="HA68" s="16"/>
    </row>
    <row r="69" spans="1:209" x14ac:dyDescent="0.35">
      <c r="A69" s="37"/>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E69" s="37">
        <v>64</v>
      </c>
      <c r="GF69" s="12">
        <v>3073</v>
      </c>
      <c r="GG69" s="16">
        <v>133.33000000000001</v>
      </c>
      <c r="GH69" s="16">
        <v>103.83</v>
      </c>
      <c r="GI69" s="16">
        <v>49.43</v>
      </c>
      <c r="GJ69" s="16">
        <v>76.25</v>
      </c>
      <c r="GK69" s="16">
        <v>20.81</v>
      </c>
      <c r="GL69" s="16">
        <v>23.54</v>
      </c>
      <c r="GM69" s="16">
        <v>118.19499999999999</v>
      </c>
      <c r="GN69" s="16">
        <v>39.975000000000001</v>
      </c>
      <c r="GO69" s="16">
        <v>249.125</v>
      </c>
      <c r="GP69" s="16">
        <v>190.255</v>
      </c>
      <c r="GQ69" s="16">
        <v>147.31</v>
      </c>
      <c r="GR69" s="16">
        <v>149.07499999999999</v>
      </c>
      <c r="GS69" s="16">
        <v>236.63</v>
      </c>
      <c r="GT69" s="16">
        <v>195.42</v>
      </c>
      <c r="GU69" s="16">
        <v>109.43</v>
      </c>
      <c r="GV69" s="16">
        <v>23495.419000000009</v>
      </c>
      <c r="GW69" s="16"/>
      <c r="GX69" s="16"/>
      <c r="GY69" s="16"/>
      <c r="GZ69" s="16"/>
      <c r="HA69" s="16"/>
    </row>
    <row r="70" spans="1:209" x14ac:dyDescent="0.35">
      <c r="A70" s="37"/>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E70" s="37">
        <v>65</v>
      </c>
      <c r="GF70" s="12">
        <v>3074</v>
      </c>
      <c r="GG70" s="16">
        <v>41.97</v>
      </c>
      <c r="GH70" s="16">
        <v>114.678</v>
      </c>
      <c r="GI70" s="16">
        <v>20.5</v>
      </c>
      <c r="GJ70" s="16">
        <v>28.94</v>
      </c>
      <c r="GK70" s="16">
        <v>82.765000000000001</v>
      </c>
      <c r="GL70" s="16">
        <v>132.30000000000001</v>
      </c>
      <c r="GM70" s="16">
        <v>116.52500000000001</v>
      </c>
      <c r="GN70" s="16">
        <v>219.39</v>
      </c>
      <c r="GO70" s="16">
        <v>88.44</v>
      </c>
      <c r="GP70" s="16">
        <v>191.42</v>
      </c>
      <c r="GQ70" s="16">
        <v>338.91500000000002</v>
      </c>
      <c r="GR70" s="16">
        <v>39.854999999999997</v>
      </c>
      <c r="GS70" s="16">
        <v>159.5</v>
      </c>
      <c r="GT70" s="16">
        <v>179.83</v>
      </c>
      <c r="GU70" s="16">
        <v>127.74</v>
      </c>
      <c r="GV70" s="16">
        <v>18949.218000000004</v>
      </c>
      <c r="GW70" s="16"/>
      <c r="GX70" s="16"/>
      <c r="GY70" s="16"/>
      <c r="GZ70" s="16"/>
      <c r="HA70" s="16"/>
    </row>
    <row r="71" spans="1:209" x14ac:dyDescent="0.35">
      <c r="A71" s="37"/>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E71" s="37">
        <v>66</v>
      </c>
      <c r="GF71" s="12">
        <v>3075</v>
      </c>
      <c r="GG71" s="16">
        <v>55.21</v>
      </c>
      <c r="GH71" s="16">
        <v>146.29499999999999</v>
      </c>
      <c r="GI71" s="16">
        <v>39.76</v>
      </c>
      <c r="GJ71" s="16">
        <v>43.5</v>
      </c>
      <c r="GK71" s="16">
        <v>27.5</v>
      </c>
      <c r="GL71" s="16">
        <v>4.7699999999999996</v>
      </c>
      <c r="GM71" s="16">
        <v>18.5</v>
      </c>
      <c r="GN71" s="16">
        <v>25.79</v>
      </c>
      <c r="GO71" s="16">
        <v>19.02</v>
      </c>
      <c r="GP71" s="16">
        <v>134.12</v>
      </c>
      <c r="GQ71" s="16">
        <v>127.8</v>
      </c>
      <c r="GR71" s="16">
        <v>76.47</v>
      </c>
      <c r="GS71" s="16">
        <v>149.24</v>
      </c>
      <c r="GT71" s="16">
        <v>97.424999999999997</v>
      </c>
      <c r="GU71" s="16">
        <v>238.56</v>
      </c>
      <c r="GV71" s="16">
        <v>13080.750000000004</v>
      </c>
      <c r="GW71" s="16"/>
      <c r="GX71" s="16"/>
      <c r="GY71" s="16"/>
      <c r="GZ71" s="16"/>
      <c r="HA71" s="16"/>
    </row>
    <row r="72" spans="1:209" x14ac:dyDescent="0.35">
      <c r="A72" s="37"/>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E72" s="37">
        <v>67</v>
      </c>
      <c r="GF72" s="12">
        <v>3076</v>
      </c>
      <c r="GG72" s="16">
        <v>120.053</v>
      </c>
      <c r="GH72" s="16">
        <v>154.54</v>
      </c>
      <c r="GI72" s="16">
        <v>50.26</v>
      </c>
      <c r="GJ72" s="16">
        <v>61.5</v>
      </c>
      <c r="GK72" s="16">
        <v>70.819999999999993</v>
      </c>
      <c r="GL72" s="16">
        <v>22.92</v>
      </c>
      <c r="GM72" s="16">
        <v>59.43</v>
      </c>
      <c r="GN72" s="16">
        <v>23.1</v>
      </c>
      <c r="GO72" s="16">
        <v>30.2</v>
      </c>
      <c r="GP72" s="16">
        <v>363.81</v>
      </c>
      <c r="GQ72" s="16">
        <v>392.55</v>
      </c>
      <c r="GR72" s="16">
        <v>231.83500000000001</v>
      </c>
      <c r="GS72" s="16">
        <v>227.52500000000001</v>
      </c>
      <c r="GT72" s="16">
        <v>132.92500000000001</v>
      </c>
      <c r="GU72" s="16">
        <v>205.27500000000001</v>
      </c>
      <c r="GV72" s="16">
        <v>29114.089000000018</v>
      </c>
      <c r="GW72" s="16"/>
      <c r="GX72" s="16"/>
      <c r="GY72" s="16"/>
      <c r="GZ72" s="16"/>
      <c r="HA72" s="16"/>
    </row>
    <row r="73" spans="1:209" x14ac:dyDescent="0.35">
      <c r="A73" s="37"/>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E73" s="37">
        <v>68</v>
      </c>
      <c r="GF73" s="12">
        <v>3078</v>
      </c>
      <c r="GG73" s="16">
        <v>41.695</v>
      </c>
      <c r="GH73" s="16">
        <v>27.5</v>
      </c>
      <c r="GI73" s="16">
        <v>0</v>
      </c>
      <c r="GJ73" s="16">
        <v>21.45</v>
      </c>
      <c r="GK73" s="16">
        <v>94.605000000000004</v>
      </c>
      <c r="GL73" s="16">
        <v>3</v>
      </c>
      <c r="GM73" s="16">
        <v>22.54</v>
      </c>
      <c r="GN73" s="16">
        <v>16.655000000000001</v>
      </c>
      <c r="GO73" s="16">
        <v>27.125</v>
      </c>
      <c r="GP73" s="16">
        <v>16.559999999999999</v>
      </c>
      <c r="GQ73" s="16">
        <v>29</v>
      </c>
      <c r="GR73" s="16">
        <v>120.18</v>
      </c>
      <c r="GS73" s="16">
        <v>46.734999999999999</v>
      </c>
      <c r="GT73" s="16">
        <v>32.56</v>
      </c>
      <c r="GU73" s="16">
        <v>39.89</v>
      </c>
      <c r="GV73" s="16">
        <v>8278.3320000000003</v>
      </c>
      <c r="GW73" s="16"/>
      <c r="GX73" s="16"/>
      <c r="GY73" s="16"/>
      <c r="GZ73" s="16"/>
      <c r="HA73" s="16"/>
    </row>
    <row r="74" spans="1:209" x14ac:dyDescent="0.35">
      <c r="A74" s="37"/>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E74" s="37">
        <v>69</v>
      </c>
      <c r="GF74" s="12">
        <v>3079</v>
      </c>
      <c r="GG74" s="16">
        <v>58.41</v>
      </c>
      <c r="GH74" s="16">
        <v>37.15</v>
      </c>
      <c r="GI74" s="16">
        <v>14.5</v>
      </c>
      <c r="GJ74" s="16">
        <v>15.1</v>
      </c>
      <c r="GK74" s="16">
        <v>37.979999999999997</v>
      </c>
      <c r="GL74" s="16">
        <v>0</v>
      </c>
      <c r="GM74" s="16">
        <v>20.72</v>
      </c>
      <c r="GN74" s="16">
        <v>12.255000000000001</v>
      </c>
      <c r="GO74" s="16">
        <v>10.5</v>
      </c>
      <c r="GP74" s="16">
        <v>78.674999999999997</v>
      </c>
      <c r="GQ74" s="16">
        <v>113.545</v>
      </c>
      <c r="GR74" s="16">
        <v>80.55</v>
      </c>
      <c r="GS74" s="16">
        <v>98.954999999999998</v>
      </c>
      <c r="GT74" s="16">
        <v>44</v>
      </c>
      <c r="GU74" s="16">
        <v>57.2</v>
      </c>
      <c r="GV74" s="16">
        <v>9778.3319999999967</v>
      </c>
      <c r="GW74" s="16"/>
      <c r="GX74" s="16"/>
      <c r="GY74" s="16"/>
      <c r="GZ74" s="16"/>
      <c r="HA74" s="16"/>
    </row>
    <row r="75" spans="1:209" x14ac:dyDescent="0.35">
      <c r="A75" s="37"/>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E75" s="37">
        <v>70</v>
      </c>
      <c r="GF75" s="12">
        <v>3081</v>
      </c>
      <c r="GG75" s="16">
        <v>26.414000000000001</v>
      </c>
      <c r="GH75" s="16">
        <v>36.549999999999997</v>
      </c>
      <c r="GI75" s="16">
        <v>8.5</v>
      </c>
      <c r="GJ75" s="16">
        <v>16.940000000000001</v>
      </c>
      <c r="GK75" s="16">
        <v>15.25</v>
      </c>
      <c r="GL75" s="16">
        <v>3</v>
      </c>
      <c r="GM75" s="16">
        <v>81.284999999999997</v>
      </c>
      <c r="GN75" s="16">
        <v>112.285</v>
      </c>
      <c r="GO75" s="16">
        <v>14.27</v>
      </c>
      <c r="GP75" s="16">
        <v>52.555</v>
      </c>
      <c r="GQ75" s="16">
        <v>51.98</v>
      </c>
      <c r="GR75" s="16">
        <v>6.63</v>
      </c>
      <c r="GS75" s="16">
        <v>49.965000000000003</v>
      </c>
      <c r="GT75" s="16">
        <v>174.91499999999999</v>
      </c>
      <c r="GU75" s="16">
        <v>143.56</v>
      </c>
      <c r="GV75" s="16">
        <v>8777.4040000000005</v>
      </c>
      <c r="GW75" s="16"/>
      <c r="GX75" s="16"/>
      <c r="GY75" s="16"/>
      <c r="GZ75" s="16"/>
      <c r="HA75" s="16"/>
    </row>
    <row r="76" spans="1:209" x14ac:dyDescent="0.35">
      <c r="A76" s="37"/>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E76" s="37">
        <v>71</v>
      </c>
      <c r="GF76" s="12">
        <v>3082</v>
      </c>
      <c r="GG76" s="16">
        <v>110.926</v>
      </c>
      <c r="GH76" s="16">
        <v>167.715</v>
      </c>
      <c r="GI76" s="16">
        <v>59.85</v>
      </c>
      <c r="GJ76" s="16">
        <v>59.08</v>
      </c>
      <c r="GK76" s="16">
        <v>23.42</v>
      </c>
      <c r="GL76" s="16">
        <v>46.325000000000003</v>
      </c>
      <c r="GM76" s="16">
        <v>39.79</v>
      </c>
      <c r="GN76" s="16">
        <v>42.79</v>
      </c>
      <c r="GO76" s="16">
        <v>22.68</v>
      </c>
      <c r="GP76" s="16">
        <v>158.63</v>
      </c>
      <c r="GQ76" s="16">
        <v>179.52</v>
      </c>
      <c r="GR76" s="16">
        <v>142.52000000000001</v>
      </c>
      <c r="GS76" s="16">
        <v>214.43</v>
      </c>
      <c r="GT76" s="16">
        <v>118.285</v>
      </c>
      <c r="GU76" s="16">
        <v>91.27</v>
      </c>
      <c r="GV76" s="16">
        <v>17392.409000000003</v>
      </c>
      <c r="GW76" s="16"/>
      <c r="GX76" s="16"/>
      <c r="GY76" s="16"/>
      <c r="GZ76" s="16"/>
      <c r="HA76" s="16"/>
    </row>
    <row r="77" spans="1:209" x14ac:dyDescent="0.35">
      <c r="A77" s="37"/>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E77" s="37">
        <v>72</v>
      </c>
      <c r="GF77" s="12">
        <v>3083</v>
      </c>
      <c r="GG77" s="16">
        <v>116.63500000000001</v>
      </c>
      <c r="GH77" s="16">
        <v>180.71</v>
      </c>
      <c r="GI77" s="16">
        <v>53.85</v>
      </c>
      <c r="GJ77" s="16">
        <v>34.5</v>
      </c>
      <c r="GK77" s="16">
        <v>40.26</v>
      </c>
      <c r="GL77" s="16">
        <v>13.32</v>
      </c>
      <c r="GM77" s="16">
        <v>92.83</v>
      </c>
      <c r="GN77" s="16">
        <v>139.4</v>
      </c>
      <c r="GO77" s="16">
        <v>110.57</v>
      </c>
      <c r="GP77" s="16">
        <v>195.67</v>
      </c>
      <c r="GQ77" s="16">
        <v>204.685</v>
      </c>
      <c r="GR77" s="16">
        <v>190.685</v>
      </c>
      <c r="GS77" s="16">
        <v>131.315</v>
      </c>
      <c r="GT77" s="16">
        <v>196.815</v>
      </c>
      <c r="GU77" s="16">
        <v>45.07</v>
      </c>
      <c r="GV77" s="16">
        <v>19321.120999999996</v>
      </c>
      <c r="GW77" s="16"/>
      <c r="GX77" s="16"/>
      <c r="GY77" s="16"/>
      <c r="GZ77" s="16"/>
      <c r="HA77" s="16"/>
    </row>
    <row r="78" spans="1:209" x14ac:dyDescent="0.35">
      <c r="A78" s="37"/>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E78" s="37">
        <v>73</v>
      </c>
      <c r="GF78" s="12">
        <v>3084</v>
      </c>
      <c r="GG78" s="16">
        <v>107.83199999999999</v>
      </c>
      <c r="GH78" s="16">
        <v>94.16</v>
      </c>
      <c r="GI78" s="16">
        <v>0</v>
      </c>
      <c r="GJ78" s="16">
        <v>12</v>
      </c>
      <c r="GK78" s="16">
        <v>57.75</v>
      </c>
      <c r="GL78" s="16">
        <v>14.39</v>
      </c>
      <c r="GM78" s="16">
        <v>11.58</v>
      </c>
      <c r="GN78" s="16">
        <v>23.114999999999998</v>
      </c>
      <c r="GO78" s="16">
        <v>75.715000000000003</v>
      </c>
      <c r="GP78" s="16">
        <v>100.08</v>
      </c>
      <c r="GQ78" s="16">
        <v>183.13499999999999</v>
      </c>
      <c r="GR78" s="16">
        <v>148.36000000000001</v>
      </c>
      <c r="GS78" s="16">
        <v>132.82499999999999</v>
      </c>
      <c r="GT78" s="16">
        <v>165.67500000000001</v>
      </c>
      <c r="GU78" s="16">
        <v>63.1</v>
      </c>
      <c r="GV78" s="16">
        <v>14202.218000000001</v>
      </c>
      <c r="GW78" s="16"/>
      <c r="GX78" s="16"/>
      <c r="GY78" s="16"/>
      <c r="GZ78" s="16"/>
      <c r="HA78" s="16"/>
    </row>
    <row r="79" spans="1:209" x14ac:dyDescent="0.35">
      <c r="A79" s="37"/>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E79" s="37">
        <v>74</v>
      </c>
      <c r="GF79" s="12">
        <v>3085</v>
      </c>
      <c r="GG79" s="16">
        <v>53.424999999999997</v>
      </c>
      <c r="GH79" s="16">
        <v>58.91</v>
      </c>
      <c r="GI79" s="16">
        <v>12.9</v>
      </c>
      <c r="GJ79" s="16">
        <v>29.5</v>
      </c>
      <c r="GK79" s="16">
        <v>31.84</v>
      </c>
      <c r="GL79" s="16">
        <v>18.79</v>
      </c>
      <c r="GM79" s="16">
        <v>13.88</v>
      </c>
      <c r="GN79" s="16">
        <v>11.26</v>
      </c>
      <c r="GO79" s="16">
        <v>6.3250000000000002</v>
      </c>
      <c r="GP79" s="16">
        <v>46.875</v>
      </c>
      <c r="GQ79" s="16">
        <v>69.180000000000007</v>
      </c>
      <c r="GR79" s="16">
        <v>84.82</v>
      </c>
      <c r="GS79" s="16">
        <v>73.739999999999995</v>
      </c>
      <c r="GT79" s="16">
        <v>35.130000000000003</v>
      </c>
      <c r="GU79" s="16">
        <v>52.83</v>
      </c>
      <c r="GV79" s="16">
        <v>7491.4119999999966</v>
      </c>
      <c r="GW79" s="16"/>
      <c r="GX79" s="16"/>
      <c r="GY79" s="16"/>
      <c r="GZ79" s="16"/>
      <c r="HA79" s="16"/>
    </row>
    <row r="80" spans="1:209" x14ac:dyDescent="0.35">
      <c r="A80" s="37"/>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E80" s="37">
        <v>75</v>
      </c>
      <c r="GF80" s="12">
        <v>3087</v>
      </c>
      <c r="GG80" s="16">
        <v>18.97</v>
      </c>
      <c r="GH80" s="16">
        <v>31.61</v>
      </c>
      <c r="GI80" s="16">
        <v>4</v>
      </c>
      <c r="GJ80" s="16">
        <v>27.46</v>
      </c>
      <c r="GK80" s="16">
        <v>4.5</v>
      </c>
      <c r="GL80" s="16">
        <v>4</v>
      </c>
      <c r="GM80" s="16">
        <v>6.81</v>
      </c>
      <c r="GN80" s="16">
        <v>0</v>
      </c>
      <c r="GO80" s="16">
        <v>0</v>
      </c>
      <c r="GP80" s="16">
        <v>40.590000000000003</v>
      </c>
      <c r="GQ80" s="16">
        <v>51.06</v>
      </c>
      <c r="GR80" s="16">
        <v>27.54</v>
      </c>
      <c r="GS80" s="16">
        <v>59.37</v>
      </c>
      <c r="GT80" s="16">
        <v>53</v>
      </c>
      <c r="GU80" s="16">
        <v>30.914999999999999</v>
      </c>
      <c r="GV80" s="16">
        <v>5231.8070000000025</v>
      </c>
      <c r="GW80" s="16"/>
      <c r="GX80" s="16"/>
      <c r="GY80" s="16"/>
      <c r="GZ80" s="16"/>
      <c r="HA80" s="16"/>
    </row>
    <row r="81" spans="1:209" x14ac:dyDescent="0.35">
      <c r="A81" s="37"/>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E81" s="37">
        <v>76</v>
      </c>
      <c r="GF81" s="12">
        <v>3088</v>
      </c>
      <c r="GG81" s="16">
        <v>75.150000000000006</v>
      </c>
      <c r="GH81" s="16">
        <v>137.215</v>
      </c>
      <c r="GI81" s="16">
        <v>8.5</v>
      </c>
      <c r="GJ81" s="16">
        <v>56</v>
      </c>
      <c r="GK81" s="16">
        <v>31.74</v>
      </c>
      <c r="GL81" s="16">
        <v>4.42</v>
      </c>
      <c r="GM81" s="16">
        <v>28.38</v>
      </c>
      <c r="GN81" s="16">
        <v>43.674999999999997</v>
      </c>
      <c r="GO81" s="16">
        <v>45.365000000000002</v>
      </c>
      <c r="GP81" s="16">
        <v>115.735</v>
      </c>
      <c r="GQ81" s="16">
        <v>189.75</v>
      </c>
      <c r="GR81" s="16">
        <v>141.56</v>
      </c>
      <c r="GS81" s="16">
        <v>285.08</v>
      </c>
      <c r="GT81" s="16">
        <v>116.345</v>
      </c>
      <c r="GU81" s="16">
        <v>84.6</v>
      </c>
      <c r="GV81" s="16">
        <v>16744.555999999993</v>
      </c>
      <c r="GW81" s="16"/>
      <c r="GX81" s="16"/>
      <c r="GY81" s="16"/>
      <c r="GZ81" s="16"/>
      <c r="HA81" s="16"/>
    </row>
    <row r="82" spans="1:209" x14ac:dyDescent="0.35">
      <c r="A82" s="37"/>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E82" s="37">
        <v>77</v>
      </c>
      <c r="GF82" s="12">
        <v>3089</v>
      </c>
      <c r="GG82" s="16">
        <v>84.108000000000004</v>
      </c>
      <c r="GH82" s="16">
        <v>79.239999999999995</v>
      </c>
      <c r="GI82" s="16">
        <v>8.35</v>
      </c>
      <c r="GJ82" s="16">
        <v>26.06</v>
      </c>
      <c r="GK82" s="16">
        <v>24.43</v>
      </c>
      <c r="GL82" s="16">
        <v>19.46</v>
      </c>
      <c r="GM82" s="16">
        <v>11.27</v>
      </c>
      <c r="GN82" s="16">
        <v>35.625</v>
      </c>
      <c r="GO82" s="16">
        <v>10.4</v>
      </c>
      <c r="GP82" s="16">
        <v>52.73</v>
      </c>
      <c r="GQ82" s="16">
        <v>92.76</v>
      </c>
      <c r="GR82" s="16">
        <v>152.93</v>
      </c>
      <c r="GS82" s="16">
        <v>80.900000000000006</v>
      </c>
      <c r="GT82" s="16">
        <v>78.760000000000005</v>
      </c>
      <c r="GU82" s="16">
        <v>28.21</v>
      </c>
      <c r="GV82" s="16">
        <v>9874.4289999999983</v>
      </c>
      <c r="GW82" s="16"/>
      <c r="GX82" s="16"/>
      <c r="GY82" s="16"/>
      <c r="GZ82" s="16"/>
      <c r="HA82" s="16"/>
    </row>
    <row r="83" spans="1:209" x14ac:dyDescent="0.35">
      <c r="A83" s="37"/>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E83" s="37">
        <v>78</v>
      </c>
      <c r="GF83" s="12">
        <v>3090</v>
      </c>
      <c r="GG83" s="16">
        <v>26.745000000000001</v>
      </c>
      <c r="GH83" s="16">
        <v>9.5299999999999994</v>
      </c>
      <c r="GI83" s="16">
        <v>0</v>
      </c>
      <c r="GJ83" s="16">
        <v>4.8</v>
      </c>
      <c r="GK83" s="16">
        <v>0</v>
      </c>
      <c r="GL83" s="16">
        <v>0</v>
      </c>
      <c r="GM83" s="16">
        <v>4.59</v>
      </c>
      <c r="GN83" s="16">
        <v>9.9</v>
      </c>
      <c r="GO83" s="16">
        <v>18.8</v>
      </c>
      <c r="GP83" s="16">
        <v>6.6</v>
      </c>
      <c r="GQ83" s="16">
        <v>29.62</v>
      </c>
      <c r="GR83" s="16">
        <v>36.11</v>
      </c>
      <c r="GS83" s="16">
        <v>72.584999999999994</v>
      </c>
      <c r="GT83" s="16">
        <v>35</v>
      </c>
      <c r="GU83" s="16">
        <v>0</v>
      </c>
      <c r="GV83" s="16">
        <v>3035.0929999999985</v>
      </c>
      <c r="GW83" s="16"/>
      <c r="GX83" s="16"/>
      <c r="GY83" s="16"/>
      <c r="GZ83" s="16"/>
      <c r="HA83" s="16"/>
    </row>
    <row r="84" spans="1:209" x14ac:dyDescent="0.35">
      <c r="A84" s="37"/>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E84" s="37">
        <v>79</v>
      </c>
      <c r="GF84" s="12">
        <v>3091</v>
      </c>
      <c r="GG84" s="16">
        <v>5.51</v>
      </c>
      <c r="GH84" s="16">
        <v>23.17</v>
      </c>
      <c r="GI84" s="16">
        <v>2</v>
      </c>
      <c r="GJ84" s="16">
        <v>7.5</v>
      </c>
      <c r="GK84" s="16">
        <v>6</v>
      </c>
      <c r="GL84" s="16">
        <v>0</v>
      </c>
      <c r="GM84" s="16">
        <v>11.23</v>
      </c>
      <c r="GN84" s="16">
        <v>10.199999999999999</v>
      </c>
      <c r="GO84" s="16">
        <v>12.6</v>
      </c>
      <c r="GP84" s="16">
        <v>17.079999999999998</v>
      </c>
      <c r="GQ84" s="16">
        <v>16.62</v>
      </c>
      <c r="GR84" s="16">
        <v>51.93</v>
      </c>
      <c r="GS84" s="16">
        <v>37.35</v>
      </c>
      <c r="GT84" s="16">
        <v>7.92</v>
      </c>
      <c r="GU84" s="16">
        <v>6.6</v>
      </c>
      <c r="GV84" s="16">
        <v>2618.7799999999997</v>
      </c>
      <c r="GW84" s="16"/>
      <c r="GX84" s="16"/>
      <c r="GY84" s="16"/>
      <c r="GZ84" s="16"/>
      <c r="HA84" s="16"/>
    </row>
    <row r="85" spans="1:209" x14ac:dyDescent="0.35">
      <c r="A85" s="37"/>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E85" s="37">
        <v>80</v>
      </c>
      <c r="GF85" s="12">
        <v>3093</v>
      </c>
      <c r="GG85" s="16">
        <v>19.48</v>
      </c>
      <c r="GH85" s="16">
        <v>30.4</v>
      </c>
      <c r="GI85" s="16">
        <v>0</v>
      </c>
      <c r="GJ85" s="16">
        <v>5</v>
      </c>
      <c r="GK85" s="16">
        <v>1</v>
      </c>
      <c r="GL85" s="16">
        <v>0</v>
      </c>
      <c r="GM85" s="16">
        <v>9.3800000000000008</v>
      </c>
      <c r="GN85" s="16">
        <v>45.875</v>
      </c>
      <c r="GO85" s="16">
        <v>118.845</v>
      </c>
      <c r="GP85" s="16">
        <v>26.7</v>
      </c>
      <c r="GQ85" s="16">
        <v>16.66</v>
      </c>
      <c r="GR85" s="16">
        <v>62.62</v>
      </c>
      <c r="GS85" s="16">
        <v>28.4</v>
      </c>
      <c r="GT85" s="16">
        <v>39.369999999999997</v>
      </c>
      <c r="GU85" s="16">
        <v>19.8</v>
      </c>
      <c r="GV85" s="16">
        <v>3412.2870000000007</v>
      </c>
      <c r="GW85" s="16"/>
      <c r="GX85" s="16"/>
      <c r="GY85" s="16"/>
      <c r="GZ85" s="16"/>
      <c r="HA85" s="16"/>
    </row>
    <row r="86" spans="1:209" x14ac:dyDescent="0.35">
      <c r="A86" s="37"/>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E86" s="37">
        <v>81</v>
      </c>
      <c r="GF86" s="12">
        <v>3094</v>
      </c>
      <c r="GG86" s="16">
        <v>14.24</v>
      </c>
      <c r="GH86" s="16">
        <v>24.64</v>
      </c>
      <c r="GI86" s="16">
        <v>15.08</v>
      </c>
      <c r="GJ86" s="16">
        <v>7</v>
      </c>
      <c r="GK86" s="16">
        <v>5.0999999999999996</v>
      </c>
      <c r="GL86" s="16">
        <v>5.7</v>
      </c>
      <c r="GM86" s="16">
        <v>5.12</v>
      </c>
      <c r="GN86" s="16">
        <v>9.18</v>
      </c>
      <c r="GO86" s="16">
        <v>34.33</v>
      </c>
      <c r="GP86" s="16">
        <v>27.36</v>
      </c>
      <c r="GQ86" s="16">
        <v>48.84</v>
      </c>
      <c r="GR86" s="16">
        <v>57.26</v>
      </c>
      <c r="GS86" s="16">
        <v>65.66</v>
      </c>
      <c r="GT86" s="16">
        <v>76.94</v>
      </c>
      <c r="GU86" s="16">
        <v>32.54</v>
      </c>
      <c r="GV86" s="16">
        <v>5488.337999999997</v>
      </c>
      <c r="GW86" s="16"/>
      <c r="GX86" s="16"/>
      <c r="GY86" s="16"/>
      <c r="GZ86" s="16"/>
      <c r="HA86" s="16"/>
    </row>
    <row r="87" spans="1:209" x14ac:dyDescent="0.35">
      <c r="A87" s="37"/>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E87" s="37">
        <v>82</v>
      </c>
      <c r="GF87" s="12">
        <v>3095</v>
      </c>
      <c r="GG87" s="16">
        <v>112.601</v>
      </c>
      <c r="GH87" s="16">
        <v>117.414</v>
      </c>
      <c r="GI87" s="16">
        <v>6.5</v>
      </c>
      <c r="GJ87" s="16">
        <v>49.64</v>
      </c>
      <c r="GK87" s="16">
        <v>49.21</v>
      </c>
      <c r="GL87" s="16">
        <v>23.484999999999999</v>
      </c>
      <c r="GM87" s="16">
        <v>109.44</v>
      </c>
      <c r="GN87" s="16">
        <v>90.545000000000002</v>
      </c>
      <c r="GO87" s="16">
        <v>133.16499999999999</v>
      </c>
      <c r="GP87" s="16">
        <v>162.76499999999999</v>
      </c>
      <c r="GQ87" s="16">
        <v>155.19499999999999</v>
      </c>
      <c r="GR87" s="16">
        <v>147.685</v>
      </c>
      <c r="GS87" s="16">
        <v>143.47999999999999</v>
      </c>
      <c r="GT87" s="16">
        <v>157.57</v>
      </c>
      <c r="GU87" s="16">
        <v>86.86</v>
      </c>
      <c r="GV87" s="16">
        <v>20262.439000000009</v>
      </c>
      <c r="GW87" s="16"/>
      <c r="GX87" s="16"/>
      <c r="GY87" s="16"/>
      <c r="GZ87" s="16"/>
      <c r="HA87" s="16"/>
    </row>
    <row r="88" spans="1:209" x14ac:dyDescent="0.35">
      <c r="A88" s="37"/>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E88" s="37">
        <v>83</v>
      </c>
      <c r="GF88" s="12">
        <v>3096</v>
      </c>
      <c r="GG88" s="16">
        <v>9.125</v>
      </c>
      <c r="GH88" s="16">
        <v>18.45</v>
      </c>
      <c r="GI88" s="16">
        <v>1.9650000000000001</v>
      </c>
      <c r="GJ88" s="16">
        <v>8.1</v>
      </c>
      <c r="GK88" s="16">
        <v>0.5</v>
      </c>
      <c r="GL88" s="16">
        <v>0</v>
      </c>
      <c r="GM88" s="16">
        <v>2.7</v>
      </c>
      <c r="GN88" s="16">
        <v>13.2</v>
      </c>
      <c r="GO88" s="16">
        <v>6.6</v>
      </c>
      <c r="GP88" s="16">
        <v>6.6</v>
      </c>
      <c r="GQ88" s="16">
        <v>24.62</v>
      </c>
      <c r="GR88" s="16">
        <v>12.52</v>
      </c>
      <c r="GS88" s="16">
        <v>0</v>
      </c>
      <c r="GT88" s="16">
        <v>14.96</v>
      </c>
      <c r="GU88" s="16">
        <v>0</v>
      </c>
      <c r="GV88" s="16">
        <v>1563.2849999999999</v>
      </c>
      <c r="GW88" s="16"/>
      <c r="GX88" s="16"/>
      <c r="GY88" s="16"/>
      <c r="GZ88" s="16"/>
      <c r="HA88" s="16"/>
    </row>
    <row r="89" spans="1:209" x14ac:dyDescent="0.35">
      <c r="A89" s="37"/>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E89" s="37">
        <v>84</v>
      </c>
      <c r="GF89" s="12">
        <v>3097</v>
      </c>
      <c r="GG89" s="16">
        <v>25.18</v>
      </c>
      <c r="GH89" s="16">
        <v>6.8</v>
      </c>
      <c r="GI89" s="16">
        <v>0</v>
      </c>
      <c r="GJ89" s="16">
        <v>4.5</v>
      </c>
      <c r="GK89" s="16">
        <v>4</v>
      </c>
      <c r="GL89" s="16">
        <v>9.1</v>
      </c>
      <c r="GM89" s="16">
        <v>12.96</v>
      </c>
      <c r="GN89" s="16">
        <v>0</v>
      </c>
      <c r="GO89" s="16">
        <v>1.925</v>
      </c>
      <c r="GP89" s="16">
        <v>38.64</v>
      </c>
      <c r="GQ89" s="16">
        <v>11.22</v>
      </c>
      <c r="GR89" s="16">
        <v>48.68</v>
      </c>
      <c r="GS89" s="16">
        <v>21.92</v>
      </c>
      <c r="GT89" s="16">
        <v>0</v>
      </c>
      <c r="GU89" s="16">
        <v>0</v>
      </c>
      <c r="GV89" s="16">
        <v>2141.3890000000001</v>
      </c>
      <c r="GW89" s="16"/>
      <c r="GX89" s="16"/>
      <c r="GY89" s="16"/>
      <c r="GZ89" s="16"/>
      <c r="HA89" s="16"/>
    </row>
    <row r="90" spans="1:209" x14ac:dyDescent="0.35">
      <c r="A90" s="37"/>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E90" s="37">
        <v>85</v>
      </c>
      <c r="GF90" s="12">
        <v>3099</v>
      </c>
      <c r="GG90" s="16">
        <v>28.84</v>
      </c>
      <c r="GH90" s="16">
        <v>17.245000000000001</v>
      </c>
      <c r="GI90" s="16">
        <v>5.0999999999999996</v>
      </c>
      <c r="GJ90" s="16">
        <v>14.125</v>
      </c>
      <c r="GK90" s="16">
        <v>13.6</v>
      </c>
      <c r="GL90" s="16">
        <v>0</v>
      </c>
      <c r="GM90" s="16">
        <v>24.49</v>
      </c>
      <c r="GN90" s="16">
        <v>4.05</v>
      </c>
      <c r="GO90" s="16">
        <v>6.6</v>
      </c>
      <c r="GP90" s="16">
        <v>17.399999999999999</v>
      </c>
      <c r="GQ90" s="16">
        <v>34.81</v>
      </c>
      <c r="GR90" s="16">
        <v>42.42</v>
      </c>
      <c r="GS90" s="16">
        <v>19.504999999999999</v>
      </c>
      <c r="GT90" s="16">
        <v>9.24</v>
      </c>
      <c r="GU90" s="16">
        <v>6.16</v>
      </c>
      <c r="GV90" s="16">
        <v>4405.3639999999996</v>
      </c>
      <c r="GW90" s="16"/>
      <c r="GX90" s="16"/>
      <c r="GY90" s="16"/>
      <c r="GZ90" s="16"/>
      <c r="HA90" s="16"/>
    </row>
    <row r="91" spans="1:209" x14ac:dyDescent="0.35">
      <c r="A91" s="37"/>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E91" s="37">
        <v>86</v>
      </c>
      <c r="GF91" s="12">
        <v>3101</v>
      </c>
      <c r="GG91" s="16">
        <v>62.761000000000003</v>
      </c>
      <c r="GH91" s="16">
        <v>51.104999999999997</v>
      </c>
      <c r="GI91" s="16">
        <v>8.1</v>
      </c>
      <c r="GJ91" s="16">
        <v>13.66</v>
      </c>
      <c r="GK91" s="16">
        <v>112.8</v>
      </c>
      <c r="GL91" s="16">
        <v>21.14</v>
      </c>
      <c r="GM91" s="16">
        <v>16.28</v>
      </c>
      <c r="GN91" s="16">
        <v>33.07</v>
      </c>
      <c r="GO91" s="16">
        <v>158.73500000000001</v>
      </c>
      <c r="GP91" s="16">
        <v>83.784999999999997</v>
      </c>
      <c r="GQ91" s="16">
        <v>120.94</v>
      </c>
      <c r="GR91" s="16">
        <v>42.49</v>
      </c>
      <c r="GS91" s="16">
        <v>72.790000000000006</v>
      </c>
      <c r="GT91" s="16">
        <v>117.52</v>
      </c>
      <c r="GU91" s="16">
        <v>59.744999999999997</v>
      </c>
      <c r="GV91" s="16">
        <v>12293.346000000001</v>
      </c>
      <c r="GW91" s="16"/>
      <c r="GX91" s="16"/>
      <c r="GY91" s="16"/>
      <c r="GZ91" s="16"/>
      <c r="HA91" s="16"/>
    </row>
    <row r="92" spans="1:209" x14ac:dyDescent="0.35">
      <c r="A92" s="37"/>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E92" s="37">
        <v>87</v>
      </c>
      <c r="GF92" s="12">
        <v>3102</v>
      </c>
      <c r="GG92" s="16">
        <v>25.736000000000001</v>
      </c>
      <c r="GH92" s="16">
        <v>41.05</v>
      </c>
      <c r="GI92" s="16">
        <v>6</v>
      </c>
      <c r="GJ92" s="16">
        <v>6.48</v>
      </c>
      <c r="GK92" s="16">
        <v>2.5499999999999998</v>
      </c>
      <c r="GL92" s="16">
        <v>2.5499999999999998</v>
      </c>
      <c r="GM92" s="16">
        <v>5.3</v>
      </c>
      <c r="GN92" s="16">
        <v>0</v>
      </c>
      <c r="GO92" s="16">
        <v>6.3250000000000002</v>
      </c>
      <c r="GP92" s="16">
        <v>62.1</v>
      </c>
      <c r="GQ92" s="16">
        <v>0</v>
      </c>
      <c r="GR92" s="16">
        <v>46.604999999999997</v>
      </c>
      <c r="GS92" s="16">
        <v>34.25</v>
      </c>
      <c r="GT92" s="16">
        <v>24.2</v>
      </c>
      <c r="GU92" s="16">
        <v>8.8000000000000007</v>
      </c>
      <c r="GV92" s="16">
        <v>3786.2130000000006</v>
      </c>
      <c r="GW92" s="16"/>
      <c r="GX92" s="16"/>
      <c r="GY92" s="16"/>
      <c r="GZ92" s="16"/>
      <c r="HA92" s="16"/>
    </row>
    <row r="93" spans="1:209" x14ac:dyDescent="0.35">
      <c r="A93" s="37"/>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E93" s="37">
        <v>88</v>
      </c>
      <c r="GF93" s="12">
        <v>3103</v>
      </c>
      <c r="GG93" s="16">
        <v>38.619999999999997</v>
      </c>
      <c r="GH93" s="16">
        <v>17.239999999999998</v>
      </c>
      <c r="GI93" s="16">
        <v>19.600000000000001</v>
      </c>
      <c r="GJ93" s="16">
        <v>21</v>
      </c>
      <c r="GK93" s="16">
        <v>10</v>
      </c>
      <c r="GL93" s="16">
        <v>17.39</v>
      </c>
      <c r="GM93" s="16">
        <v>6.54</v>
      </c>
      <c r="GN93" s="16">
        <v>11.82</v>
      </c>
      <c r="GO93" s="16">
        <v>19.975000000000001</v>
      </c>
      <c r="GP93" s="16">
        <v>47.37</v>
      </c>
      <c r="GQ93" s="16">
        <v>74.25</v>
      </c>
      <c r="GR93" s="16">
        <v>22.57</v>
      </c>
      <c r="GS93" s="16">
        <v>38.524999999999999</v>
      </c>
      <c r="GT93" s="16">
        <v>26.4</v>
      </c>
      <c r="GU93" s="16">
        <v>45.76</v>
      </c>
      <c r="GV93" s="16">
        <v>7877.7019999999966</v>
      </c>
      <c r="GW93" s="16"/>
      <c r="GX93" s="16"/>
      <c r="GY93" s="16"/>
      <c r="GZ93" s="16"/>
      <c r="HA93" s="16"/>
    </row>
    <row r="94" spans="1:209" x14ac:dyDescent="0.35">
      <c r="A94" s="37"/>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E94" s="37">
        <v>89</v>
      </c>
      <c r="GF94" s="12">
        <v>3104</v>
      </c>
      <c r="GG94" s="16">
        <v>46.65</v>
      </c>
      <c r="GH94" s="16">
        <v>59.615000000000002</v>
      </c>
      <c r="GI94" s="16">
        <v>16</v>
      </c>
      <c r="GJ94" s="16">
        <v>38.380000000000003</v>
      </c>
      <c r="GK94" s="16">
        <v>5.5</v>
      </c>
      <c r="GL94" s="16">
        <v>5.55</v>
      </c>
      <c r="GM94" s="16">
        <v>36.44</v>
      </c>
      <c r="GN94" s="16">
        <v>59.505000000000003</v>
      </c>
      <c r="GO94" s="16">
        <v>10.84</v>
      </c>
      <c r="GP94" s="16">
        <v>46.32</v>
      </c>
      <c r="GQ94" s="16">
        <v>116.38</v>
      </c>
      <c r="GR94" s="16">
        <v>69.185000000000002</v>
      </c>
      <c r="GS94" s="16">
        <v>159.29</v>
      </c>
      <c r="GT94" s="16">
        <v>89.905000000000001</v>
      </c>
      <c r="GU94" s="16">
        <v>36.520000000000003</v>
      </c>
      <c r="GV94" s="16">
        <v>12868.769000000002</v>
      </c>
      <c r="GW94" s="16"/>
      <c r="GX94" s="16"/>
      <c r="GY94" s="16"/>
      <c r="GZ94" s="16"/>
      <c r="HA94" s="16"/>
    </row>
    <row r="95" spans="1:209" x14ac:dyDescent="0.35">
      <c r="A95" s="37"/>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E95" s="37">
        <v>90</v>
      </c>
      <c r="GF95" s="12">
        <v>3105</v>
      </c>
      <c r="GG95" s="16">
        <v>64.674999999999997</v>
      </c>
      <c r="GH95" s="16">
        <v>30.08</v>
      </c>
      <c r="GI95" s="16">
        <v>9</v>
      </c>
      <c r="GJ95" s="16">
        <v>16.5</v>
      </c>
      <c r="GK95" s="16">
        <v>27.5</v>
      </c>
      <c r="GL95" s="16">
        <v>0</v>
      </c>
      <c r="GM95" s="16">
        <v>0</v>
      </c>
      <c r="GN95" s="16">
        <v>15.335000000000001</v>
      </c>
      <c r="GO95" s="16">
        <v>15.13</v>
      </c>
      <c r="GP95" s="16">
        <v>52.91</v>
      </c>
      <c r="GQ95" s="16">
        <v>32.19</v>
      </c>
      <c r="GR95" s="16">
        <v>39.29</v>
      </c>
      <c r="GS95" s="16">
        <v>37.615000000000002</v>
      </c>
      <c r="GT95" s="16">
        <v>67.36</v>
      </c>
      <c r="GU95" s="16">
        <v>16.75</v>
      </c>
      <c r="GV95" s="16">
        <v>6060.4490000000033</v>
      </c>
      <c r="GW95" s="16"/>
      <c r="GX95" s="16"/>
      <c r="GY95" s="16"/>
      <c r="GZ95" s="16"/>
      <c r="HA95" s="16"/>
    </row>
    <row r="96" spans="1:209" x14ac:dyDescent="0.35">
      <c r="A96" s="37"/>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E96" s="37">
        <v>91</v>
      </c>
      <c r="GF96" s="12">
        <v>3106</v>
      </c>
      <c r="GG96" s="16">
        <v>82.504999999999995</v>
      </c>
      <c r="GH96" s="16">
        <v>47.643999999999998</v>
      </c>
      <c r="GI96" s="16">
        <v>15</v>
      </c>
      <c r="GJ96" s="16">
        <v>34.31</v>
      </c>
      <c r="GK96" s="16">
        <v>10.14</v>
      </c>
      <c r="GL96" s="16">
        <v>22.45</v>
      </c>
      <c r="GM96" s="16">
        <v>25.43</v>
      </c>
      <c r="GN96" s="16">
        <v>34.81</v>
      </c>
      <c r="GO96" s="16">
        <v>139.34</v>
      </c>
      <c r="GP96" s="16">
        <v>103.57</v>
      </c>
      <c r="GQ96" s="16">
        <v>113.23</v>
      </c>
      <c r="GR96" s="16">
        <v>141.79499999999999</v>
      </c>
      <c r="GS96" s="16">
        <v>82.76</v>
      </c>
      <c r="GT96" s="16">
        <v>94.555000000000007</v>
      </c>
      <c r="GU96" s="16">
        <v>68.790000000000006</v>
      </c>
      <c r="GV96" s="16">
        <v>12439.592000000001</v>
      </c>
      <c r="GW96" s="16"/>
      <c r="GX96" s="16"/>
      <c r="GY96" s="16"/>
      <c r="GZ96" s="16"/>
      <c r="HA96" s="16"/>
    </row>
    <row r="97" spans="1:209" x14ac:dyDescent="0.35">
      <c r="A97" s="37"/>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E97" s="37">
        <v>92</v>
      </c>
      <c r="GF97" s="12">
        <v>3107</v>
      </c>
      <c r="GG97" s="16">
        <v>42.86</v>
      </c>
      <c r="GH97" s="16">
        <v>42.13</v>
      </c>
      <c r="GI97" s="16">
        <v>10</v>
      </c>
      <c r="GJ97" s="16">
        <v>20</v>
      </c>
      <c r="GK97" s="16">
        <v>3</v>
      </c>
      <c r="GL97" s="16">
        <v>6.2</v>
      </c>
      <c r="GM97" s="16">
        <v>9.2100000000000009</v>
      </c>
      <c r="GN97" s="16">
        <v>24.895</v>
      </c>
      <c r="GO97" s="16">
        <v>11.26</v>
      </c>
      <c r="GP97" s="16">
        <v>43.575000000000003</v>
      </c>
      <c r="GQ97" s="16">
        <v>61.01</v>
      </c>
      <c r="GR97" s="16">
        <v>40.435000000000002</v>
      </c>
      <c r="GS97" s="16">
        <v>179.465</v>
      </c>
      <c r="GT97" s="16">
        <v>96.36</v>
      </c>
      <c r="GU97" s="16">
        <v>3.52</v>
      </c>
      <c r="GV97" s="16">
        <v>8082.3230000000003</v>
      </c>
      <c r="GW97" s="16"/>
      <c r="GX97" s="16"/>
      <c r="GY97" s="16"/>
      <c r="GZ97" s="16"/>
      <c r="HA97" s="16"/>
    </row>
    <row r="98" spans="1:209" x14ac:dyDescent="0.35">
      <c r="A98" s="37"/>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E98" s="37">
        <v>93</v>
      </c>
      <c r="GF98" s="12">
        <v>3108</v>
      </c>
      <c r="GG98" s="16">
        <v>72.290000000000006</v>
      </c>
      <c r="GH98" s="16">
        <v>66.52</v>
      </c>
      <c r="GI98" s="16">
        <v>4</v>
      </c>
      <c r="GJ98" s="16">
        <v>31.577999999999999</v>
      </c>
      <c r="GK98" s="16">
        <v>16.5</v>
      </c>
      <c r="GL98" s="16">
        <v>10.84</v>
      </c>
      <c r="GM98" s="16">
        <v>6.36</v>
      </c>
      <c r="GN98" s="16">
        <v>32.200000000000003</v>
      </c>
      <c r="GO98" s="16">
        <v>57.48</v>
      </c>
      <c r="GP98" s="16">
        <v>88.435000000000002</v>
      </c>
      <c r="GQ98" s="16">
        <v>133.22499999999999</v>
      </c>
      <c r="GR98" s="16">
        <v>110.26</v>
      </c>
      <c r="GS98" s="16">
        <v>103.71</v>
      </c>
      <c r="GT98" s="16">
        <v>147.48500000000001</v>
      </c>
      <c r="GU98" s="16">
        <v>27.22</v>
      </c>
      <c r="GV98" s="16">
        <v>12610.910000000003</v>
      </c>
      <c r="GW98" s="16"/>
      <c r="GX98" s="16"/>
      <c r="GY98" s="16"/>
      <c r="GZ98" s="16"/>
      <c r="HA98" s="16"/>
    </row>
    <row r="99" spans="1:209" x14ac:dyDescent="0.35">
      <c r="A99" s="37"/>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E99" s="37">
        <v>94</v>
      </c>
      <c r="GF99" s="12">
        <v>3109</v>
      </c>
      <c r="GG99" s="16">
        <v>71.168999999999997</v>
      </c>
      <c r="GH99" s="16">
        <v>69.599999999999994</v>
      </c>
      <c r="GI99" s="16">
        <v>22.54</v>
      </c>
      <c r="GJ99" s="16">
        <v>57.94</v>
      </c>
      <c r="GK99" s="16">
        <v>111.07</v>
      </c>
      <c r="GL99" s="16">
        <v>4.5999999999999996</v>
      </c>
      <c r="GM99" s="16">
        <v>6.3</v>
      </c>
      <c r="GN99" s="16">
        <v>30.54</v>
      </c>
      <c r="GO99" s="16">
        <v>48.005000000000003</v>
      </c>
      <c r="GP99" s="16">
        <v>167.85</v>
      </c>
      <c r="GQ99" s="16">
        <v>180.26</v>
      </c>
      <c r="GR99" s="16">
        <v>107.31</v>
      </c>
      <c r="GS99" s="16">
        <v>82.215000000000003</v>
      </c>
      <c r="GT99" s="16">
        <v>198.74</v>
      </c>
      <c r="GU99" s="16">
        <v>57.545000000000002</v>
      </c>
      <c r="GV99" s="16">
        <v>16841.660999999996</v>
      </c>
      <c r="GW99" s="16"/>
      <c r="GX99" s="16"/>
      <c r="GY99" s="16"/>
      <c r="GZ99" s="16"/>
      <c r="HA99" s="16"/>
    </row>
    <row r="100" spans="1:209" x14ac:dyDescent="0.35">
      <c r="A100" s="37"/>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E100" s="37">
        <v>95</v>
      </c>
      <c r="GF100" s="12">
        <v>3111</v>
      </c>
      <c r="GG100" s="16">
        <v>28.57</v>
      </c>
      <c r="GH100" s="16">
        <v>48.965000000000003</v>
      </c>
      <c r="GI100" s="16">
        <v>13.5</v>
      </c>
      <c r="GJ100" s="16">
        <v>32.795000000000002</v>
      </c>
      <c r="GK100" s="16">
        <v>9</v>
      </c>
      <c r="GL100" s="16">
        <v>3</v>
      </c>
      <c r="GM100" s="16">
        <v>19.54</v>
      </c>
      <c r="GN100" s="16">
        <v>107.79</v>
      </c>
      <c r="GO100" s="16">
        <v>26.7</v>
      </c>
      <c r="GP100" s="16">
        <v>142.63</v>
      </c>
      <c r="GQ100" s="16">
        <v>38.71</v>
      </c>
      <c r="GR100" s="16">
        <v>52.05</v>
      </c>
      <c r="GS100" s="16">
        <v>96.405000000000001</v>
      </c>
      <c r="GT100" s="16">
        <v>135.095</v>
      </c>
      <c r="GU100" s="16">
        <v>51.04</v>
      </c>
      <c r="GV100" s="16">
        <v>10143.531999999999</v>
      </c>
      <c r="GW100" s="16"/>
      <c r="GX100" s="16"/>
      <c r="GY100" s="16"/>
      <c r="GZ100" s="16"/>
      <c r="HA100" s="16"/>
    </row>
    <row r="101" spans="1:209" x14ac:dyDescent="0.35">
      <c r="A101" s="37"/>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E101" s="37">
        <v>96</v>
      </c>
      <c r="GF101" s="12">
        <v>3113</v>
      </c>
      <c r="GG101" s="16">
        <v>52.612000000000002</v>
      </c>
      <c r="GH101" s="16">
        <v>49.25</v>
      </c>
      <c r="GI101" s="16">
        <v>22.34</v>
      </c>
      <c r="GJ101" s="16">
        <v>23.934999999999999</v>
      </c>
      <c r="GK101" s="16">
        <v>26</v>
      </c>
      <c r="GL101" s="16">
        <v>29.45</v>
      </c>
      <c r="GM101" s="16">
        <v>25.82</v>
      </c>
      <c r="GN101" s="16">
        <v>8.5500000000000007</v>
      </c>
      <c r="GO101" s="16">
        <v>33.715000000000003</v>
      </c>
      <c r="GP101" s="16">
        <v>80.05</v>
      </c>
      <c r="GQ101" s="16">
        <v>69.31</v>
      </c>
      <c r="GR101" s="16">
        <v>98.215000000000003</v>
      </c>
      <c r="GS101" s="16">
        <v>86.144999999999996</v>
      </c>
      <c r="GT101" s="16">
        <v>109.71</v>
      </c>
      <c r="GU101" s="16">
        <v>33.04</v>
      </c>
      <c r="GV101" s="16">
        <v>8451.7340000000022</v>
      </c>
      <c r="GW101" s="16"/>
      <c r="GX101" s="16"/>
      <c r="GY101" s="16"/>
      <c r="GZ101" s="16"/>
      <c r="HA101" s="16"/>
    </row>
    <row r="102" spans="1:209" x14ac:dyDescent="0.35">
      <c r="A102" s="37"/>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E102" s="37">
        <v>97</v>
      </c>
      <c r="GF102" s="12">
        <v>3114</v>
      </c>
      <c r="GG102" s="16">
        <v>49.21</v>
      </c>
      <c r="GH102" s="16">
        <v>14.31</v>
      </c>
      <c r="GI102" s="16">
        <v>19.52</v>
      </c>
      <c r="GJ102" s="16">
        <v>11.5</v>
      </c>
      <c r="GK102" s="16">
        <v>12.66</v>
      </c>
      <c r="GL102" s="16">
        <v>27.925000000000001</v>
      </c>
      <c r="GM102" s="16">
        <v>24.15</v>
      </c>
      <c r="GN102" s="16">
        <v>11.37</v>
      </c>
      <c r="GO102" s="16">
        <v>0</v>
      </c>
      <c r="GP102" s="16">
        <v>19.8</v>
      </c>
      <c r="GQ102" s="16">
        <v>64.930000000000007</v>
      </c>
      <c r="GR102" s="16">
        <v>9.9600000000000009</v>
      </c>
      <c r="GS102" s="16">
        <v>8.8000000000000007</v>
      </c>
      <c r="GT102" s="16">
        <v>60.72</v>
      </c>
      <c r="GU102" s="16">
        <v>24.64</v>
      </c>
      <c r="GV102" s="16">
        <v>4219.507999999998</v>
      </c>
      <c r="GW102" s="16"/>
      <c r="GX102" s="16"/>
      <c r="GY102" s="16"/>
      <c r="GZ102" s="16"/>
      <c r="HA102" s="16"/>
    </row>
    <row r="103" spans="1:209" x14ac:dyDescent="0.35">
      <c r="A103" s="37"/>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E103" s="37">
        <v>98</v>
      </c>
      <c r="GF103" s="12">
        <v>3115</v>
      </c>
      <c r="GG103" s="16">
        <v>7.7649999999999997</v>
      </c>
      <c r="GH103" s="16">
        <v>26.31</v>
      </c>
      <c r="GI103" s="16">
        <v>14</v>
      </c>
      <c r="GJ103" s="16">
        <v>4.5</v>
      </c>
      <c r="GK103" s="16">
        <v>8.75</v>
      </c>
      <c r="GL103" s="16">
        <v>9</v>
      </c>
      <c r="GM103" s="16">
        <v>9.0950000000000006</v>
      </c>
      <c r="GN103" s="16">
        <v>18.329999999999998</v>
      </c>
      <c r="GO103" s="16">
        <v>6.82</v>
      </c>
      <c r="GP103" s="16">
        <v>6.6</v>
      </c>
      <c r="GQ103" s="16">
        <v>81.849999999999994</v>
      </c>
      <c r="GR103" s="16">
        <v>16.649999999999999</v>
      </c>
      <c r="GS103" s="16">
        <v>32.82</v>
      </c>
      <c r="GT103" s="16">
        <v>0</v>
      </c>
      <c r="GU103" s="16">
        <v>22</v>
      </c>
      <c r="GV103" s="16">
        <v>4277.061999999999</v>
      </c>
      <c r="GW103" s="16"/>
      <c r="GX103" s="16"/>
      <c r="GY103" s="16"/>
      <c r="GZ103" s="16"/>
      <c r="HA103" s="16"/>
    </row>
    <row r="104" spans="1:209" x14ac:dyDescent="0.35">
      <c r="A104" s="37"/>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E104" s="37">
        <v>99</v>
      </c>
      <c r="GF104" s="12">
        <v>3116</v>
      </c>
      <c r="GG104" s="16">
        <v>38.265000000000001</v>
      </c>
      <c r="GH104" s="16">
        <v>79.94</v>
      </c>
      <c r="GI104" s="16">
        <v>20.89</v>
      </c>
      <c r="GJ104" s="16">
        <v>21.6</v>
      </c>
      <c r="GK104" s="16">
        <v>27.86</v>
      </c>
      <c r="GL104" s="16">
        <v>3.5</v>
      </c>
      <c r="GM104" s="16">
        <v>21.35</v>
      </c>
      <c r="GN104" s="16">
        <v>56.5</v>
      </c>
      <c r="GO104" s="16">
        <v>37.104999999999997</v>
      </c>
      <c r="GP104" s="16">
        <v>61.83</v>
      </c>
      <c r="GQ104" s="16">
        <v>53.75</v>
      </c>
      <c r="GR104" s="16">
        <v>42.88</v>
      </c>
      <c r="GS104" s="16">
        <v>69.185000000000002</v>
      </c>
      <c r="GT104" s="16">
        <v>55.204999999999998</v>
      </c>
      <c r="GU104" s="16">
        <v>25.33</v>
      </c>
      <c r="GV104" s="16">
        <v>9619.6760000000031</v>
      </c>
      <c r="GW104" s="16"/>
      <c r="GX104" s="16"/>
      <c r="GY104" s="16"/>
      <c r="GZ104" s="16"/>
      <c r="HA104" s="16"/>
    </row>
    <row r="105" spans="1:209" x14ac:dyDescent="0.35">
      <c r="A105" s="37"/>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E105" s="37">
        <v>100</v>
      </c>
      <c r="GF105" s="12">
        <v>3121</v>
      </c>
      <c r="GG105" s="16">
        <v>53.94</v>
      </c>
      <c r="GH105" s="16">
        <v>32.646000000000001</v>
      </c>
      <c r="GI105" s="16">
        <v>13.93</v>
      </c>
      <c r="GJ105" s="16">
        <v>11</v>
      </c>
      <c r="GK105" s="16">
        <v>23.5</v>
      </c>
      <c r="GL105" s="16">
        <v>87.44</v>
      </c>
      <c r="GM105" s="16">
        <v>55.14</v>
      </c>
      <c r="GN105" s="16">
        <v>15.24</v>
      </c>
      <c r="GO105" s="16">
        <v>15.65</v>
      </c>
      <c r="GP105" s="16">
        <v>65.739999999999995</v>
      </c>
      <c r="GQ105" s="16">
        <v>194.58</v>
      </c>
      <c r="GR105" s="16">
        <v>34.555</v>
      </c>
      <c r="GS105" s="16">
        <v>132.88999999999999</v>
      </c>
      <c r="GT105" s="16">
        <v>38.134999999999998</v>
      </c>
      <c r="GU105" s="16">
        <v>25.77</v>
      </c>
      <c r="GV105" s="16">
        <v>8344.9240000000027</v>
      </c>
      <c r="GW105" s="16"/>
      <c r="GX105" s="16"/>
      <c r="GY105" s="16"/>
      <c r="GZ105" s="16"/>
      <c r="HA105" s="16"/>
    </row>
    <row r="106" spans="1:209" x14ac:dyDescent="0.35">
      <c r="A106" s="37"/>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E106" s="37">
        <v>101</v>
      </c>
      <c r="GF106" s="12">
        <v>3122</v>
      </c>
      <c r="GG106" s="16">
        <v>18.748000000000001</v>
      </c>
      <c r="GH106" s="16">
        <v>24.69</v>
      </c>
      <c r="GI106" s="16">
        <v>15.923999999999999</v>
      </c>
      <c r="GJ106" s="16">
        <v>20</v>
      </c>
      <c r="GK106" s="16">
        <v>25.03</v>
      </c>
      <c r="GL106" s="16">
        <v>14.69</v>
      </c>
      <c r="GM106" s="16">
        <v>4.55</v>
      </c>
      <c r="GN106" s="16">
        <v>15.66</v>
      </c>
      <c r="GO106" s="16">
        <v>38.534999999999997</v>
      </c>
      <c r="GP106" s="16">
        <v>23.2</v>
      </c>
      <c r="GQ106" s="16">
        <v>21.8</v>
      </c>
      <c r="GR106" s="16">
        <v>50</v>
      </c>
      <c r="GS106" s="16">
        <v>114.89</v>
      </c>
      <c r="GT106" s="16">
        <v>70.05</v>
      </c>
      <c r="GU106" s="16">
        <v>27.094999999999999</v>
      </c>
      <c r="GV106" s="16">
        <v>6970.8190000000022</v>
      </c>
      <c r="GW106" s="16"/>
      <c r="GX106" s="16"/>
      <c r="GY106" s="16"/>
      <c r="GZ106" s="16"/>
      <c r="HA106" s="16"/>
    </row>
    <row r="107" spans="1:209" x14ac:dyDescent="0.35">
      <c r="A107" s="37"/>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E107" s="37">
        <v>102</v>
      </c>
      <c r="GF107" s="12">
        <v>3123</v>
      </c>
      <c r="GG107" s="16">
        <v>16.79</v>
      </c>
      <c r="GH107" s="16">
        <v>10.4</v>
      </c>
      <c r="GI107" s="16">
        <v>27.12</v>
      </c>
      <c r="GJ107" s="16">
        <v>10.97</v>
      </c>
      <c r="GK107" s="16">
        <v>17.3</v>
      </c>
      <c r="GL107" s="16">
        <v>46.16</v>
      </c>
      <c r="GM107" s="16">
        <v>0</v>
      </c>
      <c r="GN107" s="16">
        <v>15.275</v>
      </c>
      <c r="GO107" s="16">
        <v>19.25</v>
      </c>
      <c r="GP107" s="16">
        <v>52.9</v>
      </c>
      <c r="GQ107" s="16">
        <v>0</v>
      </c>
      <c r="GR107" s="16">
        <v>59.8</v>
      </c>
      <c r="GS107" s="16">
        <v>57.18</v>
      </c>
      <c r="GT107" s="16">
        <v>33.625</v>
      </c>
      <c r="GU107" s="16">
        <v>32.56</v>
      </c>
      <c r="GV107" s="16">
        <v>5292.6900000000014</v>
      </c>
      <c r="GW107" s="16"/>
      <c r="GX107" s="16"/>
      <c r="GY107" s="16"/>
      <c r="GZ107" s="16"/>
      <c r="HA107" s="16"/>
    </row>
    <row r="108" spans="1:209" x14ac:dyDescent="0.35">
      <c r="A108" s="37"/>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E108" s="37">
        <v>103</v>
      </c>
      <c r="GF108" s="12">
        <v>3124</v>
      </c>
      <c r="GG108" s="16">
        <v>51.731000000000002</v>
      </c>
      <c r="GH108" s="16">
        <v>51.55</v>
      </c>
      <c r="GI108" s="16">
        <v>26.73</v>
      </c>
      <c r="GJ108" s="16">
        <v>25.7</v>
      </c>
      <c r="GK108" s="16">
        <v>31.26</v>
      </c>
      <c r="GL108" s="16">
        <v>40.130000000000003</v>
      </c>
      <c r="GM108" s="16">
        <v>107.58</v>
      </c>
      <c r="GN108" s="16">
        <v>20.079999999999998</v>
      </c>
      <c r="GO108" s="16">
        <v>75.484999999999999</v>
      </c>
      <c r="GP108" s="16">
        <v>90.784999999999997</v>
      </c>
      <c r="GQ108" s="16">
        <v>57.99</v>
      </c>
      <c r="GR108" s="16">
        <v>43.1</v>
      </c>
      <c r="GS108" s="16">
        <v>162.02500000000001</v>
      </c>
      <c r="GT108" s="16">
        <v>116.07</v>
      </c>
      <c r="GU108" s="16">
        <v>100.63</v>
      </c>
      <c r="GV108" s="16">
        <v>11312.851999999999</v>
      </c>
      <c r="GW108" s="16"/>
      <c r="GX108" s="16"/>
      <c r="GY108" s="16"/>
      <c r="GZ108" s="16"/>
      <c r="HA108" s="16"/>
    </row>
    <row r="109" spans="1:209" x14ac:dyDescent="0.35">
      <c r="A109" s="37"/>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E109" s="37">
        <v>104</v>
      </c>
      <c r="GF109" s="12">
        <v>3125</v>
      </c>
      <c r="GG109" s="16">
        <v>43.896000000000001</v>
      </c>
      <c r="GH109" s="16">
        <v>50.1</v>
      </c>
      <c r="GI109" s="16">
        <v>6.9</v>
      </c>
      <c r="GJ109" s="16">
        <v>0</v>
      </c>
      <c r="GK109" s="16">
        <v>24.805</v>
      </c>
      <c r="GL109" s="16">
        <v>4.9400000000000004</v>
      </c>
      <c r="GM109" s="16">
        <v>27.15</v>
      </c>
      <c r="GN109" s="16">
        <v>26.484999999999999</v>
      </c>
      <c r="GO109" s="16">
        <v>12.3</v>
      </c>
      <c r="GP109" s="16">
        <v>56.865000000000002</v>
      </c>
      <c r="GQ109" s="16">
        <v>42.49</v>
      </c>
      <c r="GR109" s="16">
        <v>32.700000000000003</v>
      </c>
      <c r="GS109" s="16">
        <v>240.63499999999999</v>
      </c>
      <c r="GT109" s="16">
        <v>47.95</v>
      </c>
      <c r="GU109" s="16">
        <v>35.64</v>
      </c>
      <c r="GV109" s="16">
        <v>7721.8330000000014</v>
      </c>
      <c r="GW109" s="16"/>
      <c r="GX109" s="16"/>
      <c r="GY109" s="16"/>
      <c r="GZ109" s="16"/>
      <c r="HA109" s="16"/>
    </row>
    <row r="110" spans="1:209" x14ac:dyDescent="0.35">
      <c r="A110" s="37"/>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E110" s="37">
        <v>105</v>
      </c>
      <c r="GF110" s="12">
        <v>3126</v>
      </c>
      <c r="GG110" s="16">
        <v>12.505000000000001</v>
      </c>
      <c r="GH110" s="16">
        <v>9.58</v>
      </c>
      <c r="GI110" s="16">
        <v>3</v>
      </c>
      <c r="GJ110" s="16">
        <v>5</v>
      </c>
      <c r="GK110" s="16">
        <v>3</v>
      </c>
      <c r="GL110" s="16">
        <v>3.18</v>
      </c>
      <c r="GM110" s="16">
        <v>14.78</v>
      </c>
      <c r="GN110" s="16">
        <v>14.7</v>
      </c>
      <c r="GO110" s="16">
        <v>0</v>
      </c>
      <c r="GP110" s="16">
        <v>33.619999999999997</v>
      </c>
      <c r="GQ110" s="16">
        <v>30.364999999999998</v>
      </c>
      <c r="GR110" s="16">
        <v>33.64</v>
      </c>
      <c r="GS110" s="16">
        <v>43.89</v>
      </c>
      <c r="GT110" s="16">
        <v>23.574999999999999</v>
      </c>
      <c r="GU110" s="16">
        <v>16.28</v>
      </c>
      <c r="GV110" s="16">
        <v>4242.8299999999972</v>
      </c>
      <c r="GW110" s="16"/>
      <c r="GX110" s="16"/>
      <c r="GY110" s="16"/>
      <c r="GZ110" s="16"/>
      <c r="HA110" s="16"/>
    </row>
    <row r="111" spans="1:209" x14ac:dyDescent="0.35">
      <c r="A111" s="37"/>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E111" s="37">
        <v>106</v>
      </c>
      <c r="GF111" s="12">
        <v>3127</v>
      </c>
      <c r="GG111" s="16">
        <v>48.2</v>
      </c>
      <c r="GH111" s="16">
        <v>42.255000000000003</v>
      </c>
      <c r="GI111" s="16">
        <v>5.88</v>
      </c>
      <c r="GJ111" s="16">
        <v>5.3650000000000002</v>
      </c>
      <c r="GK111" s="16">
        <v>28.44</v>
      </c>
      <c r="GL111" s="16">
        <v>6</v>
      </c>
      <c r="GM111" s="16">
        <v>17.254999999999999</v>
      </c>
      <c r="GN111" s="16">
        <v>43.185000000000002</v>
      </c>
      <c r="GO111" s="16">
        <v>51.11</v>
      </c>
      <c r="GP111" s="16">
        <v>38.15</v>
      </c>
      <c r="GQ111" s="16">
        <v>57.79</v>
      </c>
      <c r="GR111" s="16">
        <v>66.75</v>
      </c>
      <c r="GS111" s="16">
        <v>100.675</v>
      </c>
      <c r="GT111" s="16">
        <v>40.92</v>
      </c>
      <c r="GU111" s="16">
        <v>65.715000000000003</v>
      </c>
      <c r="GV111" s="16">
        <v>9608.7970000000005</v>
      </c>
      <c r="GW111" s="16"/>
      <c r="GX111" s="16"/>
      <c r="GY111" s="16"/>
      <c r="GZ111" s="16"/>
      <c r="HA111" s="16"/>
    </row>
    <row r="112" spans="1:209" x14ac:dyDescent="0.35">
      <c r="A112" s="37"/>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E112" s="37">
        <v>107</v>
      </c>
      <c r="GF112" s="12">
        <v>3128</v>
      </c>
      <c r="GG112" s="16">
        <v>47.738</v>
      </c>
      <c r="GH112" s="16">
        <v>51.29</v>
      </c>
      <c r="GI112" s="16">
        <v>10.5</v>
      </c>
      <c r="GJ112" s="16">
        <v>17.577999999999999</v>
      </c>
      <c r="GK112" s="16">
        <v>9</v>
      </c>
      <c r="GL112" s="16">
        <v>4</v>
      </c>
      <c r="GM112" s="16">
        <v>14.72</v>
      </c>
      <c r="GN112" s="16">
        <v>16.024999999999999</v>
      </c>
      <c r="GO112" s="16">
        <v>37.68</v>
      </c>
      <c r="GP112" s="16">
        <v>48.99</v>
      </c>
      <c r="GQ112" s="16">
        <v>89.58</v>
      </c>
      <c r="GR112" s="16">
        <v>12.74</v>
      </c>
      <c r="GS112" s="16">
        <v>114.38</v>
      </c>
      <c r="GT112" s="16">
        <v>50.63</v>
      </c>
      <c r="GU112" s="16">
        <v>47.54</v>
      </c>
      <c r="GV112" s="16">
        <v>9798.8960000000061</v>
      </c>
      <c r="GW112" s="16"/>
      <c r="GX112" s="16"/>
      <c r="GY112" s="16"/>
      <c r="GZ112" s="16"/>
      <c r="HA112" s="16"/>
    </row>
    <row r="113" spans="1:209" x14ac:dyDescent="0.35">
      <c r="A113" s="37"/>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E113" s="37">
        <v>108</v>
      </c>
      <c r="GF113" s="12">
        <v>3129</v>
      </c>
      <c r="GG113" s="16">
        <v>49.71</v>
      </c>
      <c r="GH113" s="16">
        <v>23.765000000000001</v>
      </c>
      <c r="GI113" s="16">
        <v>7.55</v>
      </c>
      <c r="GJ113" s="16">
        <v>14.25</v>
      </c>
      <c r="GK113" s="16">
        <v>7</v>
      </c>
      <c r="GL113" s="16">
        <v>3.12</v>
      </c>
      <c r="GM113" s="16">
        <v>7.9950000000000001</v>
      </c>
      <c r="GN113" s="16">
        <v>60.59</v>
      </c>
      <c r="GO113" s="16">
        <v>32.725000000000001</v>
      </c>
      <c r="GP113" s="16">
        <v>41.6</v>
      </c>
      <c r="GQ113" s="16">
        <v>65.86</v>
      </c>
      <c r="GR113" s="16">
        <v>89.63</v>
      </c>
      <c r="GS113" s="16">
        <v>60.634999999999998</v>
      </c>
      <c r="GT113" s="16">
        <v>104.5</v>
      </c>
      <c r="GU113" s="16">
        <v>75.989999999999995</v>
      </c>
      <c r="GV113" s="16">
        <v>8951.0389999999952</v>
      </c>
      <c r="GW113" s="16"/>
      <c r="GX113" s="16"/>
      <c r="GY113" s="16"/>
      <c r="GZ113" s="16"/>
      <c r="HA113" s="16"/>
    </row>
    <row r="114" spans="1:209" x14ac:dyDescent="0.35">
      <c r="A114" s="37"/>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E114" s="37">
        <v>109</v>
      </c>
      <c r="GF114" s="12">
        <v>3130</v>
      </c>
      <c r="GG114" s="16">
        <v>107.30500000000001</v>
      </c>
      <c r="GH114" s="16">
        <v>65.23</v>
      </c>
      <c r="GI114" s="16">
        <v>19.84</v>
      </c>
      <c r="GJ114" s="16">
        <v>37.25</v>
      </c>
      <c r="GK114" s="16">
        <v>34.47</v>
      </c>
      <c r="GL114" s="16">
        <v>16.954999999999998</v>
      </c>
      <c r="GM114" s="16">
        <v>86.31</v>
      </c>
      <c r="GN114" s="16">
        <v>38.325000000000003</v>
      </c>
      <c r="GO114" s="16">
        <v>80.963999999999999</v>
      </c>
      <c r="GP114" s="16">
        <v>129.52000000000001</v>
      </c>
      <c r="GQ114" s="16">
        <v>128.13</v>
      </c>
      <c r="GR114" s="16">
        <v>192.72</v>
      </c>
      <c r="GS114" s="16">
        <v>192.7</v>
      </c>
      <c r="GT114" s="16">
        <v>264.21499999999997</v>
      </c>
      <c r="GU114" s="16">
        <v>45.05</v>
      </c>
      <c r="GV114" s="16">
        <v>20420.326999999997</v>
      </c>
      <c r="GW114" s="16"/>
      <c r="GX114" s="16"/>
      <c r="GY114" s="16"/>
      <c r="GZ114" s="16"/>
      <c r="HA114" s="16"/>
    </row>
    <row r="115" spans="1:209" x14ac:dyDescent="0.35">
      <c r="A115" s="37"/>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E115" s="37">
        <v>110</v>
      </c>
      <c r="GF115" s="12">
        <v>3131</v>
      </c>
      <c r="GG115" s="16">
        <v>98.097999999999999</v>
      </c>
      <c r="GH115" s="16">
        <v>75.015000000000001</v>
      </c>
      <c r="GI115" s="16">
        <v>34.5</v>
      </c>
      <c r="GJ115" s="16">
        <v>26.754000000000001</v>
      </c>
      <c r="GK115" s="16">
        <v>69.42</v>
      </c>
      <c r="GL115" s="16">
        <v>17.495000000000001</v>
      </c>
      <c r="GM115" s="16">
        <v>21.06</v>
      </c>
      <c r="GN115" s="16">
        <v>78.95</v>
      </c>
      <c r="GO115" s="16">
        <v>62.545000000000002</v>
      </c>
      <c r="GP115" s="16">
        <v>110.82</v>
      </c>
      <c r="GQ115" s="16">
        <v>152.72</v>
      </c>
      <c r="GR115" s="16">
        <v>158.35499999999999</v>
      </c>
      <c r="GS115" s="16">
        <v>99.254999999999995</v>
      </c>
      <c r="GT115" s="16">
        <v>95.545000000000002</v>
      </c>
      <c r="GU115" s="16">
        <v>58.22</v>
      </c>
      <c r="GV115" s="16">
        <v>15942.113000000007</v>
      </c>
      <c r="GW115" s="16"/>
      <c r="GX115" s="16"/>
      <c r="GY115" s="16"/>
      <c r="GZ115" s="16"/>
      <c r="HA115" s="16"/>
    </row>
    <row r="116" spans="1:209" x14ac:dyDescent="0.35">
      <c r="A116" s="37"/>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E116" s="37">
        <v>111</v>
      </c>
      <c r="GF116" s="12">
        <v>3132</v>
      </c>
      <c r="GG116" s="16">
        <v>38.53</v>
      </c>
      <c r="GH116" s="16">
        <v>66.805000000000007</v>
      </c>
      <c r="GI116" s="16">
        <v>22.16</v>
      </c>
      <c r="GJ116" s="16">
        <v>31.24</v>
      </c>
      <c r="GK116" s="16">
        <v>12</v>
      </c>
      <c r="GL116" s="16">
        <v>11.68</v>
      </c>
      <c r="GM116" s="16">
        <v>15.72</v>
      </c>
      <c r="GN116" s="16">
        <v>29.83</v>
      </c>
      <c r="GO116" s="16">
        <v>48.19</v>
      </c>
      <c r="GP116" s="16">
        <v>81.724999999999994</v>
      </c>
      <c r="GQ116" s="16">
        <v>84.48</v>
      </c>
      <c r="GR116" s="16">
        <v>74.655000000000001</v>
      </c>
      <c r="GS116" s="16">
        <v>87.415000000000006</v>
      </c>
      <c r="GT116" s="16">
        <v>47.95</v>
      </c>
      <c r="GU116" s="16">
        <v>46.72</v>
      </c>
      <c r="GV116" s="16">
        <v>10050.671999999995</v>
      </c>
      <c r="GW116" s="16"/>
      <c r="GX116" s="16"/>
      <c r="GY116" s="16"/>
      <c r="GZ116" s="16"/>
      <c r="HA116" s="16"/>
    </row>
    <row r="117" spans="1:209" x14ac:dyDescent="0.35">
      <c r="A117" s="37"/>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E117" s="37">
        <v>112</v>
      </c>
      <c r="GF117" s="12">
        <v>3133</v>
      </c>
      <c r="GG117" s="16">
        <v>75.900000000000006</v>
      </c>
      <c r="GH117" s="16">
        <v>80.314999999999998</v>
      </c>
      <c r="GI117" s="16">
        <v>14.84</v>
      </c>
      <c r="GJ117" s="16">
        <v>54</v>
      </c>
      <c r="GK117" s="16">
        <v>34.200000000000003</v>
      </c>
      <c r="GL117" s="16">
        <v>31.574999999999999</v>
      </c>
      <c r="GM117" s="16">
        <v>129.595</v>
      </c>
      <c r="GN117" s="16">
        <v>27.54</v>
      </c>
      <c r="GO117" s="16">
        <v>52.72</v>
      </c>
      <c r="GP117" s="16">
        <v>169.48</v>
      </c>
      <c r="GQ117" s="16">
        <v>162.9</v>
      </c>
      <c r="GR117" s="16">
        <v>75.73</v>
      </c>
      <c r="GS117" s="16">
        <v>151.94499999999999</v>
      </c>
      <c r="GT117" s="16">
        <v>269.55</v>
      </c>
      <c r="GU117" s="16">
        <v>66.31</v>
      </c>
      <c r="GV117" s="16">
        <v>17252.994999999995</v>
      </c>
      <c r="GW117" s="16"/>
      <c r="GX117" s="16"/>
      <c r="GY117" s="16"/>
      <c r="GZ117" s="16"/>
      <c r="HA117" s="16"/>
    </row>
    <row r="118" spans="1:209" x14ac:dyDescent="0.35">
      <c r="A118" s="37"/>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E118" s="37">
        <v>113</v>
      </c>
      <c r="GF118" s="12">
        <v>3134</v>
      </c>
      <c r="GG118" s="16">
        <v>113.959</v>
      </c>
      <c r="GH118" s="16">
        <v>141.46199999999999</v>
      </c>
      <c r="GI118" s="16">
        <v>76.19</v>
      </c>
      <c r="GJ118" s="16">
        <v>27.6</v>
      </c>
      <c r="GK118" s="16">
        <v>53.95</v>
      </c>
      <c r="GL118" s="16">
        <v>55.54</v>
      </c>
      <c r="GM118" s="16">
        <v>84.51</v>
      </c>
      <c r="GN118" s="16">
        <v>53.704999999999998</v>
      </c>
      <c r="GO118" s="16">
        <v>86.814999999999998</v>
      </c>
      <c r="GP118" s="16">
        <v>271.57</v>
      </c>
      <c r="GQ118" s="16">
        <v>208.375</v>
      </c>
      <c r="GR118" s="16">
        <v>171.39</v>
      </c>
      <c r="GS118" s="16">
        <v>230.84</v>
      </c>
      <c r="GT118" s="16">
        <v>304.565</v>
      </c>
      <c r="GU118" s="16">
        <v>147.79499999999999</v>
      </c>
      <c r="GV118" s="16">
        <v>24592.11699999998</v>
      </c>
      <c r="GW118" s="16"/>
      <c r="GX118" s="16"/>
      <c r="GY118" s="16"/>
      <c r="GZ118" s="16"/>
      <c r="HA118" s="16"/>
    </row>
    <row r="119" spans="1:209" x14ac:dyDescent="0.35">
      <c r="A119" s="37"/>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E119" s="37">
        <v>114</v>
      </c>
      <c r="GF119" s="12">
        <v>3135</v>
      </c>
      <c r="GG119" s="16">
        <v>72.930000000000007</v>
      </c>
      <c r="GH119" s="16">
        <v>82.94</v>
      </c>
      <c r="GI119" s="16">
        <v>14.895</v>
      </c>
      <c r="GJ119" s="16">
        <v>24.94</v>
      </c>
      <c r="GK119" s="16">
        <v>16.899999999999999</v>
      </c>
      <c r="GL119" s="16">
        <v>15.1</v>
      </c>
      <c r="GM119" s="16">
        <v>27.138000000000002</v>
      </c>
      <c r="GN119" s="16">
        <v>132.245</v>
      </c>
      <c r="GO119" s="16">
        <v>24.538</v>
      </c>
      <c r="GP119" s="16">
        <v>88.572000000000003</v>
      </c>
      <c r="GQ119" s="16">
        <v>108.9</v>
      </c>
      <c r="GR119" s="16">
        <v>99.57</v>
      </c>
      <c r="GS119" s="16">
        <v>87.454999999999998</v>
      </c>
      <c r="GT119" s="16">
        <v>70.775000000000006</v>
      </c>
      <c r="GU119" s="16">
        <v>76.795000000000002</v>
      </c>
      <c r="GV119" s="16">
        <v>13503.394999999999</v>
      </c>
      <c r="GW119" s="16"/>
      <c r="GX119" s="16"/>
      <c r="GY119" s="16"/>
      <c r="GZ119" s="16"/>
      <c r="HA119" s="16"/>
    </row>
    <row r="120" spans="1:209" x14ac:dyDescent="0.35">
      <c r="A120" s="37"/>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E120" s="37">
        <v>115</v>
      </c>
      <c r="GF120" s="12">
        <v>3136</v>
      </c>
      <c r="GG120" s="16">
        <v>166.23500000000001</v>
      </c>
      <c r="GH120" s="16">
        <v>163.38</v>
      </c>
      <c r="GI120" s="16">
        <v>71.899000000000001</v>
      </c>
      <c r="GJ120" s="16">
        <v>65.959999999999994</v>
      </c>
      <c r="GK120" s="16">
        <v>100.405</v>
      </c>
      <c r="GL120" s="16">
        <v>68.125</v>
      </c>
      <c r="GM120" s="16">
        <v>103.06</v>
      </c>
      <c r="GN120" s="16">
        <v>86.204999999999998</v>
      </c>
      <c r="GO120" s="16">
        <v>122.66500000000001</v>
      </c>
      <c r="GP120" s="16">
        <v>190.85499999999999</v>
      </c>
      <c r="GQ120" s="16">
        <v>270.91500000000002</v>
      </c>
      <c r="GR120" s="16">
        <v>216.47499999999999</v>
      </c>
      <c r="GS120" s="16">
        <v>221.74</v>
      </c>
      <c r="GT120" s="16">
        <v>268.71499999999997</v>
      </c>
      <c r="GU120" s="16">
        <v>320.565</v>
      </c>
      <c r="GV120" s="16">
        <v>30054.891000000007</v>
      </c>
      <c r="GW120" s="16"/>
      <c r="GX120" s="16"/>
      <c r="GY120" s="16"/>
      <c r="GZ120" s="16"/>
      <c r="HA120" s="16"/>
    </row>
    <row r="121" spans="1:209" x14ac:dyDescent="0.35">
      <c r="A121" s="3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E121" s="37">
        <v>116</v>
      </c>
      <c r="GF121" s="12">
        <v>3137</v>
      </c>
      <c r="GG121" s="16">
        <v>67.853999999999999</v>
      </c>
      <c r="GH121" s="16">
        <v>108.17</v>
      </c>
      <c r="GI121" s="16">
        <v>21.46</v>
      </c>
      <c r="GJ121" s="16">
        <v>19.5</v>
      </c>
      <c r="GK121" s="16">
        <v>12</v>
      </c>
      <c r="GL121" s="16">
        <v>28.62</v>
      </c>
      <c r="GM121" s="16">
        <v>22.335000000000001</v>
      </c>
      <c r="GN121" s="16">
        <v>157.495</v>
      </c>
      <c r="GO121" s="16">
        <v>42.49</v>
      </c>
      <c r="GP121" s="16">
        <v>84.385000000000005</v>
      </c>
      <c r="GQ121" s="16">
        <v>72.13</v>
      </c>
      <c r="GR121" s="16">
        <v>74.995000000000005</v>
      </c>
      <c r="GS121" s="16">
        <v>80.430000000000007</v>
      </c>
      <c r="GT121" s="16">
        <v>91.385000000000005</v>
      </c>
      <c r="GU121" s="16">
        <v>42.8</v>
      </c>
      <c r="GV121" s="16">
        <v>13396.663000000004</v>
      </c>
      <c r="GW121" s="16"/>
      <c r="GX121" s="16"/>
      <c r="GY121" s="16"/>
      <c r="GZ121" s="16"/>
      <c r="HA121" s="16"/>
    </row>
    <row r="122" spans="1:209" x14ac:dyDescent="0.35">
      <c r="A122" s="3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E122" s="37">
        <v>117</v>
      </c>
      <c r="GF122" s="12">
        <v>3138</v>
      </c>
      <c r="GG122" s="16">
        <v>68.62</v>
      </c>
      <c r="GH122" s="16">
        <v>148.29</v>
      </c>
      <c r="GI122" s="16">
        <v>40.97</v>
      </c>
      <c r="GJ122" s="16">
        <v>19.25</v>
      </c>
      <c r="GK122" s="16">
        <v>17.350000000000001</v>
      </c>
      <c r="GL122" s="16">
        <v>50.13</v>
      </c>
      <c r="GM122" s="16">
        <v>25.64</v>
      </c>
      <c r="GN122" s="16">
        <v>54.44</v>
      </c>
      <c r="GO122" s="16">
        <v>25.12</v>
      </c>
      <c r="GP122" s="16">
        <v>117.96</v>
      </c>
      <c r="GQ122" s="16">
        <v>231.59</v>
      </c>
      <c r="GR122" s="16">
        <v>33.21</v>
      </c>
      <c r="GS122" s="16">
        <v>123.33</v>
      </c>
      <c r="GT122" s="16">
        <v>173.79</v>
      </c>
      <c r="GU122" s="16">
        <v>24.64</v>
      </c>
      <c r="GV122" s="16">
        <v>15621.606999999998</v>
      </c>
      <c r="GW122" s="16"/>
      <c r="GX122" s="16"/>
      <c r="GY122" s="16"/>
      <c r="GZ122" s="16"/>
      <c r="HA122" s="16"/>
    </row>
    <row r="123" spans="1:209" x14ac:dyDescent="0.35">
      <c r="A123" s="3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E123" s="37">
        <v>118</v>
      </c>
      <c r="GF123" s="12">
        <v>3139</v>
      </c>
      <c r="GG123" s="16">
        <v>90.87</v>
      </c>
      <c r="GH123" s="16">
        <v>100.51</v>
      </c>
      <c r="GI123" s="16">
        <v>70.924999999999997</v>
      </c>
      <c r="GJ123" s="16">
        <v>23.72</v>
      </c>
      <c r="GK123" s="16">
        <v>23.48</v>
      </c>
      <c r="GL123" s="16">
        <v>44.37</v>
      </c>
      <c r="GM123" s="16">
        <v>229.76</v>
      </c>
      <c r="GN123" s="16">
        <v>69.2</v>
      </c>
      <c r="GO123" s="16">
        <v>121.175</v>
      </c>
      <c r="GP123" s="16">
        <v>277.77999999999997</v>
      </c>
      <c r="GQ123" s="16">
        <v>129.99</v>
      </c>
      <c r="GR123" s="16">
        <v>88.87</v>
      </c>
      <c r="GS123" s="16">
        <v>72.040000000000006</v>
      </c>
      <c r="GT123" s="16">
        <v>91.25</v>
      </c>
      <c r="GU123" s="16">
        <v>18.46</v>
      </c>
      <c r="GV123" s="16">
        <v>15179.21899999999</v>
      </c>
      <c r="GW123" s="16"/>
      <c r="GX123" s="16"/>
      <c r="GY123" s="16"/>
      <c r="GZ123" s="16"/>
      <c r="HA123" s="16"/>
    </row>
    <row r="124" spans="1:209" x14ac:dyDescent="0.35">
      <c r="A124" s="37"/>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E124" s="37">
        <v>119</v>
      </c>
      <c r="GF124" s="12">
        <v>3140</v>
      </c>
      <c r="GG124" s="16">
        <v>48.99</v>
      </c>
      <c r="GH124" s="16">
        <v>123.33</v>
      </c>
      <c r="GI124" s="16">
        <v>42.465000000000003</v>
      </c>
      <c r="GJ124" s="16">
        <v>36.93</v>
      </c>
      <c r="GK124" s="16">
        <v>36.44</v>
      </c>
      <c r="GL124" s="16">
        <v>5.75</v>
      </c>
      <c r="GM124" s="16">
        <v>60.72</v>
      </c>
      <c r="GN124" s="16">
        <v>148.48500000000001</v>
      </c>
      <c r="GO124" s="16">
        <v>63.414999999999999</v>
      </c>
      <c r="GP124" s="16">
        <v>152.755</v>
      </c>
      <c r="GQ124" s="16">
        <v>158.79</v>
      </c>
      <c r="GR124" s="16">
        <v>52.09</v>
      </c>
      <c r="GS124" s="16">
        <v>147.31</v>
      </c>
      <c r="GT124" s="16">
        <v>176.71</v>
      </c>
      <c r="GU124" s="16">
        <v>102.85</v>
      </c>
      <c r="GV124" s="16">
        <v>15961.008999999998</v>
      </c>
      <c r="GW124" s="16"/>
      <c r="GX124" s="16"/>
      <c r="GY124" s="16"/>
      <c r="GZ124" s="16"/>
      <c r="HA124" s="16"/>
    </row>
    <row r="125" spans="1:209" x14ac:dyDescent="0.35">
      <c r="A125" s="37"/>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E125" s="37">
        <v>120</v>
      </c>
      <c r="GF125" s="12">
        <v>3141</v>
      </c>
      <c r="GG125" s="16">
        <v>13.04</v>
      </c>
      <c r="GH125" s="16">
        <v>3.56</v>
      </c>
      <c r="GI125" s="16">
        <v>10</v>
      </c>
      <c r="GJ125" s="16">
        <v>4.7699999999999996</v>
      </c>
      <c r="GK125" s="16">
        <v>9.5</v>
      </c>
      <c r="GL125" s="16">
        <v>0</v>
      </c>
      <c r="GM125" s="16">
        <v>41.877000000000002</v>
      </c>
      <c r="GN125" s="16">
        <v>30.89</v>
      </c>
      <c r="GO125" s="16">
        <v>17.420000000000002</v>
      </c>
      <c r="GP125" s="16">
        <v>15.75</v>
      </c>
      <c r="GQ125" s="16">
        <v>49.5</v>
      </c>
      <c r="GR125" s="16">
        <v>14.49</v>
      </c>
      <c r="GS125" s="16">
        <v>15.14</v>
      </c>
      <c r="GT125" s="16">
        <v>22.02</v>
      </c>
      <c r="GU125" s="16">
        <v>0</v>
      </c>
      <c r="GV125" s="16">
        <v>3130.0260000000012</v>
      </c>
      <c r="GW125" s="16"/>
      <c r="GX125" s="16"/>
      <c r="GY125" s="16"/>
      <c r="GZ125" s="16"/>
      <c r="HA125" s="16"/>
    </row>
    <row r="126" spans="1:209" x14ac:dyDescent="0.35">
      <c r="A126" s="37"/>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E126" s="37">
        <v>121</v>
      </c>
      <c r="GF126" s="12">
        <v>3142</v>
      </c>
      <c r="GG126" s="16">
        <v>6.81</v>
      </c>
      <c r="GH126" s="16">
        <v>21.475000000000001</v>
      </c>
      <c r="GI126" s="16">
        <v>10.29</v>
      </c>
      <c r="GJ126" s="16">
        <v>5.5</v>
      </c>
      <c r="GK126" s="16">
        <v>8.85</v>
      </c>
      <c r="GL126" s="16">
        <v>3</v>
      </c>
      <c r="GM126" s="16">
        <v>21.9</v>
      </c>
      <c r="GN126" s="16">
        <v>35.805</v>
      </c>
      <c r="GO126" s="16">
        <v>20.399999999999999</v>
      </c>
      <c r="GP126" s="16">
        <v>9.9</v>
      </c>
      <c r="GQ126" s="16">
        <v>9.9600000000000009</v>
      </c>
      <c r="GR126" s="16">
        <v>22.355</v>
      </c>
      <c r="GS126" s="16">
        <v>8.9250000000000007</v>
      </c>
      <c r="GT126" s="16">
        <v>55.59</v>
      </c>
      <c r="GU126" s="16">
        <v>9.68</v>
      </c>
      <c r="GV126" s="16">
        <v>4189.5809999999992</v>
      </c>
      <c r="GW126" s="16"/>
      <c r="GX126" s="16"/>
      <c r="GY126" s="16"/>
      <c r="GZ126" s="16"/>
      <c r="HA126" s="16"/>
    </row>
    <row r="127" spans="1:209" x14ac:dyDescent="0.35">
      <c r="A127" s="37"/>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E127" s="37">
        <v>122</v>
      </c>
      <c r="GF127" s="12">
        <v>3143</v>
      </c>
      <c r="GG127" s="16">
        <v>16.145</v>
      </c>
      <c r="GH127" s="16">
        <v>4.5</v>
      </c>
      <c r="GI127" s="16">
        <v>8.27</v>
      </c>
      <c r="GJ127" s="16">
        <v>9.16</v>
      </c>
      <c r="GK127" s="16">
        <v>10</v>
      </c>
      <c r="GL127" s="16">
        <v>5</v>
      </c>
      <c r="GM127" s="16">
        <v>3</v>
      </c>
      <c r="GN127" s="16">
        <v>8.25</v>
      </c>
      <c r="GO127" s="16">
        <v>6.165</v>
      </c>
      <c r="GP127" s="16">
        <v>36.674999999999997</v>
      </c>
      <c r="GQ127" s="16">
        <v>19.32</v>
      </c>
      <c r="GR127" s="16">
        <v>0</v>
      </c>
      <c r="GS127" s="16">
        <v>0</v>
      </c>
      <c r="GT127" s="16">
        <v>6.6</v>
      </c>
      <c r="GU127" s="16">
        <v>5.28</v>
      </c>
      <c r="GV127" s="16">
        <v>2760.6279999999997</v>
      </c>
      <c r="GW127" s="16"/>
      <c r="GX127" s="16"/>
      <c r="GY127" s="16"/>
      <c r="GZ127" s="16"/>
      <c r="HA127" s="16"/>
    </row>
    <row r="128" spans="1:209" x14ac:dyDescent="0.35">
      <c r="A128" s="37"/>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E128" s="37">
        <v>123</v>
      </c>
      <c r="GF128" s="12">
        <v>3144</v>
      </c>
      <c r="GG128" s="16">
        <v>24.545000000000002</v>
      </c>
      <c r="GH128" s="16">
        <v>17.535</v>
      </c>
      <c r="GI128" s="16">
        <v>0</v>
      </c>
      <c r="GJ128" s="16">
        <v>4</v>
      </c>
      <c r="GK128" s="16">
        <v>4.5</v>
      </c>
      <c r="GL128" s="16">
        <v>3.06</v>
      </c>
      <c r="GM128" s="16">
        <v>4.2</v>
      </c>
      <c r="GN128" s="16">
        <v>147.83500000000001</v>
      </c>
      <c r="GO128" s="16">
        <v>15.7</v>
      </c>
      <c r="GP128" s="16">
        <v>65.78</v>
      </c>
      <c r="GQ128" s="16">
        <v>7.665</v>
      </c>
      <c r="GR128" s="16">
        <v>14.89</v>
      </c>
      <c r="GS128" s="16">
        <v>41.22</v>
      </c>
      <c r="GT128" s="16">
        <v>0</v>
      </c>
      <c r="GU128" s="16">
        <v>21.6</v>
      </c>
      <c r="GV128" s="16">
        <v>4966.3630000000021</v>
      </c>
      <c r="GW128" s="16"/>
      <c r="GX128" s="16"/>
      <c r="GY128" s="16"/>
      <c r="GZ128" s="16"/>
      <c r="HA128" s="16"/>
    </row>
    <row r="129" spans="1:209" x14ac:dyDescent="0.35">
      <c r="A129" s="37"/>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E129" s="37">
        <v>124</v>
      </c>
      <c r="GF129" s="12">
        <v>3145</v>
      </c>
      <c r="GG129" s="16">
        <v>47.279000000000003</v>
      </c>
      <c r="GH129" s="16">
        <v>41.265000000000001</v>
      </c>
      <c r="GI129" s="16">
        <v>61.83</v>
      </c>
      <c r="GJ129" s="16">
        <v>24.2</v>
      </c>
      <c r="GK129" s="16">
        <v>40.9</v>
      </c>
      <c r="GL129" s="16">
        <v>26.6</v>
      </c>
      <c r="GM129" s="16">
        <v>25.8</v>
      </c>
      <c r="GN129" s="16">
        <v>13.86</v>
      </c>
      <c r="GO129" s="16">
        <v>67.31</v>
      </c>
      <c r="GP129" s="16">
        <v>35.96</v>
      </c>
      <c r="GQ129" s="16">
        <v>36.174999999999997</v>
      </c>
      <c r="GR129" s="16">
        <v>53.695</v>
      </c>
      <c r="GS129" s="16">
        <v>34.354999999999997</v>
      </c>
      <c r="GT129" s="16">
        <v>96.24</v>
      </c>
      <c r="GU129" s="16">
        <v>55.524999999999999</v>
      </c>
      <c r="GV129" s="16">
        <v>10357.968999999997</v>
      </c>
      <c r="GW129" s="16"/>
      <c r="GX129" s="16"/>
      <c r="GY129" s="16"/>
      <c r="GZ129" s="16"/>
      <c r="HA129" s="16"/>
    </row>
    <row r="130" spans="1:209" x14ac:dyDescent="0.35">
      <c r="A130" s="37"/>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E130" s="37">
        <v>125</v>
      </c>
      <c r="GF130" s="12">
        <v>3146</v>
      </c>
      <c r="GG130" s="16">
        <v>112.889</v>
      </c>
      <c r="GH130" s="16">
        <v>59.954999999999998</v>
      </c>
      <c r="GI130" s="16">
        <v>8</v>
      </c>
      <c r="GJ130" s="16">
        <v>26.95</v>
      </c>
      <c r="GK130" s="16">
        <v>77.14</v>
      </c>
      <c r="GL130" s="16">
        <v>20.335000000000001</v>
      </c>
      <c r="GM130" s="16">
        <v>60.945</v>
      </c>
      <c r="GN130" s="16">
        <v>31.05</v>
      </c>
      <c r="GO130" s="16">
        <v>44.984999999999999</v>
      </c>
      <c r="GP130" s="16">
        <v>125.44499999999999</v>
      </c>
      <c r="GQ130" s="16">
        <v>94.92</v>
      </c>
      <c r="GR130" s="16">
        <v>115.89</v>
      </c>
      <c r="GS130" s="16">
        <v>98.9</v>
      </c>
      <c r="GT130" s="16">
        <v>109.995</v>
      </c>
      <c r="GU130" s="16">
        <v>53.134999999999998</v>
      </c>
      <c r="GV130" s="16">
        <v>12658.510000000007</v>
      </c>
      <c r="GW130" s="16"/>
      <c r="GX130" s="16"/>
      <c r="GY130" s="16"/>
      <c r="GZ130" s="16"/>
      <c r="HA130" s="16"/>
    </row>
    <row r="131" spans="1:209" x14ac:dyDescent="0.35">
      <c r="A131" s="37"/>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E131" s="37">
        <v>126</v>
      </c>
      <c r="GF131" s="12">
        <v>3147</v>
      </c>
      <c r="GG131" s="16">
        <v>45.445</v>
      </c>
      <c r="GH131" s="16">
        <v>21.02</v>
      </c>
      <c r="GI131" s="16">
        <v>19.5</v>
      </c>
      <c r="GJ131" s="16">
        <v>12.5</v>
      </c>
      <c r="GK131" s="16">
        <v>12.02</v>
      </c>
      <c r="GL131" s="16">
        <v>37.82</v>
      </c>
      <c r="GM131" s="16">
        <v>33.787999999999997</v>
      </c>
      <c r="GN131" s="16">
        <v>44.215000000000003</v>
      </c>
      <c r="GO131" s="16">
        <v>34.14</v>
      </c>
      <c r="GP131" s="16">
        <v>82.11</v>
      </c>
      <c r="GQ131" s="16">
        <v>68.825000000000003</v>
      </c>
      <c r="GR131" s="16">
        <v>76.67</v>
      </c>
      <c r="GS131" s="16">
        <v>21.66</v>
      </c>
      <c r="GT131" s="16">
        <v>56.41</v>
      </c>
      <c r="GU131" s="16">
        <v>28.56</v>
      </c>
      <c r="GV131" s="16">
        <v>9167.2080000000005</v>
      </c>
      <c r="GW131" s="16"/>
      <c r="GX131" s="16"/>
      <c r="GY131" s="16"/>
      <c r="GZ131" s="16"/>
      <c r="HA131" s="16"/>
    </row>
    <row r="132" spans="1:209" x14ac:dyDescent="0.35">
      <c r="A132" s="37"/>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E132" s="37">
        <v>127</v>
      </c>
      <c r="GF132" s="12">
        <v>3148</v>
      </c>
      <c r="GG132" s="16">
        <v>27.18</v>
      </c>
      <c r="GH132" s="16">
        <v>20.84</v>
      </c>
      <c r="GI132" s="16">
        <v>10.35</v>
      </c>
      <c r="GJ132" s="16">
        <v>3.5</v>
      </c>
      <c r="GK132" s="16">
        <v>4.2850000000000001</v>
      </c>
      <c r="GL132" s="16">
        <v>2.34</v>
      </c>
      <c r="GM132" s="16">
        <v>2.5</v>
      </c>
      <c r="GN132" s="16">
        <v>0</v>
      </c>
      <c r="GO132" s="16">
        <v>23.66</v>
      </c>
      <c r="GP132" s="16">
        <v>40.619999999999997</v>
      </c>
      <c r="GQ132" s="16">
        <v>126.06</v>
      </c>
      <c r="GR132" s="16">
        <v>58.125</v>
      </c>
      <c r="GS132" s="16">
        <v>32.979999999999997</v>
      </c>
      <c r="GT132" s="16">
        <v>148.38</v>
      </c>
      <c r="GU132" s="16">
        <v>0</v>
      </c>
      <c r="GV132" s="16">
        <v>4456.7700000000013</v>
      </c>
      <c r="GW132" s="16"/>
      <c r="GX132" s="16"/>
      <c r="GY132" s="16"/>
      <c r="GZ132" s="16"/>
      <c r="HA132" s="16"/>
    </row>
    <row r="133" spans="1:209" x14ac:dyDescent="0.35">
      <c r="A133" s="37"/>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E133" s="37">
        <v>128</v>
      </c>
      <c r="GF133" s="12">
        <v>3149</v>
      </c>
      <c r="GG133" s="16">
        <v>171.46799999999999</v>
      </c>
      <c r="GH133" s="16">
        <v>85.075000000000003</v>
      </c>
      <c r="GI133" s="16">
        <v>49.924999999999997</v>
      </c>
      <c r="GJ133" s="16">
        <v>10.5</v>
      </c>
      <c r="GK133" s="16">
        <v>55.695</v>
      </c>
      <c r="GL133" s="16">
        <v>19.53</v>
      </c>
      <c r="GM133" s="16">
        <v>63.645000000000003</v>
      </c>
      <c r="GN133" s="16">
        <v>29.97</v>
      </c>
      <c r="GO133" s="16">
        <v>86.334999999999994</v>
      </c>
      <c r="GP133" s="16">
        <v>146.60499999999999</v>
      </c>
      <c r="GQ133" s="16">
        <v>209.01</v>
      </c>
      <c r="GR133" s="16">
        <v>136.875</v>
      </c>
      <c r="GS133" s="16">
        <v>138.715</v>
      </c>
      <c r="GT133" s="16">
        <v>254.68</v>
      </c>
      <c r="GU133" s="16">
        <v>81.55</v>
      </c>
      <c r="GV133" s="16">
        <v>23573.241000000016</v>
      </c>
      <c r="GW133" s="16"/>
      <c r="GX133" s="16"/>
      <c r="GY133" s="16"/>
      <c r="GZ133" s="16"/>
      <c r="HA133" s="16"/>
    </row>
    <row r="134" spans="1:209" x14ac:dyDescent="0.35">
      <c r="A134" s="37"/>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E134" s="37">
        <v>129</v>
      </c>
      <c r="GF134" s="12">
        <v>3150</v>
      </c>
      <c r="GG134" s="16">
        <v>277.55</v>
      </c>
      <c r="GH134" s="16">
        <v>307.70100000000002</v>
      </c>
      <c r="GI134" s="16">
        <v>54.79</v>
      </c>
      <c r="GJ134" s="16">
        <v>46.9</v>
      </c>
      <c r="GK134" s="16">
        <v>92.93</v>
      </c>
      <c r="GL134" s="16">
        <v>70.16</v>
      </c>
      <c r="GM134" s="16">
        <v>40.44</v>
      </c>
      <c r="GN134" s="16">
        <v>88.57</v>
      </c>
      <c r="GO134" s="16">
        <v>190.1</v>
      </c>
      <c r="GP134" s="16">
        <v>375.98500000000001</v>
      </c>
      <c r="GQ134" s="16">
        <v>400.73500000000001</v>
      </c>
      <c r="GR134" s="16">
        <v>249.375</v>
      </c>
      <c r="GS134" s="16">
        <v>315.38</v>
      </c>
      <c r="GT134" s="16">
        <v>399.89</v>
      </c>
      <c r="GU134" s="16">
        <v>303.54000000000002</v>
      </c>
      <c r="GV134" s="16">
        <v>45656.290999999997</v>
      </c>
      <c r="GW134" s="16"/>
      <c r="GX134" s="16"/>
      <c r="GY134" s="16"/>
      <c r="GZ134" s="16"/>
      <c r="HA134" s="16"/>
    </row>
    <row r="135" spans="1:209" x14ac:dyDescent="0.35">
      <c r="A135" s="37"/>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E135" s="37">
        <v>130</v>
      </c>
      <c r="GF135" s="12">
        <v>3151</v>
      </c>
      <c r="GG135" s="16">
        <v>40.340000000000003</v>
      </c>
      <c r="GH135" s="16">
        <v>27.15</v>
      </c>
      <c r="GI135" s="16">
        <v>26.21</v>
      </c>
      <c r="GJ135" s="16">
        <v>12.5</v>
      </c>
      <c r="GK135" s="16">
        <v>9.5</v>
      </c>
      <c r="GL135" s="16">
        <v>4.5</v>
      </c>
      <c r="GM135" s="16">
        <v>0</v>
      </c>
      <c r="GN135" s="16">
        <v>4.93</v>
      </c>
      <c r="GO135" s="16">
        <v>18.37</v>
      </c>
      <c r="GP135" s="16">
        <v>59.744999999999997</v>
      </c>
      <c r="GQ135" s="16">
        <v>94.65</v>
      </c>
      <c r="GR135" s="16">
        <v>12.615</v>
      </c>
      <c r="GS135" s="16">
        <v>37.58</v>
      </c>
      <c r="GT135" s="16">
        <v>27.72</v>
      </c>
      <c r="GU135" s="16">
        <v>43.59</v>
      </c>
      <c r="GV135" s="16">
        <v>7047.9580000000005</v>
      </c>
      <c r="GW135" s="16"/>
      <c r="GX135" s="16"/>
      <c r="GY135" s="16"/>
      <c r="GZ135" s="16"/>
      <c r="HA135" s="16"/>
    </row>
    <row r="136" spans="1:209" x14ac:dyDescent="0.35">
      <c r="A136" s="37"/>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E136" s="37">
        <v>131</v>
      </c>
      <c r="GF136" s="12">
        <v>3152</v>
      </c>
      <c r="GG136" s="16">
        <v>151.624</v>
      </c>
      <c r="GH136" s="16">
        <v>182.97499999999999</v>
      </c>
      <c r="GI136" s="16">
        <v>37.9</v>
      </c>
      <c r="GJ136" s="16">
        <v>71.75</v>
      </c>
      <c r="GK136" s="16">
        <v>27.62</v>
      </c>
      <c r="GL136" s="16">
        <v>85.99</v>
      </c>
      <c r="GM136" s="16">
        <v>63.125</v>
      </c>
      <c r="GN136" s="16">
        <v>51.83</v>
      </c>
      <c r="GO136" s="16">
        <v>152.61000000000001</v>
      </c>
      <c r="GP136" s="16">
        <v>344.91</v>
      </c>
      <c r="GQ136" s="16">
        <v>327.89</v>
      </c>
      <c r="GR136" s="16">
        <v>211.26499999999999</v>
      </c>
      <c r="GS136" s="16">
        <v>171.08</v>
      </c>
      <c r="GT136" s="16">
        <v>208.29</v>
      </c>
      <c r="GU136" s="16">
        <v>124.87</v>
      </c>
      <c r="GV136" s="16">
        <v>27775.457000000002</v>
      </c>
      <c r="GW136" s="16"/>
      <c r="GX136" s="16"/>
      <c r="GY136" s="16"/>
      <c r="GZ136" s="16"/>
      <c r="HA136" s="16"/>
    </row>
    <row r="137" spans="1:209" x14ac:dyDescent="0.35">
      <c r="A137" s="37"/>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E137" s="37">
        <v>132</v>
      </c>
      <c r="GF137" s="12">
        <v>3153</v>
      </c>
      <c r="GG137" s="16">
        <v>53.095999999999997</v>
      </c>
      <c r="GH137" s="16">
        <v>118.31</v>
      </c>
      <c r="GI137" s="16">
        <v>49.78</v>
      </c>
      <c r="GJ137" s="16">
        <v>62.52</v>
      </c>
      <c r="GK137" s="16">
        <v>42.98</v>
      </c>
      <c r="GL137" s="16">
        <v>38.97</v>
      </c>
      <c r="GM137" s="16">
        <v>44.274999999999999</v>
      </c>
      <c r="GN137" s="16">
        <v>263.26</v>
      </c>
      <c r="GO137" s="16">
        <v>118.94</v>
      </c>
      <c r="GP137" s="16">
        <v>315.88499999999999</v>
      </c>
      <c r="GQ137" s="16">
        <v>265.77999999999997</v>
      </c>
      <c r="GR137" s="16">
        <v>179.30500000000001</v>
      </c>
      <c r="GS137" s="16">
        <v>184.11500000000001</v>
      </c>
      <c r="GT137" s="16">
        <v>278.32499999999999</v>
      </c>
      <c r="GU137" s="16">
        <v>130.58000000000001</v>
      </c>
      <c r="GV137" s="16">
        <v>24598.963000000003</v>
      </c>
      <c r="GW137" s="16"/>
      <c r="GX137" s="16"/>
      <c r="GY137" s="16"/>
      <c r="GZ137" s="16"/>
      <c r="HA137" s="16"/>
    </row>
    <row r="138" spans="1:209" x14ac:dyDescent="0.35">
      <c r="A138" s="37"/>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E138" s="37">
        <v>133</v>
      </c>
      <c r="GF138" s="12">
        <v>3154</v>
      </c>
      <c r="GG138" s="16">
        <v>5.74</v>
      </c>
      <c r="GH138" s="16">
        <v>13.68</v>
      </c>
      <c r="GI138" s="16">
        <v>5</v>
      </c>
      <c r="GJ138" s="16">
        <v>9.5</v>
      </c>
      <c r="GK138" s="16">
        <v>0</v>
      </c>
      <c r="GL138" s="16">
        <v>11.5</v>
      </c>
      <c r="GM138" s="16">
        <v>4.42</v>
      </c>
      <c r="GN138" s="16">
        <v>0</v>
      </c>
      <c r="GO138" s="16">
        <v>5.22</v>
      </c>
      <c r="GP138" s="16">
        <v>6.6</v>
      </c>
      <c r="GQ138" s="16">
        <v>50.125</v>
      </c>
      <c r="GR138" s="16">
        <v>30.39</v>
      </c>
      <c r="GS138" s="16">
        <v>6.64</v>
      </c>
      <c r="GT138" s="16">
        <v>42.03</v>
      </c>
      <c r="GU138" s="16">
        <v>46.2</v>
      </c>
      <c r="GV138" s="16">
        <v>3240.8680000000008</v>
      </c>
      <c r="GW138" s="16"/>
      <c r="GX138" s="16"/>
      <c r="GY138" s="16"/>
      <c r="GZ138" s="16"/>
      <c r="HA138" s="16"/>
    </row>
    <row r="139" spans="1:209" x14ac:dyDescent="0.35">
      <c r="A139" s="37"/>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E139" s="37">
        <v>134</v>
      </c>
      <c r="GF139" s="12">
        <v>3155</v>
      </c>
      <c r="GG139" s="16">
        <v>85.388999999999996</v>
      </c>
      <c r="GH139" s="16">
        <v>96.86</v>
      </c>
      <c r="GI139" s="16">
        <v>15.48</v>
      </c>
      <c r="GJ139" s="16">
        <v>29</v>
      </c>
      <c r="GK139" s="16">
        <v>33.82</v>
      </c>
      <c r="GL139" s="16">
        <v>156.285</v>
      </c>
      <c r="GM139" s="16">
        <v>21.3</v>
      </c>
      <c r="GN139" s="16">
        <v>56.09</v>
      </c>
      <c r="GO139" s="16">
        <v>82.99</v>
      </c>
      <c r="GP139" s="16">
        <v>80.215000000000003</v>
      </c>
      <c r="GQ139" s="16">
        <v>241.4</v>
      </c>
      <c r="GR139" s="16">
        <v>124.855</v>
      </c>
      <c r="GS139" s="16">
        <v>56.69</v>
      </c>
      <c r="GT139" s="16">
        <v>189.11</v>
      </c>
      <c r="GU139" s="16">
        <v>47.96</v>
      </c>
      <c r="GV139" s="16">
        <v>15410.99799999999</v>
      </c>
      <c r="GW139" s="16"/>
      <c r="GX139" s="16"/>
      <c r="GY139" s="16"/>
      <c r="GZ139" s="16"/>
      <c r="HA139" s="16"/>
    </row>
    <row r="140" spans="1:209" x14ac:dyDescent="0.35">
      <c r="A140" s="37"/>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E140" s="37">
        <v>135</v>
      </c>
      <c r="GF140" s="12">
        <v>3156</v>
      </c>
      <c r="GG140" s="16">
        <v>175.73500000000001</v>
      </c>
      <c r="GH140" s="16">
        <v>261.84500000000003</v>
      </c>
      <c r="GI140" s="16">
        <v>61.55</v>
      </c>
      <c r="GJ140" s="16">
        <v>44.854999999999997</v>
      </c>
      <c r="GK140" s="16">
        <v>60.52</v>
      </c>
      <c r="GL140" s="16">
        <v>88.24</v>
      </c>
      <c r="GM140" s="16">
        <v>41.09</v>
      </c>
      <c r="GN140" s="16">
        <v>85.674999999999997</v>
      </c>
      <c r="GO140" s="16">
        <v>93.17</v>
      </c>
      <c r="GP140" s="16">
        <v>199.16</v>
      </c>
      <c r="GQ140" s="16">
        <v>354.245</v>
      </c>
      <c r="GR140" s="16">
        <v>216.97</v>
      </c>
      <c r="GS140" s="16">
        <v>197.375</v>
      </c>
      <c r="GT140" s="16">
        <v>140.215</v>
      </c>
      <c r="GU140" s="16">
        <v>132.74</v>
      </c>
      <c r="GV140" s="16">
        <v>30410.527000000009</v>
      </c>
      <c r="GW140" s="16"/>
      <c r="GX140" s="16"/>
      <c r="GY140" s="16"/>
      <c r="GZ140" s="16"/>
      <c r="HA140" s="16"/>
    </row>
    <row r="141" spans="1:209" x14ac:dyDescent="0.35">
      <c r="A141" s="37"/>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E141" s="37">
        <v>136</v>
      </c>
      <c r="GF141" s="12">
        <v>3158</v>
      </c>
      <c r="GG141" s="16">
        <v>10.07</v>
      </c>
      <c r="GH141" s="16">
        <v>33.01</v>
      </c>
      <c r="GI141" s="16">
        <v>23.25</v>
      </c>
      <c r="GJ141" s="16">
        <v>7.94</v>
      </c>
      <c r="GK141" s="16">
        <v>10</v>
      </c>
      <c r="GL141" s="16">
        <v>4.5999999999999996</v>
      </c>
      <c r="GM141" s="16">
        <v>11.01</v>
      </c>
      <c r="GN141" s="16">
        <v>11.16</v>
      </c>
      <c r="GO141" s="16">
        <v>19.3</v>
      </c>
      <c r="GP141" s="16">
        <v>23.4</v>
      </c>
      <c r="GQ141" s="16">
        <v>46.36</v>
      </c>
      <c r="GR141" s="16">
        <v>30.55</v>
      </c>
      <c r="GS141" s="16">
        <v>18.71</v>
      </c>
      <c r="GT141" s="16">
        <v>11.88</v>
      </c>
      <c r="GU141" s="16">
        <v>11</v>
      </c>
      <c r="GV141" s="16">
        <v>4281.3610000000017</v>
      </c>
      <c r="GW141" s="16"/>
      <c r="GX141" s="16"/>
      <c r="GY141" s="16"/>
      <c r="GZ141" s="16"/>
      <c r="HA141" s="16"/>
    </row>
    <row r="142" spans="1:209" x14ac:dyDescent="0.35">
      <c r="A142" s="37"/>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E142" s="37">
        <v>137</v>
      </c>
      <c r="GF142" s="12">
        <v>3159</v>
      </c>
      <c r="GG142" s="16">
        <v>6.34</v>
      </c>
      <c r="GH142" s="16">
        <v>18</v>
      </c>
      <c r="GI142" s="16">
        <v>0</v>
      </c>
      <c r="GJ142" s="16">
        <v>3</v>
      </c>
      <c r="GK142" s="16">
        <v>0</v>
      </c>
      <c r="GL142" s="16">
        <v>11.06</v>
      </c>
      <c r="GM142" s="16">
        <v>8.32</v>
      </c>
      <c r="GN142" s="16">
        <v>16.024999999999999</v>
      </c>
      <c r="GO142" s="16">
        <v>5.7</v>
      </c>
      <c r="GP142" s="16">
        <v>19.8</v>
      </c>
      <c r="GQ142" s="16">
        <v>11.94</v>
      </c>
      <c r="GR142" s="16">
        <v>0</v>
      </c>
      <c r="GS142" s="16">
        <v>10.79</v>
      </c>
      <c r="GT142" s="16">
        <v>43.6</v>
      </c>
      <c r="GU142" s="16">
        <v>23.65</v>
      </c>
      <c r="GV142" s="16">
        <v>1597.66</v>
      </c>
      <c r="GW142" s="16"/>
      <c r="GX142" s="16"/>
      <c r="GY142" s="16"/>
      <c r="GZ142" s="16"/>
      <c r="HA142" s="16"/>
    </row>
    <row r="143" spans="1:209" x14ac:dyDescent="0.35">
      <c r="A143" s="37"/>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E143" s="37">
        <v>138</v>
      </c>
      <c r="GF143" s="12">
        <v>3160</v>
      </c>
      <c r="GG143" s="16">
        <v>26.36</v>
      </c>
      <c r="GH143" s="16">
        <v>28.591999999999999</v>
      </c>
      <c r="GI143" s="16">
        <v>16.29</v>
      </c>
      <c r="GJ143" s="16">
        <v>13.5</v>
      </c>
      <c r="GK143" s="16">
        <v>6.5</v>
      </c>
      <c r="GL143" s="16">
        <v>28.61</v>
      </c>
      <c r="GM143" s="16">
        <v>85.68</v>
      </c>
      <c r="GN143" s="16">
        <v>0</v>
      </c>
      <c r="GO143" s="16">
        <v>4.2</v>
      </c>
      <c r="GP143" s="16">
        <v>34.01</v>
      </c>
      <c r="GQ143" s="16">
        <v>43.26</v>
      </c>
      <c r="GR143" s="16">
        <v>39.994999999999997</v>
      </c>
      <c r="GS143" s="16">
        <v>57.195</v>
      </c>
      <c r="GT143" s="16">
        <v>6.6</v>
      </c>
      <c r="GU143" s="16">
        <v>21.12</v>
      </c>
      <c r="GV143" s="16">
        <v>6244.8630000000003</v>
      </c>
      <c r="GW143" s="16"/>
      <c r="GX143" s="16"/>
      <c r="GY143" s="16"/>
      <c r="GZ143" s="16"/>
      <c r="HA143" s="16"/>
    </row>
    <row r="144" spans="1:209" x14ac:dyDescent="0.35">
      <c r="A144" s="37"/>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E144" s="37">
        <v>139</v>
      </c>
      <c r="GF144" s="12">
        <v>3161</v>
      </c>
      <c r="GG144" s="16">
        <v>19.079999999999998</v>
      </c>
      <c r="GH144" s="16">
        <v>9.94</v>
      </c>
      <c r="GI144" s="16">
        <v>0</v>
      </c>
      <c r="GJ144" s="16">
        <v>0</v>
      </c>
      <c r="GK144" s="16">
        <v>24.68</v>
      </c>
      <c r="GL144" s="16">
        <v>0</v>
      </c>
      <c r="GM144" s="16">
        <v>3.18</v>
      </c>
      <c r="GN144" s="16">
        <v>6.49</v>
      </c>
      <c r="GO144" s="16">
        <v>42.765000000000001</v>
      </c>
      <c r="GP144" s="16">
        <v>43.08</v>
      </c>
      <c r="GQ144" s="16">
        <v>74.745000000000005</v>
      </c>
      <c r="GR144" s="16">
        <v>81.864999999999995</v>
      </c>
      <c r="GS144" s="16">
        <v>19.920000000000002</v>
      </c>
      <c r="GT144" s="16">
        <v>141.12</v>
      </c>
      <c r="GU144" s="16">
        <v>51.72</v>
      </c>
      <c r="GV144" s="16">
        <v>6201.5589999999984</v>
      </c>
      <c r="GW144" s="16"/>
      <c r="GX144" s="16"/>
      <c r="GY144" s="16"/>
      <c r="GZ144" s="16"/>
      <c r="HA144" s="16"/>
    </row>
    <row r="145" spans="1:209" x14ac:dyDescent="0.35">
      <c r="A145" s="37"/>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E145" s="37">
        <v>140</v>
      </c>
      <c r="GF145" s="12">
        <v>3162</v>
      </c>
      <c r="GG145" s="16">
        <v>39.58</v>
      </c>
      <c r="GH145" s="16">
        <v>42.38</v>
      </c>
      <c r="GI145" s="16">
        <v>3.2</v>
      </c>
      <c r="GJ145" s="16">
        <v>26.83</v>
      </c>
      <c r="GK145" s="16">
        <v>24.8</v>
      </c>
      <c r="GL145" s="16">
        <v>10.9</v>
      </c>
      <c r="GM145" s="16">
        <v>27.04</v>
      </c>
      <c r="GN145" s="16">
        <v>23.31</v>
      </c>
      <c r="GO145" s="16">
        <v>72.125</v>
      </c>
      <c r="GP145" s="16">
        <v>36.92</v>
      </c>
      <c r="GQ145" s="16">
        <v>56.63</v>
      </c>
      <c r="GR145" s="16">
        <v>57.914999999999999</v>
      </c>
      <c r="GS145" s="16">
        <v>170.14500000000001</v>
      </c>
      <c r="GT145" s="16">
        <v>75.069999999999993</v>
      </c>
      <c r="GU145" s="16">
        <v>39.75</v>
      </c>
      <c r="GV145" s="16">
        <v>8487.5499999999975</v>
      </c>
      <c r="GW145" s="16"/>
      <c r="GX145" s="16"/>
      <c r="GY145" s="16"/>
      <c r="GZ145" s="16"/>
      <c r="HA145" s="16"/>
    </row>
    <row r="146" spans="1:209" x14ac:dyDescent="0.35">
      <c r="A146" s="37"/>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E146" s="37">
        <v>141</v>
      </c>
      <c r="GF146" s="12">
        <v>3163</v>
      </c>
      <c r="GG146" s="16">
        <v>42.715000000000003</v>
      </c>
      <c r="GH146" s="16">
        <v>74.14</v>
      </c>
      <c r="GI146" s="16">
        <v>16.29</v>
      </c>
      <c r="GJ146" s="16">
        <v>32.212000000000003</v>
      </c>
      <c r="GK146" s="16">
        <v>14.75</v>
      </c>
      <c r="GL146" s="16">
        <v>89.424999999999997</v>
      </c>
      <c r="GM146" s="16">
        <v>31.14</v>
      </c>
      <c r="GN146" s="16">
        <v>30.54</v>
      </c>
      <c r="GO146" s="16">
        <v>35.685000000000002</v>
      </c>
      <c r="GP146" s="16">
        <v>85.63</v>
      </c>
      <c r="GQ146" s="16">
        <v>54.975000000000001</v>
      </c>
      <c r="GR146" s="16">
        <v>85.91</v>
      </c>
      <c r="GS146" s="16">
        <v>61.23</v>
      </c>
      <c r="GT146" s="16">
        <v>90.57</v>
      </c>
      <c r="GU146" s="16">
        <v>9.9749999999999996</v>
      </c>
      <c r="GV146" s="16">
        <v>11468.289000000004</v>
      </c>
      <c r="GW146" s="16"/>
      <c r="GX146" s="16"/>
      <c r="GY146" s="16"/>
      <c r="GZ146" s="16"/>
      <c r="HA146" s="16"/>
    </row>
    <row r="147" spans="1:209" x14ac:dyDescent="0.35">
      <c r="A147" s="37"/>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E147" s="37">
        <v>142</v>
      </c>
      <c r="GF147" s="12">
        <v>3164</v>
      </c>
      <c r="GG147" s="16">
        <v>0</v>
      </c>
      <c r="GH147" s="16">
        <v>0</v>
      </c>
      <c r="GI147" s="16">
        <v>0</v>
      </c>
      <c r="GJ147" s="16">
        <v>0</v>
      </c>
      <c r="GK147" s="16">
        <v>0</v>
      </c>
      <c r="GL147" s="16">
        <v>0</v>
      </c>
      <c r="GM147" s="16">
        <v>0</v>
      </c>
      <c r="GN147" s="16">
        <v>0</v>
      </c>
      <c r="GO147" s="16">
        <v>0</v>
      </c>
      <c r="GP147" s="16">
        <v>0</v>
      </c>
      <c r="GQ147" s="16">
        <v>0</v>
      </c>
      <c r="GR147" s="16">
        <v>0</v>
      </c>
      <c r="GS147" s="16">
        <v>0</v>
      </c>
      <c r="GT147" s="16">
        <v>0</v>
      </c>
      <c r="GU147" s="16">
        <v>0</v>
      </c>
      <c r="GV147" s="16">
        <v>550.19999999999993</v>
      </c>
      <c r="GW147" s="16"/>
      <c r="GX147" s="16"/>
      <c r="GY147" s="16"/>
      <c r="GZ147" s="16"/>
      <c r="HA147" s="16"/>
    </row>
    <row r="148" spans="1:209" x14ac:dyDescent="0.35">
      <c r="A148" s="37"/>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E148" s="37">
        <v>143</v>
      </c>
      <c r="GF148" s="12">
        <v>3165</v>
      </c>
      <c r="GG148" s="16">
        <v>76.319000000000003</v>
      </c>
      <c r="GH148" s="16">
        <v>100.27</v>
      </c>
      <c r="GI148" s="16">
        <v>15.994999999999999</v>
      </c>
      <c r="GJ148" s="16">
        <v>19.45</v>
      </c>
      <c r="GK148" s="16">
        <v>36.299999999999997</v>
      </c>
      <c r="GL148" s="16">
        <v>112.905</v>
      </c>
      <c r="GM148" s="16">
        <v>17.36</v>
      </c>
      <c r="GN148" s="16">
        <v>65.959999999999994</v>
      </c>
      <c r="GO148" s="16">
        <v>82.3</v>
      </c>
      <c r="GP148" s="16">
        <v>103.61</v>
      </c>
      <c r="GQ148" s="16">
        <v>141.4</v>
      </c>
      <c r="GR148" s="16">
        <v>64.584999999999994</v>
      </c>
      <c r="GS148" s="16">
        <v>57.424999999999997</v>
      </c>
      <c r="GT148" s="16">
        <v>189.37</v>
      </c>
      <c r="GU148" s="16">
        <v>61.61</v>
      </c>
      <c r="GV148" s="16">
        <v>15183.070000000002</v>
      </c>
      <c r="GW148" s="16"/>
      <c r="GX148" s="16"/>
      <c r="GY148" s="16"/>
      <c r="GZ148" s="16"/>
      <c r="HA148" s="16"/>
    </row>
    <row r="149" spans="1:209" x14ac:dyDescent="0.35">
      <c r="A149" s="37"/>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E149" s="37">
        <v>144</v>
      </c>
      <c r="GF149" s="12">
        <v>3166</v>
      </c>
      <c r="GG149" s="16">
        <v>89.177000000000007</v>
      </c>
      <c r="GH149" s="16">
        <v>57.615000000000002</v>
      </c>
      <c r="GI149" s="16">
        <v>7.83</v>
      </c>
      <c r="GJ149" s="16">
        <v>22.78</v>
      </c>
      <c r="GK149" s="16">
        <v>51.35</v>
      </c>
      <c r="GL149" s="16">
        <v>28.52</v>
      </c>
      <c r="GM149" s="16">
        <v>4.5049999999999999</v>
      </c>
      <c r="GN149" s="16">
        <v>105.95</v>
      </c>
      <c r="GO149" s="16">
        <v>58.25</v>
      </c>
      <c r="GP149" s="16">
        <v>105.755</v>
      </c>
      <c r="GQ149" s="16">
        <v>309.55</v>
      </c>
      <c r="GR149" s="16">
        <v>74.02</v>
      </c>
      <c r="GS149" s="16">
        <v>86.284999999999997</v>
      </c>
      <c r="GT149" s="16">
        <v>132.98500000000001</v>
      </c>
      <c r="GU149" s="16">
        <v>62.115000000000002</v>
      </c>
      <c r="GV149" s="16">
        <v>12811.103999999999</v>
      </c>
      <c r="GW149" s="16"/>
      <c r="GX149" s="16"/>
      <c r="GY149" s="16"/>
      <c r="GZ149" s="16"/>
      <c r="HA149" s="16"/>
    </row>
    <row r="150" spans="1:209" x14ac:dyDescent="0.35">
      <c r="A150" s="37"/>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E150" s="37">
        <v>145</v>
      </c>
      <c r="GF150" s="12">
        <v>3167</v>
      </c>
      <c r="GG150" s="16">
        <v>28.94</v>
      </c>
      <c r="GH150" s="16">
        <v>33.86</v>
      </c>
      <c r="GI150" s="16">
        <v>9.5</v>
      </c>
      <c r="GJ150" s="16">
        <v>12.74</v>
      </c>
      <c r="GK150" s="16">
        <v>5.5</v>
      </c>
      <c r="GL150" s="16">
        <v>18.57</v>
      </c>
      <c r="GM150" s="16">
        <v>10.375</v>
      </c>
      <c r="GN150" s="16">
        <v>58.94</v>
      </c>
      <c r="GO150" s="16">
        <v>20.53</v>
      </c>
      <c r="GP150" s="16">
        <v>69.86</v>
      </c>
      <c r="GQ150" s="16">
        <v>26.28</v>
      </c>
      <c r="GR150" s="16">
        <v>46.854999999999997</v>
      </c>
      <c r="GS150" s="16">
        <v>30.254999999999999</v>
      </c>
      <c r="GT150" s="16">
        <v>41.36</v>
      </c>
      <c r="GU150" s="16">
        <v>39.6</v>
      </c>
      <c r="GV150" s="16">
        <v>7153.4879999999994</v>
      </c>
      <c r="GW150" s="16"/>
      <c r="GX150" s="16"/>
      <c r="GY150" s="16"/>
      <c r="GZ150" s="16"/>
      <c r="HA150" s="16"/>
    </row>
    <row r="151" spans="1:209" x14ac:dyDescent="0.35">
      <c r="A151" s="37"/>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E151" s="37">
        <v>146</v>
      </c>
      <c r="GF151" s="12">
        <v>3168</v>
      </c>
      <c r="GG151" s="16">
        <v>44.984999999999999</v>
      </c>
      <c r="GH151" s="16">
        <v>41.2</v>
      </c>
      <c r="GI151" s="16">
        <v>8</v>
      </c>
      <c r="GJ151" s="16">
        <v>1.5</v>
      </c>
      <c r="GK151" s="16">
        <v>9.1999999999999993</v>
      </c>
      <c r="GL151" s="16">
        <v>2</v>
      </c>
      <c r="GM151" s="16">
        <v>12.64</v>
      </c>
      <c r="GN151" s="16">
        <v>69.900000000000006</v>
      </c>
      <c r="GO151" s="16">
        <v>6.05</v>
      </c>
      <c r="GP151" s="16">
        <v>94.6</v>
      </c>
      <c r="GQ151" s="16">
        <v>50.82</v>
      </c>
      <c r="GR151" s="16">
        <v>216.56</v>
      </c>
      <c r="GS151" s="16">
        <v>291.73</v>
      </c>
      <c r="GT151" s="16">
        <v>16.395</v>
      </c>
      <c r="GU151" s="16">
        <v>10.119999999999999</v>
      </c>
      <c r="GV151" s="16">
        <v>9935.16</v>
      </c>
      <c r="GW151" s="16"/>
      <c r="GX151" s="16"/>
      <c r="GY151" s="16"/>
      <c r="GZ151" s="16"/>
      <c r="HA151" s="16"/>
    </row>
    <row r="152" spans="1:209" x14ac:dyDescent="0.35">
      <c r="A152" s="37"/>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E152" s="37">
        <v>147</v>
      </c>
      <c r="GF152" s="12">
        <v>3169</v>
      </c>
      <c r="GG152" s="16">
        <v>73.361000000000004</v>
      </c>
      <c r="GH152" s="16">
        <v>54.63</v>
      </c>
      <c r="GI152" s="16">
        <v>19.145</v>
      </c>
      <c r="GJ152" s="16">
        <v>15.9</v>
      </c>
      <c r="GK152" s="16">
        <v>28.24</v>
      </c>
      <c r="GL152" s="16">
        <v>19.475000000000001</v>
      </c>
      <c r="GM152" s="16">
        <v>44.19</v>
      </c>
      <c r="GN152" s="16">
        <v>54.155000000000001</v>
      </c>
      <c r="GO152" s="16">
        <v>52.435000000000002</v>
      </c>
      <c r="GP152" s="16">
        <v>75.775000000000006</v>
      </c>
      <c r="GQ152" s="16">
        <v>171.91</v>
      </c>
      <c r="GR152" s="16">
        <v>49.344999999999999</v>
      </c>
      <c r="GS152" s="16">
        <v>148.76499999999999</v>
      </c>
      <c r="GT152" s="16">
        <v>134.37</v>
      </c>
      <c r="GU152" s="16">
        <v>146.76499999999999</v>
      </c>
      <c r="GV152" s="16">
        <v>13078.428999999996</v>
      </c>
      <c r="GW152" s="16"/>
      <c r="GX152" s="16"/>
      <c r="GY152" s="16"/>
      <c r="GZ152" s="16"/>
      <c r="HA152" s="16"/>
    </row>
    <row r="153" spans="1:209" x14ac:dyDescent="0.35">
      <c r="A153" s="37"/>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E153" s="37">
        <v>148</v>
      </c>
      <c r="GF153" s="12">
        <v>3170</v>
      </c>
      <c r="GG153" s="16">
        <v>78.938999999999993</v>
      </c>
      <c r="GH153" s="16">
        <v>71.02</v>
      </c>
      <c r="GI153" s="16">
        <v>15.32</v>
      </c>
      <c r="GJ153" s="16">
        <v>10</v>
      </c>
      <c r="GK153" s="16">
        <v>32.5</v>
      </c>
      <c r="GL153" s="16">
        <v>12.02</v>
      </c>
      <c r="GM153" s="16">
        <v>57.393000000000001</v>
      </c>
      <c r="GN153" s="16">
        <v>92.72</v>
      </c>
      <c r="GO153" s="16">
        <v>160.07499999999999</v>
      </c>
      <c r="GP153" s="16">
        <v>129.47499999999999</v>
      </c>
      <c r="GQ153" s="16">
        <v>168.58500000000001</v>
      </c>
      <c r="GR153" s="16">
        <v>159.095</v>
      </c>
      <c r="GS153" s="16">
        <v>233.29499999999999</v>
      </c>
      <c r="GT153" s="16">
        <v>81.995000000000005</v>
      </c>
      <c r="GU153" s="16">
        <v>76.58</v>
      </c>
      <c r="GV153" s="16">
        <v>17007.031999999992</v>
      </c>
      <c r="GW153" s="16"/>
      <c r="GX153" s="16"/>
      <c r="GY153" s="16"/>
      <c r="GZ153" s="16"/>
      <c r="HA153" s="16"/>
    </row>
    <row r="154" spans="1:209" x14ac:dyDescent="0.35">
      <c r="A154" s="37"/>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E154" s="37">
        <v>149</v>
      </c>
      <c r="GF154" s="12">
        <v>3171</v>
      </c>
      <c r="GG154" s="16">
        <v>77.5</v>
      </c>
      <c r="GH154" s="16">
        <v>98.79</v>
      </c>
      <c r="GI154" s="16">
        <v>12.56</v>
      </c>
      <c r="GJ154" s="16">
        <v>41.231999999999999</v>
      </c>
      <c r="GK154" s="16">
        <v>39.06</v>
      </c>
      <c r="GL154" s="16">
        <v>24.87</v>
      </c>
      <c r="GM154" s="16">
        <v>20.015000000000001</v>
      </c>
      <c r="GN154" s="16">
        <v>22.89</v>
      </c>
      <c r="GO154" s="16">
        <v>54.77</v>
      </c>
      <c r="GP154" s="16">
        <v>77.204999999999998</v>
      </c>
      <c r="GQ154" s="16">
        <v>168.30500000000001</v>
      </c>
      <c r="GR154" s="16">
        <v>85.08</v>
      </c>
      <c r="GS154" s="16">
        <v>83.204999999999998</v>
      </c>
      <c r="GT154" s="16">
        <v>116.35</v>
      </c>
      <c r="GU154" s="16">
        <v>97.78</v>
      </c>
      <c r="GV154" s="16">
        <v>14940.160000000002</v>
      </c>
      <c r="GW154" s="16"/>
      <c r="GX154" s="16"/>
      <c r="GY154" s="16"/>
      <c r="GZ154" s="16"/>
      <c r="HA154" s="16"/>
    </row>
    <row r="155" spans="1:209" x14ac:dyDescent="0.35">
      <c r="A155" s="37"/>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E155" s="37">
        <v>150</v>
      </c>
      <c r="GF155" s="12">
        <v>3172</v>
      </c>
      <c r="GG155" s="16">
        <v>87.974000000000004</v>
      </c>
      <c r="GH155" s="16">
        <v>90.525000000000006</v>
      </c>
      <c r="GI155" s="16">
        <v>29.2</v>
      </c>
      <c r="GJ155" s="16">
        <v>22.5</v>
      </c>
      <c r="GK155" s="16">
        <v>32.94</v>
      </c>
      <c r="GL155" s="16">
        <v>5.0999999999999996</v>
      </c>
      <c r="GM155" s="16">
        <v>30.434999999999999</v>
      </c>
      <c r="GN155" s="16">
        <v>25.34</v>
      </c>
      <c r="GO155" s="16">
        <v>30.6</v>
      </c>
      <c r="GP155" s="16">
        <v>132.22499999999999</v>
      </c>
      <c r="GQ155" s="16">
        <v>299.98500000000001</v>
      </c>
      <c r="GR155" s="16">
        <v>60.14</v>
      </c>
      <c r="GS155" s="16">
        <v>132.63999999999999</v>
      </c>
      <c r="GT155" s="16">
        <v>125.345</v>
      </c>
      <c r="GU155" s="16">
        <v>77.2</v>
      </c>
      <c r="GV155" s="16">
        <v>16297.391000000005</v>
      </c>
      <c r="GW155" s="16"/>
      <c r="GX155" s="16"/>
      <c r="GY155" s="16"/>
      <c r="GZ155" s="16"/>
      <c r="HA155" s="16"/>
    </row>
    <row r="156" spans="1:209" x14ac:dyDescent="0.35">
      <c r="A156" s="37"/>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E156" s="37">
        <v>151</v>
      </c>
      <c r="GF156" s="12">
        <v>3173</v>
      </c>
      <c r="GG156" s="16">
        <v>135.51</v>
      </c>
      <c r="GH156" s="16">
        <v>165.024</v>
      </c>
      <c r="GI156" s="16">
        <v>55.215000000000003</v>
      </c>
      <c r="GJ156" s="16">
        <v>80.25</v>
      </c>
      <c r="GK156" s="16">
        <v>60.55</v>
      </c>
      <c r="GL156" s="16">
        <v>56.74</v>
      </c>
      <c r="GM156" s="16">
        <v>61.58</v>
      </c>
      <c r="GN156" s="16">
        <v>119.03</v>
      </c>
      <c r="GO156" s="16">
        <v>118.1</v>
      </c>
      <c r="GP156" s="16">
        <v>304.10000000000002</v>
      </c>
      <c r="GQ156" s="16">
        <v>286.5</v>
      </c>
      <c r="GR156" s="16">
        <v>111.55</v>
      </c>
      <c r="GS156" s="16">
        <v>185.10499999999999</v>
      </c>
      <c r="GT156" s="16">
        <v>181.095</v>
      </c>
      <c r="GU156" s="16">
        <v>76.05</v>
      </c>
      <c r="GV156" s="16">
        <v>29954.116000000002</v>
      </c>
      <c r="GW156" s="16"/>
      <c r="GX156" s="16"/>
      <c r="GY156" s="16"/>
      <c r="GZ156" s="16"/>
      <c r="HA156" s="16"/>
    </row>
    <row r="157" spans="1:209" x14ac:dyDescent="0.35">
      <c r="A157" s="37"/>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E157" s="37">
        <v>152</v>
      </c>
      <c r="GF157" s="12">
        <v>3174</v>
      </c>
      <c r="GG157" s="16">
        <v>83.53</v>
      </c>
      <c r="GH157" s="16">
        <v>164.19499999999999</v>
      </c>
      <c r="GI157" s="16">
        <v>52</v>
      </c>
      <c r="GJ157" s="16">
        <v>68.02</v>
      </c>
      <c r="GK157" s="16">
        <v>36.5</v>
      </c>
      <c r="GL157" s="16">
        <v>22.17</v>
      </c>
      <c r="GM157" s="16">
        <v>30.215</v>
      </c>
      <c r="GN157" s="16">
        <v>251.72</v>
      </c>
      <c r="GO157" s="16">
        <v>52.23</v>
      </c>
      <c r="GP157" s="16">
        <v>199.73</v>
      </c>
      <c r="GQ157" s="16">
        <v>241.495</v>
      </c>
      <c r="GR157" s="16">
        <v>146.345</v>
      </c>
      <c r="GS157" s="16">
        <v>98.034999999999997</v>
      </c>
      <c r="GT157" s="16">
        <v>191.96</v>
      </c>
      <c r="GU157" s="16">
        <v>71.72</v>
      </c>
      <c r="GV157" s="16">
        <v>20915.892999999996</v>
      </c>
      <c r="GW157" s="16"/>
      <c r="GX157" s="16"/>
      <c r="GY157" s="16"/>
      <c r="GZ157" s="16"/>
      <c r="HA157" s="16"/>
    </row>
    <row r="158" spans="1:209" x14ac:dyDescent="0.35">
      <c r="A158" s="37"/>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E158" s="37">
        <v>153</v>
      </c>
      <c r="GF158" s="12">
        <v>3175</v>
      </c>
      <c r="GG158" s="16">
        <v>103.92</v>
      </c>
      <c r="GH158" s="16">
        <v>180.70500000000001</v>
      </c>
      <c r="GI158" s="16">
        <v>63.8</v>
      </c>
      <c r="GJ158" s="16">
        <v>112.88</v>
      </c>
      <c r="GK158" s="16">
        <v>55</v>
      </c>
      <c r="GL158" s="16">
        <v>36.700000000000003</v>
      </c>
      <c r="GM158" s="16">
        <v>198.06</v>
      </c>
      <c r="GN158" s="16">
        <v>1011.865</v>
      </c>
      <c r="GO158" s="16">
        <v>410.63</v>
      </c>
      <c r="GP158" s="16">
        <v>823.52499999999998</v>
      </c>
      <c r="GQ158" s="16">
        <v>639.65499999999997</v>
      </c>
      <c r="GR158" s="16">
        <v>451.5</v>
      </c>
      <c r="GS158" s="16">
        <v>1487.095</v>
      </c>
      <c r="GT158" s="16">
        <v>403.16500000000002</v>
      </c>
      <c r="GU158" s="16">
        <v>344.565</v>
      </c>
      <c r="GV158" s="16">
        <v>60935.998999999996</v>
      </c>
      <c r="GW158" s="16"/>
      <c r="GX158" s="16"/>
      <c r="GY158" s="16"/>
      <c r="GZ158" s="16"/>
      <c r="HA158" s="16"/>
    </row>
    <row r="159" spans="1:209" x14ac:dyDescent="0.35">
      <c r="A159" s="37"/>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E159" s="37">
        <v>154</v>
      </c>
      <c r="GF159" s="12">
        <v>3176</v>
      </c>
      <c r="GG159" s="16">
        <v>0</v>
      </c>
      <c r="GH159" s="16">
        <v>0</v>
      </c>
      <c r="GI159" s="16">
        <v>0</v>
      </c>
      <c r="GJ159" s="16">
        <v>0</v>
      </c>
      <c r="GK159" s="16">
        <v>0</v>
      </c>
      <c r="GL159" s="16">
        <v>0</v>
      </c>
      <c r="GM159" s="16">
        <v>0</v>
      </c>
      <c r="GN159" s="16">
        <v>0</v>
      </c>
      <c r="GO159" s="16">
        <v>0</v>
      </c>
      <c r="GP159" s="16">
        <v>0</v>
      </c>
      <c r="GQ159" s="16">
        <v>0</v>
      </c>
      <c r="GR159" s="16">
        <v>0</v>
      </c>
      <c r="GS159" s="16">
        <v>0</v>
      </c>
      <c r="GT159" s="16">
        <v>0</v>
      </c>
      <c r="GU159" s="16">
        <v>3.52</v>
      </c>
      <c r="GV159" s="16">
        <v>25.83</v>
      </c>
      <c r="GW159" s="16"/>
      <c r="GX159" s="16"/>
      <c r="GY159" s="16"/>
      <c r="GZ159" s="16"/>
      <c r="HA159" s="16"/>
    </row>
    <row r="160" spans="1:209" x14ac:dyDescent="0.35">
      <c r="A160" s="37"/>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E160" s="37">
        <v>155</v>
      </c>
      <c r="GF160" s="12">
        <v>3177</v>
      </c>
      <c r="GG160" s="16">
        <v>17.68</v>
      </c>
      <c r="GH160" s="16">
        <v>43.59</v>
      </c>
      <c r="GI160" s="16">
        <v>3.7</v>
      </c>
      <c r="GJ160" s="16">
        <v>10.199999999999999</v>
      </c>
      <c r="GK160" s="16">
        <v>17</v>
      </c>
      <c r="GL160" s="16">
        <v>3.5</v>
      </c>
      <c r="GM160" s="16">
        <v>0</v>
      </c>
      <c r="GN160" s="16">
        <v>17.13</v>
      </c>
      <c r="GO160" s="16">
        <v>6.67</v>
      </c>
      <c r="GP160" s="16">
        <v>101.68</v>
      </c>
      <c r="GQ160" s="16">
        <v>207.37</v>
      </c>
      <c r="GR160" s="16">
        <v>44.64</v>
      </c>
      <c r="GS160" s="16">
        <v>102.005</v>
      </c>
      <c r="GT160" s="16">
        <v>132.91999999999999</v>
      </c>
      <c r="GU160" s="16">
        <v>40.94</v>
      </c>
      <c r="GV160" s="16">
        <v>6997.0169999999998</v>
      </c>
      <c r="GW160" s="16"/>
      <c r="GX160" s="16"/>
      <c r="GY160" s="16"/>
      <c r="GZ160" s="16"/>
      <c r="HA160" s="16"/>
    </row>
    <row r="161" spans="1:209" x14ac:dyDescent="0.35">
      <c r="A161" s="37"/>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E161" s="37">
        <v>156</v>
      </c>
      <c r="GF161" s="12">
        <v>3178</v>
      </c>
      <c r="GG161" s="16">
        <v>204.464</v>
      </c>
      <c r="GH161" s="16">
        <v>233.74</v>
      </c>
      <c r="GI161" s="16">
        <v>66.930000000000007</v>
      </c>
      <c r="GJ161" s="16">
        <v>81.25</v>
      </c>
      <c r="GK161" s="16">
        <v>45.25</v>
      </c>
      <c r="GL161" s="16">
        <v>82.625</v>
      </c>
      <c r="GM161" s="16">
        <v>55.05</v>
      </c>
      <c r="GN161" s="16">
        <v>100.965</v>
      </c>
      <c r="GO161" s="16">
        <v>214.59</v>
      </c>
      <c r="GP161" s="16">
        <v>182.03</v>
      </c>
      <c r="GQ161" s="16">
        <v>265.14</v>
      </c>
      <c r="GR161" s="16">
        <v>144.51</v>
      </c>
      <c r="GS161" s="16">
        <v>140.13999999999999</v>
      </c>
      <c r="GT161" s="16">
        <v>298.58999999999997</v>
      </c>
      <c r="GU161" s="16">
        <v>152.63</v>
      </c>
      <c r="GV161" s="16">
        <v>31198.782999999974</v>
      </c>
      <c r="GW161" s="16"/>
      <c r="GX161" s="16"/>
      <c r="GY161" s="16"/>
      <c r="GZ161" s="16"/>
      <c r="HA161" s="16"/>
    </row>
    <row r="162" spans="1:209" x14ac:dyDescent="0.35">
      <c r="A162" s="37"/>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E162" s="37">
        <v>157</v>
      </c>
      <c r="GF162" s="12">
        <v>3179</v>
      </c>
      <c r="GG162" s="16">
        <v>32.130000000000003</v>
      </c>
      <c r="GH162" s="16">
        <v>34.973999999999997</v>
      </c>
      <c r="GI162" s="16">
        <v>10.35</v>
      </c>
      <c r="GJ162" s="16">
        <v>8</v>
      </c>
      <c r="GK162" s="16">
        <v>7.42</v>
      </c>
      <c r="GL162" s="16">
        <v>3</v>
      </c>
      <c r="GM162" s="16">
        <v>13.36</v>
      </c>
      <c r="GN162" s="16">
        <v>116.74</v>
      </c>
      <c r="GO162" s="16">
        <v>57.414999999999999</v>
      </c>
      <c r="GP162" s="16">
        <v>9.89</v>
      </c>
      <c r="GQ162" s="16">
        <v>70.599999999999994</v>
      </c>
      <c r="GR162" s="16">
        <v>65.77</v>
      </c>
      <c r="GS162" s="16">
        <v>41.354999999999997</v>
      </c>
      <c r="GT162" s="16">
        <v>25.02</v>
      </c>
      <c r="GU162" s="16">
        <v>40.479999999999997</v>
      </c>
      <c r="GV162" s="16">
        <v>7546.9930000000022</v>
      </c>
      <c r="GW162" s="16"/>
      <c r="GX162" s="16"/>
      <c r="GY162" s="16"/>
      <c r="GZ162" s="16"/>
      <c r="HA162" s="16"/>
    </row>
    <row r="163" spans="1:209" x14ac:dyDescent="0.35">
      <c r="A163" s="37"/>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E163" s="37">
        <v>158</v>
      </c>
      <c r="GF163" s="12">
        <v>3180</v>
      </c>
      <c r="GG163" s="16">
        <v>80.692999999999998</v>
      </c>
      <c r="GH163" s="16">
        <v>49.92</v>
      </c>
      <c r="GI163" s="16">
        <v>30.58</v>
      </c>
      <c r="GJ163" s="16">
        <v>0</v>
      </c>
      <c r="GK163" s="16">
        <v>10.5</v>
      </c>
      <c r="GL163" s="16">
        <v>4.42</v>
      </c>
      <c r="GM163" s="16">
        <v>17.945</v>
      </c>
      <c r="GN163" s="16">
        <v>11.34</v>
      </c>
      <c r="GO163" s="16">
        <v>15.505000000000001</v>
      </c>
      <c r="GP163" s="16">
        <v>9.57</v>
      </c>
      <c r="GQ163" s="16">
        <v>48.5</v>
      </c>
      <c r="GR163" s="16">
        <v>70.349999999999994</v>
      </c>
      <c r="GS163" s="16">
        <v>156.92500000000001</v>
      </c>
      <c r="GT163" s="16">
        <v>44.05</v>
      </c>
      <c r="GU163" s="16">
        <v>16.72</v>
      </c>
      <c r="GV163" s="16">
        <v>8383.2800000000025</v>
      </c>
      <c r="GW163" s="16"/>
      <c r="GX163" s="16"/>
      <c r="GY163" s="16"/>
      <c r="GZ163" s="16"/>
      <c r="HA163" s="16"/>
    </row>
    <row r="164" spans="1:209" x14ac:dyDescent="0.35">
      <c r="A164" s="37"/>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E164" s="37">
        <v>159</v>
      </c>
      <c r="GF164" s="12">
        <v>3181</v>
      </c>
      <c r="GG164" s="16">
        <v>9.01</v>
      </c>
      <c r="GH164" s="16">
        <v>17.95</v>
      </c>
      <c r="GI164" s="16">
        <v>12.315</v>
      </c>
      <c r="GJ164" s="16">
        <v>5.3</v>
      </c>
      <c r="GK164" s="16">
        <v>5.0999999999999996</v>
      </c>
      <c r="GL164" s="16">
        <v>6.16</v>
      </c>
      <c r="GM164" s="16">
        <v>12.26</v>
      </c>
      <c r="GN164" s="16">
        <v>37.33</v>
      </c>
      <c r="GO164" s="16">
        <v>30.24</v>
      </c>
      <c r="GP164" s="16">
        <v>55.92</v>
      </c>
      <c r="GQ164" s="16">
        <v>15.574999999999999</v>
      </c>
      <c r="GR164" s="16">
        <v>25.58</v>
      </c>
      <c r="GS164" s="16">
        <v>37.9</v>
      </c>
      <c r="GT164" s="16">
        <v>12.32</v>
      </c>
      <c r="GU164" s="16">
        <v>2.64</v>
      </c>
      <c r="GV164" s="16">
        <v>3665.5729999999994</v>
      </c>
      <c r="GW164" s="16"/>
      <c r="GX164" s="16"/>
      <c r="GY164" s="16"/>
      <c r="GZ164" s="16"/>
      <c r="HA164" s="16"/>
    </row>
    <row r="165" spans="1:209" x14ac:dyDescent="0.35">
      <c r="A165" s="37"/>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E165" s="37">
        <v>160</v>
      </c>
      <c r="GF165" s="12">
        <v>3182</v>
      </c>
      <c r="GG165" s="16">
        <v>7.47</v>
      </c>
      <c r="GH165" s="16">
        <v>19.579999999999998</v>
      </c>
      <c r="GI165" s="16">
        <v>2</v>
      </c>
      <c r="GJ165" s="16">
        <v>15</v>
      </c>
      <c r="GK165" s="16">
        <v>9.6199999999999992</v>
      </c>
      <c r="GL165" s="16">
        <v>15.6</v>
      </c>
      <c r="GM165" s="16">
        <v>18.36</v>
      </c>
      <c r="GN165" s="16">
        <v>82.37</v>
      </c>
      <c r="GO165" s="16">
        <v>13.89</v>
      </c>
      <c r="GP165" s="16">
        <v>8.91</v>
      </c>
      <c r="GQ165" s="16">
        <v>6.65</v>
      </c>
      <c r="GR165" s="16">
        <v>46.29</v>
      </c>
      <c r="GS165" s="16">
        <v>29.76</v>
      </c>
      <c r="GT165" s="16">
        <v>13.2</v>
      </c>
      <c r="GU165" s="16">
        <v>54.55</v>
      </c>
      <c r="GV165" s="16">
        <v>3577.4950000000008</v>
      </c>
      <c r="GW165" s="16"/>
      <c r="GX165" s="16"/>
      <c r="GY165" s="16"/>
      <c r="GZ165" s="16"/>
      <c r="HA165" s="16"/>
    </row>
    <row r="166" spans="1:209" x14ac:dyDescent="0.35">
      <c r="A166" s="37"/>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E166" s="37">
        <v>161</v>
      </c>
      <c r="GF166" s="12">
        <v>3183</v>
      </c>
      <c r="GG166" s="16">
        <v>9.9</v>
      </c>
      <c r="GH166" s="16">
        <v>22.28</v>
      </c>
      <c r="GI166" s="16">
        <v>5.75</v>
      </c>
      <c r="GJ166" s="16">
        <v>11</v>
      </c>
      <c r="GK166" s="16">
        <v>2.75</v>
      </c>
      <c r="GL166" s="16">
        <v>0</v>
      </c>
      <c r="GM166" s="16">
        <v>8.1</v>
      </c>
      <c r="GN166" s="16">
        <v>12.18</v>
      </c>
      <c r="GO166" s="16">
        <v>14.385</v>
      </c>
      <c r="GP166" s="16">
        <v>18.89</v>
      </c>
      <c r="GQ166" s="16">
        <v>19.190000000000001</v>
      </c>
      <c r="GR166" s="16">
        <v>112.34</v>
      </c>
      <c r="GS166" s="16">
        <v>14.025</v>
      </c>
      <c r="GT166" s="16">
        <v>13.2</v>
      </c>
      <c r="GU166" s="16">
        <v>20.32</v>
      </c>
      <c r="GV166" s="16">
        <v>3628.1</v>
      </c>
      <c r="GW166" s="16"/>
      <c r="GX166" s="16"/>
      <c r="GY166" s="16"/>
      <c r="GZ166" s="16"/>
      <c r="HA166" s="16"/>
    </row>
    <row r="167" spans="1:209" x14ac:dyDescent="0.35">
      <c r="A167" s="37"/>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E167" s="37">
        <v>162</v>
      </c>
      <c r="GF167" s="12">
        <v>3184</v>
      </c>
      <c r="GG167" s="16">
        <v>14.39</v>
      </c>
      <c r="GH167" s="16">
        <v>12.53</v>
      </c>
      <c r="GI167" s="16">
        <v>0</v>
      </c>
      <c r="GJ167" s="16">
        <v>0</v>
      </c>
      <c r="GK167" s="16">
        <v>23.41</v>
      </c>
      <c r="GL167" s="16">
        <v>12.42</v>
      </c>
      <c r="GM167" s="16">
        <v>18.97</v>
      </c>
      <c r="GN167" s="16">
        <v>15.24</v>
      </c>
      <c r="GO167" s="16">
        <v>12.99</v>
      </c>
      <c r="GP167" s="16">
        <v>29.29</v>
      </c>
      <c r="GQ167" s="16">
        <v>1.75</v>
      </c>
      <c r="GR167" s="16">
        <v>22.184999999999999</v>
      </c>
      <c r="GS167" s="16">
        <v>49.83</v>
      </c>
      <c r="GT167" s="16">
        <v>41.49</v>
      </c>
      <c r="GU167" s="16">
        <v>12.32</v>
      </c>
      <c r="GV167" s="16">
        <v>3554.7950000000005</v>
      </c>
      <c r="GW167" s="16"/>
      <c r="GX167" s="16"/>
      <c r="GY167" s="16"/>
      <c r="GZ167" s="16"/>
      <c r="HA167" s="16"/>
    </row>
    <row r="168" spans="1:209" x14ac:dyDescent="0.35">
      <c r="A168" s="37"/>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E168" s="37">
        <v>163</v>
      </c>
      <c r="GF168" s="12">
        <v>3185</v>
      </c>
      <c r="GG168" s="16">
        <v>41.48</v>
      </c>
      <c r="GH168" s="16">
        <v>16.149999999999999</v>
      </c>
      <c r="GI168" s="16">
        <v>1.5</v>
      </c>
      <c r="GJ168" s="16">
        <v>5.7750000000000004</v>
      </c>
      <c r="GK168" s="16">
        <v>24.8</v>
      </c>
      <c r="GL168" s="16">
        <v>0</v>
      </c>
      <c r="GM168" s="16">
        <v>0</v>
      </c>
      <c r="GN168" s="16">
        <v>46.234999999999999</v>
      </c>
      <c r="GO168" s="16">
        <v>22.47</v>
      </c>
      <c r="GP168" s="16">
        <v>40.69</v>
      </c>
      <c r="GQ168" s="16">
        <v>21.46</v>
      </c>
      <c r="GR168" s="16">
        <v>11.46</v>
      </c>
      <c r="GS168" s="16">
        <v>39.340000000000003</v>
      </c>
      <c r="GT168" s="16">
        <v>56.524999999999999</v>
      </c>
      <c r="GU168" s="16">
        <v>30.36</v>
      </c>
      <c r="GV168" s="16">
        <v>4985.0359999999973</v>
      </c>
      <c r="GW168" s="16"/>
      <c r="GX168" s="16"/>
      <c r="GY168" s="16"/>
      <c r="GZ168" s="16"/>
      <c r="HA168" s="16"/>
    </row>
    <row r="169" spans="1:209" x14ac:dyDescent="0.35">
      <c r="A169" s="37"/>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E169" s="37">
        <v>164</v>
      </c>
      <c r="GF169" s="12">
        <v>3186</v>
      </c>
      <c r="GG169" s="16">
        <v>63.164000000000001</v>
      </c>
      <c r="GH169" s="16">
        <v>26.04</v>
      </c>
      <c r="GI169" s="16">
        <v>0</v>
      </c>
      <c r="GJ169" s="16">
        <v>6.5</v>
      </c>
      <c r="GK169" s="16">
        <v>34.119999999999997</v>
      </c>
      <c r="GL169" s="16">
        <v>28.274999999999999</v>
      </c>
      <c r="GM169" s="16">
        <v>51.77</v>
      </c>
      <c r="GN169" s="16">
        <v>32.481999999999999</v>
      </c>
      <c r="GO169" s="16">
        <v>44.424999999999997</v>
      </c>
      <c r="GP169" s="16">
        <v>77.569999999999993</v>
      </c>
      <c r="GQ169" s="16">
        <v>93.46</v>
      </c>
      <c r="GR169" s="16">
        <v>99.09</v>
      </c>
      <c r="GS169" s="16">
        <v>119.03</v>
      </c>
      <c r="GT169" s="16">
        <v>75.02</v>
      </c>
      <c r="GU169" s="16">
        <v>88.45</v>
      </c>
      <c r="GV169" s="16">
        <v>12496.099000000006</v>
      </c>
      <c r="GW169" s="16"/>
      <c r="GX169" s="16"/>
      <c r="GY169" s="16"/>
      <c r="GZ169" s="16"/>
      <c r="HA169" s="16"/>
    </row>
    <row r="170" spans="1:209" x14ac:dyDescent="0.35">
      <c r="A170" s="37"/>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E170" s="37">
        <v>165</v>
      </c>
      <c r="GF170" s="12">
        <v>3187</v>
      </c>
      <c r="GG170" s="16">
        <v>62.664999999999999</v>
      </c>
      <c r="GH170" s="16">
        <v>37.79</v>
      </c>
      <c r="GI170" s="16">
        <v>3.36</v>
      </c>
      <c r="GJ170" s="16">
        <v>9.5</v>
      </c>
      <c r="GK170" s="16">
        <v>22.58</v>
      </c>
      <c r="GL170" s="16">
        <v>12.44</v>
      </c>
      <c r="GM170" s="16">
        <v>16.027999999999999</v>
      </c>
      <c r="GN170" s="16">
        <v>29.684999999999999</v>
      </c>
      <c r="GO170" s="16">
        <v>28.99</v>
      </c>
      <c r="GP170" s="16">
        <v>48.895000000000003</v>
      </c>
      <c r="GQ170" s="16">
        <v>164.44</v>
      </c>
      <c r="GR170" s="16">
        <v>101.795</v>
      </c>
      <c r="GS170" s="16">
        <v>79.319999999999993</v>
      </c>
      <c r="GT170" s="16">
        <v>54.94</v>
      </c>
      <c r="GU170" s="16">
        <v>48.4</v>
      </c>
      <c r="GV170" s="16">
        <v>9444.2070000000003</v>
      </c>
      <c r="GW170" s="16"/>
      <c r="GX170" s="16"/>
      <c r="GY170" s="16"/>
      <c r="GZ170" s="16"/>
      <c r="HA170" s="16"/>
    </row>
    <row r="171" spans="1:209" x14ac:dyDescent="0.35">
      <c r="A171" s="37"/>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E171" s="37">
        <v>166</v>
      </c>
      <c r="GF171" s="12">
        <v>3188</v>
      </c>
      <c r="GG171" s="16">
        <v>52.35</v>
      </c>
      <c r="GH171" s="16">
        <v>34.43</v>
      </c>
      <c r="GI171" s="16">
        <v>10.28</v>
      </c>
      <c r="GJ171" s="16">
        <v>42.24</v>
      </c>
      <c r="GK171" s="16">
        <v>18.73</v>
      </c>
      <c r="GL171" s="16">
        <v>20.92</v>
      </c>
      <c r="GM171" s="16">
        <v>28.495000000000001</v>
      </c>
      <c r="GN171" s="16">
        <v>30.98</v>
      </c>
      <c r="GO171" s="16">
        <v>38.24</v>
      </c>
      <c r="GP171" s="16">
        <v>68.11</v>
      </c>
      <c r="GQ171" s="16">
        <v>79.89</v>
      </c>
      <c r="GR171" s="16">
        <v>105.545</v>
      </c>
      <c r="GS171" s="16">
        <v>70.375</v>
      </c>
      <c r="GT171" s="16">
        <v>70.52</v>
      </c>
      <c r="GU171" s="16">
        <v>44.71</v>
      </c>
      <c r="GV171" s="16">
        <v>10073.039000000002</v>
      </c>
      <c r="GW171" s="16"/>
      <c r="GX171" s="16"/>
      <c r="GY171" s="16"/>
      <c r="GZ171" s="16"/>
      <c r="HA171" s="16"/>
    </row>
    <row r="172" spans="1:209" x14ac:dyDescent="0.35">
      <c r="A172" s="37"/>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E172" s="37">
        <v>167</v>
      </c>
      <c r="GF172" s="12">
        <v>3189</v>
      </c>
      <c r="GG172" s="16">
        <v>14.42</v>
      </c>
      <c r="GH172" s="16">
        <v>7.66</v>
      </c>
      <c r="GI172" s="16">
        <v>0</v>
      </c>
      <c r="GJ172" s="16">
        <v>6</v>
      </c>
      <c r="GK172" s="16">
        <v>4.5</v>
      </c>
      <c r="GL172" s="16">
        <v>48.505000000000003</v>
      </c>
      <c r="GM172" s="16">
        <v>61.895000000000003</v>
      </c>
      <c r="GN172" s="16">
        <v>71.959999999999994</v>
      </c>
      <c r="GO172" s="16">
        <v>16.164999999999999</v>
      </c>
      <c r="GP172" s="16">
        <v>37.174999999999997</v>
      </c>
      <c r="GQ172" s="16">
        <v>66.944999999999993</v>
      </c>
      <c r="GR172" s="16">
        <v>19.93</v>
      </c>
      <c r="GS172" s="16">
        <v>82.745000000000005</v>
      </c>
      <c r="GT172" s="16">
        <v>63.95</v>
      </c>
      <c r="GU172" s="16">
        <v>27.55</v>
      </c>
      <c r="GV172" s="16">
        <v>7353.1910000000007</v>
      </c>
      <c r="GW172" s="16"/>
      <c r="GX172" s="16"/>
      <c r="GY172" s="16"/>
      <c r="GZ172" s="16"/>
      <c r="HA172" s="16"/>
    </row>
    <row r="173" spans="1:209" x14ac:dyDescent="0.35">
      <c r="A173" s="37"/>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E173" s="37">
        <v>168</v>
      </c>
      <c r="GF173" s="12">
        <v>3190</v>
      </c>
      <c r="GG173" s="16">
        <v>25.616</v>
      </c>
      <c r="GH173" s="16">
        <v>23.56</v>
      </c>
      <c r="GI173" s="16">
        <v>7.14</v>
      </c>
      <c r="GJ173" s="16">
        <v>3.32</v>
      </c>
      <c r="GK173" s="16">
        <v>4</v>
      </c>
      <c r="GL173" s="16">
        <v>9.58</v>
      </c>
      <c r="GM173" s="16">
        <v>7.14</v>
      </c>
      <c r="GN173" s="16">
        <v>107.44499999999999</v>
      </c>
      <c r="GO173" s="16">
        <v>37.32</v>
      </c>
      <c r="GP173" s="16">
        <v>33.414999999999999</v>
      </c>
      <c r="GQ173" s="16">
        <v>64.23</v>
      </c>
      <c r="GR173" s="16">
        <v>58.35</v>
      </c>
      <c r="GS173" s="16">
        <v>57.71</v>
      </c>
      <c r="GT173" s="16">
        <v>52.825000000000003</v>
      </c>
      <c r="GU173" s="16">
        <v>16.72</v>
      </c>
      <c r="GV173" s="16">
        <v>5457.1780000000017</v>
      </c>
      <c r="GW173" s="16"/>
      <c r="GX173" s="16"/>
      <c r="GY173" s="16"/>
      <c r="GZ173" s="16"/>
      <c r="HA173" s="16"/>
    </row>
    <row r="174" spans="1:209" x14ac:dyDescent="0.35">
      <c r="A174" s="37"/>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E174" s="37">
        <v>169</v>
      </c>
      <c r="GF174" s="12">
        <v>3191</v>
      </c>
      <c r="GG174" s="16">
        <v>27.53</v>
      </c>
      <c r="GH174" s="16">
        <v>26.8</v>
      </c>
      <c r="GI174" s="16">
        <v>9.5</v>
      </c>
      <c r="GJ174" s="16">
        <v>25.61</v>
      </c>
      <c r="GK174" s="16">
        <v>3</v>
      </c>
      <c r="GL174" s="16">
        <v>8.56</v>
      </c>
      <c r="GM174" s="16">
        <v>14.29</v>
      </c>
      <c r="GN174" s="16">
        <v>11.56</v>
      </c>
      <c r="GO174" s="16">
        <v>11.13</v>
      </c>
      <c r="GP174" s="16">
        <v>40.76</v>
      </c>
      <c r="GQ174" s="16">
        <v>75.27</v>
      </c>
      <c r="GR174" s="16">
        <v>100.95</v>
      </c>
      <c r="GS174" s="16">
        <v>83.58</v>
      </c>
      <c r="GT174" s="16">
        <v>41.36</v>
      </c>
      <c r="GU174" s="16">
        <v>6.6</v>
      </c>
      <c r="GV174" s="16">
        <v>6610.1450000000032</v>
      </c>
      <c r="GW174" s="16"/>
      <c r="GX174" s="16"/>
      <c r="GY174" s="16"/>
      <c r="GZ174" s="16"/>
      <c r="HA174" s="16"/>
    </row>
    <row r="175" spans="1:209" x14ac:dyDescent="0.35">
      <c r="A175" s="37"/>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E175" s="37">
        <v>170</v>
      </c>
      <c r="GF175" s="12">
        <v>3192</v>
      </c>
      <c r="GG175" s="16">
        <v>39.744999999999997</v>
      </c>
      <c r="GH175" s="16">
        <v>68.77</v>
      </c>
      <c r="GI175" s="16">
        <v>15.504</v>
      </c>
      <c r="GJ175" s="16">
        <v>20</v>
      </c>
      <c r="GK175" s="16">
        <v>78.84</v>
      </c>
      <c r="GL175" s="16">
        <v>20.91</v>
      </c>
      <c r="GM175" s="16">
        <v>88.462000000000003</v>
      </c>
      <c r="GN175" s="16">
        <v>75.644999999999996</v>
      </c>
      <c r="GO175" s="16">
        <v>57.145000000000003</v>
      </c>
      <c r="GP175" s="16">
        <v>131.86500000000001</v>
      </c>
      <c r="GQ175" s="16">
        <v>118.06</v>
      </c>
      <c r="GR175" s="16">
        <v>58.35</v>
      </c>
      <c r="GS175" s="16">
        <v>131.22</v>
      </c>
      <c r="GT175" s="16">
        <v>170.38</v>
      </c>
      <c r="GU175" s="16">
        <v>40.725000000000001</v>
      </c>
      <c r="GV175" s="16">
        <v>15743.808000000001</v>
      </c>
      <c r="GW175" s="16"/>
      <c r="GX175" s="16"/>
      <c r="GY175" s="16"/>
      <c r="GZ175" s="16"/>
      <c r="HA175" s="16"/>
    </row>
    <row r="176" spans="1:209" x14ac:dyDescent="0.35">
      <c r="A176" s="37"/>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E176" s="37">
        <v>171</v>
      </c>
      <c r="GF176" s="12">
        <v>3193</v>
      </c>
      <c r="GG176" s="16">
        <v>42.31</v>
      </c>
      <c r="GH176" s="16">
        <v>47.5</v>
      </c>
      <c r="GI176" s="16">
        <v>14.5</v>
      </c>
      <c r="GJ176" s="16">
        <v>49.195</v>
      </c>
      <c r="GK176" s="16">
        <v>35.58</v>
      </c>
      <c r="GL176" s="16">
        <v>17.82</v>
      </c>
      <c r="GM176" s="16">
        <v>66.463999999999999</v>
      </c>
      <c r="GN176" s="16">
        <v>50.325000000000003</v>
      </c>
      <c r="GO176" s="16">
        <v>44.9</v>
      </c>
      <c r="GP176" s="16">
        <v>48.06</v>
      </c>
      <c r="GQ176" s="16">
        <v>151.91499999999999</v>
      </c>
      <c r="GR176" s="16">
        <v>154.32</v>
      </c>
      <c r="GS176" s="16">
        <v>114.30500000000001</v>
      </c>
      <c r="GT176" s="16">
        <v>146.97499999999999</v>
      </c>
      <c r="GU176" s="16">
        <v>134.44999999999999</v>
      </c>
      <c r="GV176" s="16">
        <v>14364.722</v>
      </c>
      <c r="GW176" s="16"/>
      <c r="GX176" s="16"/>
      <c r="GY176" s="16"/>
      <c r="GZ176" s="16"/>
      <c r="HA176" s="16"/>
    </row>
    <row r="177" spans="1:209" x14ac:dyDescent="0.35">
      <c r="A177" s="37"/>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E177" s="37">
        <v>172</v>
      </c>
      <c r="GF177" s="12">
        <v>3194</v>
      </c>
      <c r="GG177" s="16">
        <v>40.615000000000002</v>
      </c>
      <c r="GH177" s="16">
        <v>32.262</v>
      </c>
      <c r="GI177" s="16">
        <v>4.5</v>
      </c>
      <c r="GJ177" s="16">
        <v>2.34</v>
      </c>
      <c r="GK177" s="16">
        <v>7</v>
      </c>
      <c r="GL177" s="16">
        <v>14.54</v>
      </c>
      <c r="GM177" s="16">
        <v>25.26</v>
      </c>
      <c r="GN177" s="16">
        <v>10.61</v>
      </c>
      <c r="GO177" s="16">
        <v>38.435000000000002</v>
      </c>
      <c r="GP177" s="16">
        <v>36.49</v>
      </c>
      <c r="GQ177" s="16">
        <v>42.62</v>
      </c>
      <c r="GR177" s="16">
        <v>59.625</v>
      </c>
      <c r="GS177" s="16">
        <v>53.58</v>
      </c>
      <c r="GT177" s="16">
        <v>69.185000000000002</v>
      </c>
      <c r="GU177" s="16">
        <v>74.59</v>
      </c>
      <c r="GV177" s="16">
        <v>8486.5319999999992</v>
      </c>
      <c r="GW177" s="16"/>
      <c r="GX177" s="16"/>
      <c r="GY177" s="16"/>
      <c r="GZ177" s="16"/>
      <c r="HA177" s="16"/>
    </row>
    <row r="178" spans="1:209" x14ac:dyDescent="0.35">
      <c r="A178" s="37"/>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E178" s="37">
        <v>173</v>
      </c>
      <c r="GF178" s="12">
        <v>3195</v>
      </c>
      <c r="GG178" s="16">
        <v>116.7</v>
      </c>
      <c r="GH178" s="16">
        <v>171.91</v>
      </c>
      <c r="GI178" s="16">
        <v>40.9</v>
      </c>
      <c r="GJ178" s="16">
        <v>93.95</v>
      </c>
      <c r="GK178" s="16">
        <v>76.849999999999994</v>
      </c>
      <c r="GL178" s="16">
        <v>119.38</v>
      </c>
      <c r="GM178" s="16">
        <v>94.86</v>
      </c>
      <c r="GN178" s="16">
        <v>163.57</v>
      </c>
      <c r="GO178" s="16">
        <v>165.435</v>
      </c>
      <c r="GP178" s="16">
        <v>308.02499999999998</v>
      </c>
      <c r="GQ178" s="16">
        <v>319.81</v>
      </c>
      <c r="GR178" s="16">
        <v>209.845</v>
      </c>
      <c r="GS178" s="16">
        <v>307.39499999999998</v>
      </c>
      <c r="GT178" s="16">
        <v>244.61</v>
      </c>
      <c r="GU178" s="16">
        <v>137.89500000000001</v>
      </c>
      <c r="GV178" s="16">
        <v>33257.978000000017</v>
      </c>
      <c r="GW178" s="16"/>
      <c r="GX178" s="16"/>
      <c r="GY178" s="16"/>
      <c r="GZ178" s="16"/>
      <c r="HA178" s="16"/>
    </row>
    <row r="179" spans="1:209" x14ac:dyDescent="0.35">
      <c r="A179" s="37"/>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E179" s="37">
        <v>174</v>
      </c>
      <c r="GF179" s="12">
        <v>3196</v>
      </c>
      <c r="GG179" s="16">
        <v>76.213999999999999</v>
      </c>
      <c r="GH179" s="16">
        <v>99.974999999999994</v>
      </c>
      <c r="GI179" s="16">
        <v>22.75</v>
      </c>
      <c r="GJ179" s="16">
        <v>104.45</v>
      </c>
      <c r="GK179" s="16">
        <v>37.18</v>
      </c>
      <c r="GL179" s="16">
        <v>28.64</v>
      </c>
      <c r="GM179" s="16">
        <v>38.195</v>
      </c>
      <c r="GN179" s="16">
        <v>139.37</v>
      </c>
      <c r="GO179" s="16">
        <v>28</v>
      </c>
      <c r="GP179" s="16">
        <v>113.88500000000001</v>
      </c>
      <c r="GQ179" s="16">
        <v>241.36</v>
      </c>
      <c r="GR179" s="16">
        <v>101.13500000000001</v>
      </c>
      <c r="GS179" s="16">
        <v>89.1</v>
      </c>
      <c r="GT179" s="16">
        <v>212.82</v>
      </c>
      <c r="GU179" s="16">
        <v>73.22</v>
      </c>
      <c r="GV179" s="16">
        <v>15298.229000000001</v>
      </c>
      <c r="GW179" s="16"/>
      <c r="GX179" s="16"/>
      <c r="GY179" s="16"/>
      <c r="GZ179" s="16"/>
      <c r="HA179" s="16"/>
    </row>
    <row r="180" spans="1:209" x14ac:dyDescent="0.35">
      <c r="A180" s="37"/>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E180" s="37">
        <v>175</v>
      </c>
      <c r="GF180" s="12">
        <v>3197</v>
      </c>
      <c r="GG180" s="16">
        <v>40.06</v>
      </c>
      <c r="GH180" s="16">
        <v>72.75</v>
      </c>
      <c r="GI180" s="16">
        <v>11.5</v>
      </c>
      <c r="GJ180" s="16">
        <v>4</v>
      </c>
      <c r="GK180" s="16">
        <v>19.8</v>
      </c>
      <c r="GL180" s="16">
        <v>4.4800000000000004</v>
      </c>
      <c r="GM180" s="16">
        <v>21.53</v>
      </c>
      <c r="GN180" s="16">
        <v>32.195</v>
      </c>
      <c r="GO180" s="16">
        <v>16.8</v>
      </c>
      <c r="GP180" s="16">
        <v>41.32</v>
      </c>
      <c r="GQ180" s="16">
        <v>90.54</v>
      </c>
      <c r="GR180" s="16">
        <v>54.77</v>
      </c>
      <c r="GS180" s="16">
        <v>63.225000000000001</v>
      </c>
      <c r="GT180" s="16">
        <v>76.760000000000005</v>
      </c>
      <c r="GU180" s="16">
        <v>13.03</v>
      </c>
      <c r="GV180" s="16">
        <v>7811.4310000000014</v>
      </c>
      <c r="GW180" s="16"/>
      <c r="GX180" s="16"/>
      <c r="GY180" s="16"/>
      <c r="GZ180" s="16"/>
      <c r="HA180" s="16"/>
    </row>
    <row r="181" spans="1:209" x14ac:dyDescent="0.35">
      <c r="A181" s="37"/>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E181" s="37">
        <v>176</v>
      </c>
      <c r="GF181" s="12">
        <v>3198</v>
      </c>
      <c r="GG181" s="16">
        <v>48.12</v>
      </c>
      <c r="GH181" s="16">
        <v>79.3</v>
      </c>
      <c r="GI181" s="16">
        <v>20</v>
      </c>
      <c r="GJ181" s="16">
        <v>20.28</v>
      </c>
      <c r="GK181" s="16">
        <v>31.14</v>
      </c>
      <c r="GL181" s="16">
        <v>31.68</v>
      </c>
      <c r="GM181" s="16">
        <v>10.82</v>
      </c>
      <c r="GN181" s="16">
        <v>45.05</v>
      </c>
      <c r="GO181" s="16">
        <v>26.8</v>
      </c>
      <c r="GP181" s="16">
        <v>47.8</v>
      </c>
      <c r="GQ181" s="16">
        <v>119.22</v>
      </c>
      <c r="GR181" s="16">
        <v>79.260000000000005</v>
      </c>
      <c r="GS181" s="16">
        <v>69.905000000000001</v>
      </c>
      <c r="GT181" s="16">
        <v>77.739999999999995</v>
      </c>
      <c r="GU181" s="16">
        <v>21.56</v>
      </c>
      <c r="GV181" s="16">
        <v>12714.854000000003</v>
      </c>
      <c r="GW181" s="16"/>
      <c r="GX181" s="16"/>
      <c r="GY181" s="16"/>
      <c r="GZ181" s="16"/>
      <c r="HA181" s="16"/>
    </row>
    <row r="182" spans="1:209" x14ac:dyDescent="0.35">
      <c r="A182" s="37"/>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E182" s="37">
        <v>177</v>
      </c>
      <c r="GF182" s="12">
        <v>3199</v>
      </c>
      <c r="GG182" s="16">
        <v>153.40899999999999</v>
      </c>
      <c r="GH182" s="16">
        <v>194.69</v>
      </c>
      <c r="GI182" s="16">
        <v>37.9</v>
      </c>
      <c r="GJ182" s="16">
        <v>64.3</v>
      </c>
      <c r="GK182" s="16">
        <v>51.29</v>
      </c>
      <c r="GL182" s="16">
        <v>60.17</v>
      </c>
      <c r="GM182" s="16">
        <v>142.82499999999999</v>
      </c>
      <c r="GN182" s="16">
        <v>73.234999999999999</v>
      </c>
      <c r="GO182" s="16">
        <v>171.875</v>
      </c>
      <c r="GP182" s="16">
        <v>381.76</v>
      </c>
      <c r="GQ182" s="16">
        <v>377.32499999999999</v>
      </c>
      <c r="GR182" s="16">
        <v>245.65</v>
      </c>
      <c r="GS182" s="16">
        <v>409.065</v>
      </c>
      <c r="GT182" s="16">
        <v>178.61500000000001</v>
      </c>
      <c r="GU182" s="16">
        <v>160.02000000000001</v>
      </c>
      <c r="GV182" s="16">
        <v>36696.716000000008</v>
      </c>
      <c r="GW182" s="16"/>
      <c r="GX182" s="16"/>
      <c r="GY182" s="16"/>
      <c r="GZ182" s="16"/>
      <c r="HA182" s="16"/>
    </row>
    <row r="183" spans="1:209" x14ac:dyDescent="0.35">
      <c r="A183" s="37"/>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E183" s="37">
        <v>178</v>
      </c>
      <c r="GF183" s="12">
        <v>3200</v>
      </c>
      <c r="GG183" s="16">
        <v>10.09</v>
      </c>
      <c r="GH183" s="16">
        <v>8.8000000000000007</v>
      </c>
      <c r="GI183" s="16">
        <v>4</v>
      </c>
      <c r="GJ183" s="16">
        <v>4.25</v>
      </c>
      <c r="GK183" s="16">
        <v>2.5</v>
      </c>
      <c r="GL183" s="16">
        <v>3</v>
      </c>
      <c r="GM183" s="16">
        <v>7.7</v>
      </c>
      <c r="GN183" s="16">
        <v>5.13</v>
      </c>
      <c r="GO183" s="16">
        <v>10.81</v>
      </c>
      <c r="GP183" s="16">
        <v>14.12</v>
      </c>
      <c r="GQ183" s="16">
        <v>16.649999999999999</v>
      </c>
      <c r="GR183" s="16">
        <v>11.78</v>
      </c>
      <c r="GS183" s="16">
        <v>11.62</v>
      </c>
      <c r="GT183" s="16">
        <v>29.48</v>
      </c>
      <c r="GU183" s="16">
        <v>22.28</v>
      </c>
      <c r="GV183" s="16">
        <v>2505.02</v>
      </c>
      <c r="GW183" s="16"/>
      <c r="GX183" s="16"/>
      <c r="GY183" s="16"/>
      <c r="GZ183" s="16"/>
      <c r="HA183" s="16"/>
    </row>
    <row r="184" spans="1:209" x14ac:dyDescent="0.35">
      <c r="A184" s="37"/>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E184" s="37">
        <v>179</v>
      </c>
      <c r="GF184" s="12">
        <v>3201</v>
      </c>
      <c r="GG184" s="16">
        <v>52.179000000000002</v>
      </c>
      <c r="GH184" s="16">
        <v>109.41</v>
      </c>
      <c r="GI184" s="16">
        <v>19.75</v>
      </c>
      <c r="GJ184" s="16">
        <v>22.41</v>
      </c>
      <c r="GK184" s="16">
        <v>64.099999999999994</v>
      </c>
      <c r="GL184" s="16">
        <v>94.394999999999996</v>
      </c>
      <c r="GM184" s="16">
        <v>132.11000000000001</v>
      </c>
      <c r="GN184" s="16">
        <v>157.79</v>
      </c>
      <c r="GO184" s="16">
        <v>94.254999999999995</v>
      </c>
      <c r="GP184" s="16">
        <v>216.14500000000001</v>
      </c>
      <c r="GQ184" s="16">
        <v>307.76499999999999</v>
      </c>
      <c r="GR184" s="16">
        <v>155.06</v>
      </c>
      <c r="GS184" s="16">
        <v>279.79000000000002</v>
      </c>
      <c r="GT184" s="16">
        <v>154.57499999999999</v>
      </c>
      <c r="GU184" s="16">
        <v>85.33</v>
      </c>
      <c r="GV184" s="16">
        <v>23077.802</v>
      </c>
      <c r="GW184" s="16"/>
      <c r="GX184" s="16"/>
      <c r="GY184" s="16"/>
      <c r="GZ184" s="16"/>
      <c r="HA184" s="16"/>
    </row>
    <row r="185" spans="1:209" x14ac:dyDescent="0.35">
      <c r="A185" s="37"/>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E185" s="37">
        <v>180</v>
      </c>
      <c r="GF185" s="12">
        <v>3202</v>
      </c>
      <c r="GG185" s="16">
        <v>12.04</v>
      </c>
      <c r="GH185" s="16">
        <v>18.936</v>
      </c>
      <c r="GI185" s="16">
        <v>0</v>
      </c>
      <c r="GJ185" s="16">
        <v>3</v>
      </c>
      <c r="GK185" s="16">
        <v>5</v>
      </c>
      <c r="GL185" s="16">
        <v>3.5</v>
      </c>
      <c r="GM185" s="16">
        <v>0</v>
      </c>
      <c r="GN185" s="16">
        <v>69.12</v>
      </c>
      <c r="GO185" s="16">
        <v>0</v>
      </c>
      <c r="GP185" s="16">
        <v>0</v>
      </c>
      <c r="GQ185" s="16">
        <v>10.62</v>
      </c>
      <c r="GR185" s="16">
        <v>0</v>
      </c>
      <c r="GS185" s="16">
        <v>5.95</v>
      </c>
      <c r="GT185" s="16">
        <v>143.21</v>
      </c>
      <c r="GU185" s="16">
        <v>109.795</v>
      </c>
      <c r="GV185" s="16">
        <v>3430.3509999999997</v>
      </c>
      <c r="GW185" s="16"/>
      <c r="GX185" s="16"/>
      <c r="GY185" s="16"/>
      <c r="GZ185" s="16"/>
      <c r="HA185" s="16"/>
    </row>
    <row r="186" spans="1:209" x14ac:dyDescent="0.35">
      <c r="A186" s="37"/>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E186" s="37">
        <v>181</v>
      </c>
      <c r="GF186" s="12">
        <v>3204</v>
      </c>
      <c r="GG186" s="16">
        <v>82.736999999999995</v>
      </c>
      <c r="GH186" s="16">
        <v>85.236000000000004</v>
      </c>
      <c r="GI186" s="16">
        <v>28.09</v>
      </c>
      <c r="GJ186" s="16">
        <v>46.62</v>
      </c>
      <c r="GK186" s="16">
        <v>25.035</v>
      </c>
      <c r="GL186" s="16">
        <v>7.2450000000000001</v>
      </c>
      <c r="GM186" s="16">
        <v>86.11</v>
      </c>
      <c r="GN186" s="16">
        <v>32.369999999999997</v>
      </c>
      <c r="GO186" s="16">
        <v>79.62</v>
      </c>
      <c r="GP186" s="16">
        <v>77.02</v>
      </c>
      <c r="GQ186" s="16">
        <v>182.19</v>
      </c>
      <c r="GR186" s="16">
        <v>92.48</v>
      </c>
      <c r="GS186" s="16">
        <v>201.83500000000001</v>
      </c>
      <c r="GT186" s="16">
        <v>125.655</v>
      </c>
      <c r="GU186" s="16">
        <v>105.1</v>
      </c>
      <c r="GV186" s="16">
        <v>15915.957</v>
      </c>
      <c r="GW186" s="16"/>
      <c r="GX186" s="16"/>
      <c r="GY186" s="16"/>
      <c r="GZ186" s="16"/>
      <c r="HA186" s="16"/>
    </row>
    <row r="187" spans="1:209" x14ac:dyDescent="0.35">
      <c r="A187" s="37"/>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E187" s="37">
        <v>182</v>
      </c>
      <c r="GF187" s="12">
        <v>3205</v>
      </c>
      <c r="GG187" s="16">
        <v>6.42</v>
      </c>
      <c r="GH187" s="16">
        <v>9.8000000000000007</v>
      </c>
      <c r="GI187" s="16">
        <v>0</v>
      </c>
      <c r="GJ187" s="16">
        <v>3</v>
      </c>
      <c r="GK187" s="16">
        <v>16.38</v>
      </c>
      <c r="GL187" s="16">
        <v>0</v>
      </c>
      <c r="GM187" s="16">
        <v>0</v>
      </c>
      <c r="GN187" s="16">
        <v>5.0250000000000004</v>
      </c>
      <c r="GO187" s="16">
        <v>0</v>
      </c>
      <c r="GP187" s="16">
        <v>68.930000000000007</v>
      </c>
      <c r="GQ187" s="16">
        <v>31.344999999999999</v>
      </c>
      <c r="GR187" s="16">
        <v>10.16</v>
      </c>
      <c r="GS187" s="16">
        <v>19.739999999999998</v>
      </c>
      <c r="GT187" s="16">
        <v>6.6</v>
      </c>
      <c r="GU187" s="16">
        <v>39.5</v>
      </c>
      <c r="GV187" s="16">
        <v>2964.6289999999981</v>
      </c>
      <c r="GW187" s="16"/>
      <c r="GX187" s="16"/>
      <c r="GY187" s="16"/>
      <c r="GZ187" s="16"/>
      <c r="HA187" s="16"/>
    </row>
    <row r="188" spans="1:209" x14ac:dyDescent="0.35">
      <c r="A188" s="37"/>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E188" s="37">
        <v>183</v>
      </c>
      <c r="GF188" s="12">
        <v>3206</v>
      </c>
      <c r="GG188" s="16">
        <v>7.41</v>
      </c>
      <c r="GH188" s="16">
        <v>11.204000000000001</v>
      </c>
      <c r="GI188" s="16">
        <v>0</v>
      </c>
      <c r="GJ188" s="16">
        <v>17.489999999999998</v>
      </c>
      <c r="GK188" s="16">
        <v>5.16</v>
      </c>
      <c r="GL188" s="16">
        <v>13.12</v>
      </c>
      <c r="GM188" s="16">
        <v>10.26</v>
      </c>
      <c r="GN188" s="16">
        <v>8.1300000000000008</v>
      </c>
      <c r="GO188" s="16">
        <v>3.2</v>
      </c>
      <c r="GP188" s="16">
        <v>5.5</v>
      </c>
      <c r="GQ188" s="16">
        <v>5.24</v>
      </c>
      <c r="GR188" s="16">
        <v>7.0549999999999997</v>
      </c>
      <c r="GS188" s="16">
        <v>64.61</v>
      </c>
      <c r="GT188" s="16">
        <v>30.164999999999999</v>
      </c>
      <c r="GU188" s="16">
        <v>5.28</v>
      </c>
      <c r="GV188" s="16">
        <v>3085.7090000000021</v>
      </c>
      <c r="GW188" s="16"/>
      <c r="GX188" s="16"/>
      <c r="GY188" s="16"/>
      <c r="GZ188" s="16"/>
      <c r="HA188" s="16"/>
    </row>
    <row r="189" spans="1:209" x14ac:dyDescent="0.35">
      <c r="A189" s="37"/>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E189" s="37">
        <v>184</v>
      </c>
      <c r="GF189" s="12">
        <v>3207</v>
      </c>
      <c r="GG189" s="16">
        <v>19.965</v>
      </c>
      <c r="GH189" s="16">
        <v>10.25</v>
      </c>
      <c r="GI189" s="16">
        <v>1.61</v>
      </c>
      <c r="GJ189" s="16">
        <v>3</v>
      </c>
      <c r="GK189" s="16">
        <v>55.24</v>
      </c>
      <c r="GL189" s="16">
        <v>15.635</v>
      </c>
      <c r="GM189" s="16">
        <v>87.48</v>
      </c>
      <c r="GN189" s="16">
        <v>12.7</v>
      </c>
      <c r="GO189" s="16">
        <v>30.65</v>
      </c>
      <c r="GP189" s="16">
        <v>25.3</v>
      </c>
      <c r="GQ189" s="16">
        <v>49.414999999999999</v>
      </c>
      <c r="GR189" s="16">
        <v>115.87</v>
      </c>
      <c r="GS189" s="16">
        <v>179.06</v>
      </c>
      <c r="GT189" s="16">
        <v>199</v>
      </c>
      <c r="GU189" s="16">
        <v>109.91</v>
      </c>
      <c r="GV189" s="16">
        <v>7491.4960000000001</v>
      </c>
      <c r="GW189" s="16"/>
      <c r="GX189" s="16"/>
      <c r="GY189" s="16"/>
      <c r="GZ189" s="16"/>
      <c r="HA189" s="16"/>
    </row>
    <row r="190" spans="1:209" x14ac:dyDescent="0.35">
      <c r="A190" s="37"/>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E190" s="37">
        <v>185</v>
      </c>
      <c r="GF190" s="12">
        <v>3211</v>
      </c>
      <c r="GG190" s="16">
        <v>11.45</v>
      </c>
      <c r="GH190" s="16">
        <v>17.375</v>
      </c>
      <c r="GI190" s="16">
        <v>16.600000000000001</v>
      </c>
      <c r="GJ190" s="16">
        <v>8.5</v>
      </c>
      <c r="GK190" s="16">
        <v>0</v>
      </c>
      <c r="GL190" s="16">
        <v>0</v>
      </c>
      <c r="GM190" s="16">
        <v>7.36</v>
      </c>
      <c r="GN190" s="16">
        <v>12.5</v>
      </c>
      <c r="GO190" s="16">
        <v>11.34</v>
      </c>
      <c r="GP190" s="16">
        <v>6.6</v>
      </c>
      <c r="GQ190" s="16">
        <v>0</v>
      </c>
      <c r="GR190" s="16">
        <v>6.66</v>
      </c>
      <c r="GS190" s="16">
        <v>0</v>
      </c>
      <c r="GT190" s="16">
        <v>13.11</v>
      </c>
      <c r="GU190" s="16">
        <v>12.9</v>
      </c>
      <c r="GV190" s="16">
        <v>2104.1500000000005</v>
      </c>
      <c r="GW190" s="16"/>
      <c r="GX190" s="16"/>
      <c r="GY190" s="16"/>
      <c r="GZ190" s="16"/>
      <c r="HA190" s="16"/>
    </row>
    <row r="191" spans="1:209" x14ac:dyDescent="0.35">
      <c r="A191" s="37"/>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E191" s="37">
        <v>186</v>
      </c>
      <c r="GF191" s="12">
        <v>3212</v>
      </c>
      <c r="GG191" s="16">
        <v>85.06</v>
      </c>
      <c r="GH191" s="16">
        <v>146.04</v>
      </c>
      <c r="GI191" s="16">
        <v>43.255000000000003</v>
      </c>
      <c r="GJ191" s="16">
        <v>47.25</v>
      </c>
      <c r="GK191" s="16">
        <v>40.865000000000002</v>
      </c>
      <c r="GL191" s="16">
        <v>46.14</v>
      </c>
      <c r="GM191" s="16">
        <v>45.61</v>
      </c>
      <c r="GN191" s="16">
        <v>49.564999999999998</v>
      </c>
      <c r="GO191" s="16">
        <v>54.43</v>
      </c>
      <c r="GP191" s="16">
        <v>178.66499999999999</v>
      </c>
      <c r="GQ191" s="16">
        <v>247.66</v>
      </c>
      <c r="GR191" s="16">
        <v>59.65</v>
      </c>
      <c r="GS191" s="16">
        <v>173.48</v>
      </c>
      <c r="GT191" s="16">
        <v>162.33000000000001</v>
      </c>
      <c r="GU191" s="16">
        <v>111.345</v>
      </c>
      <c r="GV191" s="16">
        <v>19870.322</v>
      </c>
      <c r="GW191" s="16"/>
      <c r="GX191" s="16"/>
      <c r="GY191" s="16"/>
      <c r="GZ191" s="16"/>
      <c r="HA191" s="16"/>
    </row>
    <row r="192" spans="1:209" x14ac:dyDescent="0.35">
      <c r="A192" s="37"/>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E192" s="37">
        <v>187</v>
      </c>
      <c r="GF192" s="12">
        <v>3213</v>
      </c>
      <c r="GG192" s="16">
        <v>0</v>
      </c>
      <c r="GH192" s="16">
        <v>28.71</v>
      </c>
      <c r="GI192" s="16">
        <v>72.83</v>
      </c>
      <c r="GJ192" s="16">
        <v>22</v>
      </c>
      <c r="GK192" s="16">
        <v>13</v>
      </c>
      <c r="GL192" s="16">
        <v>6.76</v>
      </c>
      <c r="GM192" s="16">
        <v>13.7</v>
      </c>
      <c r="GN192" s="16">
        <v>96.51</v>
      </c>
      <c r="GO192" s="16">
        <v>43.98</v>
      </c>
      <c r="GP192" s="16">
        <v>19.8</v>
      </c>
      <c r="GQ192" s="16">
        <v>97.82</v>
      </c>
      <c r="GR192" s="16">
        <v>52.29</v>
      </c>
      <c r="GS192" s="16">
        <v>42.97</v>
      </c>
      <c r="GT192" s="16">
        <v>53.24</v>
      </c>
      <c r="GU192" s="16">
        <v>40.479999999999997</v>
      </c>
      <c r="GV192" s="16">
        <v>6070.101999999999</v>
      </c>
      <c r="GW192" s="16"/>
      <c r="GX192" s="16"/>
      <c r="GY192" s="16"/>
      <c r="GZ192" s="16"/>
      <c r="HA192" s="16"/>
    </row>
    <row r="193" spans="1:209" x14ac:dyDescent="0.35">
      <c r="A193" s="37"/>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E193" s="37">
        <v>188</v>
      </c>
      <c r="GF193" s="12">
        <v>3214</v>
      </c>
      <c r="GG193" s="16">
        <v>106.96</v>
      </c>
      <c r="GH193" s="16">
        <v>164.97</v>
      </c>
      <c r="GI193" s="16">
        <v>45.515999999999998</v>
      </c>
      <c r="GJ193" s="16">
        <v>20</v>
      </c>
      <c r="GK193" s="16">
        <v>48.65</v>
      </c>
      <c r="GL193" s="16">
        <v>20.78</v>
      </c>
      <c r="GM193" s="16">
        <v>29.555</v>
      </c>
      <c r="GN193" s="16">
        <v>32.215000000000003</v>
      </c>
      <c r="GO193" s="16">
        <v>273.29000000000002</v>
      </c>
      <c r="GP193" s="16">
        <v>109.655</v>
      </c>
      <c r="GQ193" s="16">
        <v>225.02</v>
      </c>
      <c r="GR193" s="16">
        <v>91.28</v>
      </c>
      <c r="GS193" s="16">
        <v>120.285</v>
      </c>
      <c r="GT193" s="16">
        <v>55.48</v>
      </c>
      <c r="GU193" s="16">
        <v>46.98</v>
      </c>
      <c r="GV193" s="16">
        <v>15064.047999999997</v>
      </c>
      <c r="GW193" s="16"/>
      <c r="GX193" s="16"/>
      <c r="GY193" s="16"/>
      <c r="GZ193" s="16"/>
      <c r="HA193" s="16"/>
    </row>
    <row r="194" spans="1:209" x14ac:dyDescent="0.35">
      <c r="A194" s="37"/>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E194" s="37">
        <v>189</v>
      </c>
      <c r="GF194" s="12">
        <v>3215</v>
      </c>
      <c r="GG194" s="16">
        <v>90.87</v>
      </c>
      <c r="GH194" s="16">
        <v>92.58</v>
      </c>
      <c r="GI194" s="16">
        <v>64.989999999999995</v>
      </c>
      <c r="GJ194" s="16">
        <v>43.204999999999998</v>
      </c>
      <c r="GK194" s="16">
        <v>147.44</v>
      </c>
      <c r="GL194" s="16">
        <v>73.974999999999994</v>
      </c>
      <c r="GM194" s="16">
        <v>42.98</v>
      </c>
      <c r="GN194" s="16">
        <v>78.3</v>
      </c>
      <c r="GO194" s="16">
        <v>128.76499999999999</v>
      </c>
      <c r="GP194" s="16">
        <v>80.94</v>
      </c>
      <c r="GQ194" s="16">
        <v>101.705</v>
      </c>
      <c r="GR194" s="16">
        <v>180.03</v>
      </c>
      <c r="GS194" s="16">
        <v>185.17</v>
      </c>
      <c r="GT194" s="16">
        <v>132</v>
      </c>
      <c r="GU194" s="16">
        <v>33.625</v>
      </c>
      <c r="GV194" s="16">
        <v>15554.737999999996</v>
      </c>
      <c r="GW194" s="16"/>
      <c r="GX194" s="16"/>
      <c r="GY194" s="16"/>
      <c r="GZ194" s="16"/>
      <c r="HA194" s="16"/>
    </row>
    <row r="195" spans="1:209" x14ac:dyDescent="0.35">
      <c r="A195" s="37"/>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E195" s="37">
        <v>190</v>
      </c>
      <c r="GF195" s="12">
        <v>3216</v>
      </c>
      <c r="GG195" s="16">
        <v>256.98899999999998</v>
      </c>
      <c r="GH195" s="16">
        <v>266.625</v>
      </c>
      <c r="GI195" s="16">
        <v>110.51</v>
      </c>
      <c r="GJ195" s="16">
        <v>149.29499999999999</v>
      </c>
      <c r="GK195" s="16">
        <v>87.41</v>
      </c>
      <c r="GL195" s="16">
        <v>72.75</v>
      </c>
      <c r="GM195" s="16">
        <v>93.22</v>
      </c>
      <c r="GN195" s="16">
        <v>324.38400000000001</v>
      </c>
      <c r="GO195" s="16">
        <v>265.68</v>
      </c>
      <c r="GP195" s="16">
        <v>352.73</v>
      </c>
      <c r="GQ195" s="16">
        <v>379.09</v>
      </c>
      <c r="GR195" s="16">
        <v>477.41</v>
      </c>
      <c r="GS195" s="16">
        <v>453.875</v>
      </c>
      <c r="GT195" s="16">
        <v>265.73</v>
      </c>
      <c r="GU195" s="16">
        <v>180.095</v>
      </c>
      <c r="GV195" s="16">
        <v>42829.155999999988</v>
      </c>
      <c r="GW195" s="16"/>
      <c r="GX195" s="16"/>
      <c r="GY195" s="16"/>
      <c r="GZ195" s="16"/>
      <c r="HA195" s="16"/>
    </row>
    <row r="196" spans="1:209" x14ac:dyDescent="0.35">
      <c r="A196" s="37"/>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E196" s="37">
        <v>191</v>
      </c>
      <c r="GF196" s="12">
        <v>3217</v>
      </c>
      <c r="GG196" s="16">
        <v>0</v>
      </c>
      <c r="GH196" s="16">
        <v>12.88</v>
      </c>
      <c r="GI196" s="16">
        <v>7.68</v>
      </c>
      <c r="GJ196" s="16">
        <v>11</v>
      </c>
      <c r="GK196" s="16">
        <v>8</v>
      </c>
      <c r="GL196" s="16">
        <v>28.02</v>
      </c>
      <c r="GM196" s="16">
        <v>51.284999999999997</v>
      </c>
      <c r="GN196" s="16">
        <v>29.51</v>
      </c>
      <c r="GO196" s="16">
        <v>22.745000000000001</v>
      </c>
      <c r="GP196" s="16">
        <v>108.55</v>
      </c>
      <c r="GQ196" s="16">
        <v>217.02</v>
      </c>
      <c r="GR196" s="16">
        <v>135.81</v>
      </c>
      <c r="GS196" s="16">
        <v>181.44</v>
      </c>
      <c r="GT196" s="16">
        <v>295.435</v>
      </c>
      <c r="GU196" s="16">
        <v>282.02</v>
      </c>
      <c r="GV196" s="16">
        <v>21914.009000000009</v>
      </c>
      <c r="GW196" s="16"/>
      <c r="GX196" s="16"/>
      <c r="GY196" s="16"/>
      <c r="GZ196" s="16"/>
      <c r="HA196" s="16"/>
    </row>
    <row r="197" spans="1:209" x14ac:dyDescent="0.35">
      <c r="A197" s="37"/>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E197" s="37">
        <v>192</v>
      </c>
      <c r="GF197" s="12">
        <v>3218</v>
      </c>
      <c r="GG197" s="16">
        <v>38.284999999999997</v>
      </c>
      <c r="GH197" s="16">
        <v>52.505000000000003</v>
      </c>
      <c r="GI197" s="16">
        <v>14.5</v>
      </c>
      <c r="GJ197" s="16">
        <v>26.215</v>
      </c>
      <c r="GK197" s="16">
        <v>6.5</v>
      </c>
      <c r="GL197" s="16">
        <v>3.06</v>
      </c>
      <c r="GM197" s="16">
        <v>23.32</v>
      </c>
      <c r="GN197" s="16">
        <v>118.88</v>
      </c>
      <c r="GO197" s="16">
        <v>120.49</v>
      </c>
      <c r="GP197" s="16">
        <v>59.54</v>
      </c>
      <c r="GQ197" s="16">
        <v>183.49</v>
      </c>
      <c r="GR197" s="16">
        <v>55.31</v>
      </c>
      <c r="GS197" s="16">
        <v>112.735</v>
      </c>
      <c r="GT197" s="16">
        <v>102.26</v>
      </c>
      <c r="GU197" s="16">
        <v>47.92</v>
      </c>
      <c r="GV197" s="16">
        <v>9785.6689999999981</v>
      </c>
      <c r="GW197" s="16"/>
      <c r="GX197" s="16"/>
      <c r="GY197" s="16"/>
      <c r="GZ197" s="16"/>
      <c r="HA197" s="16"/>
    </row>
    <row r="198" spans="1:209" x14ac:dyDescent="0.35">
      <c r="A198" s="37"/>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E198" s="37">
        <v>193</v>
      </c>
      <c r="GF198" s="12">
        <v>3219</v>
      </c>
      <c r="GG198" s="16">
        <v>117.41200000000001</v>
      </c>
      <c r="GH198" s="16">
        <v>142.34</v>
      </c>
      <c r="GI198" s="16">
        <v>19.940000000000001</v>
      </c>
      <c r="GJ198" s="16">
        <v>41.61</v>
      </c>
      <c r="GK198" s="16">
        <v>17.664999999999999</v>
      </c>
      <c r="GL198" s="16">
        <v>15.1</v>
      </c>
      <c r="GM198" s="16">
        <v>35.619999999999997</v>
      </c>
      <c r="GN198" s="16">
        <v>27.28</v>
      </c>
      <c r="GO198" s="16">
        <v>84.15</v>
      </c>
      <c r="GP198" s="16">
        <v>71.775000000000006</v>
      </c>
      <c r="GQ198" s="16">
        <v>63.65</v>
      </c>
      <c r="GR198" s="16">
        <v>57.59</v>
      </c>
      <c r="GS198" s="16">
        <v>94.62</v>
      </c>
      <c r="GT198" s="16">
        <v>137.22999999999999</v>
      </c>
      <c r="GU198" s="16">
        <v>236.57499999999999</v>
      </c>
      <c r="GV198" s="16">
        <v>13750.387999999999</v>
      </c>
      <c r="GW198" s="16"/>
      <c r="GX198" s="16"/>
      <c r="GY198" s="16"/>
      <c r="GZ198" s="16"/>
      <c r="HA198" s="16"/>
    </row>
    <row r="199" spans="1:209" x14ac:dyDescent="0.35">
      <c r="A199" s="37"/>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E199" s="37">
        <v>194</v>
      </c>
      <c r="GF199" s="12">
        <v>3220</v>
      </c>
      <c r="GG199" s="16">
        <v>54.646000000000001</v>
      </c>
      <c r="GH199" s="16">
        <v>87.8</v>
      </c>
      <c r="GI199" s="16">
        <v>54.01</v>
      </c>
      <c r="GJ199" s="16">
        <v>24.36</v>
      </c>
      <c r="GK199" s="16">
        <v>62.9</v>
      </c>
      <c r="GL199" s="16">
        <v>24.66</v>
      </c>
      <c r="GM199" s="16">
        <v>141.887</v>
      </c>
      <c r="GN199" s="16">
        <v>136.65899999999999</v>
      </c>
      <c r="GO199" s="16">
        <v>111.25</v>
      </c>
      <c r="GP199" s="16">
        <v>125.44</v>
      </c>
      <c r="GQ199" s="16">
        <v>101.36499999999999</v>
      </c>
      <c r="GR199" s="16">
        <v>223.495</v>
      </c>
      <c r="GS199" s="16">
        <v>101.325</v>
      </c>
      <c r="GT199" s="16">
        <v>139.37</v>
      </c>
      <c r="GU199" s="16">
        <v>20.93</v>
      </c>
      <c r="GV199" s="16">
        <v>15251.149000000003</v>
      </c>
      <c r="GW199" s="16"/>
      <c r="GX199" s="16"/>
      <c r="GY199" s="16"/>
      <c r="GZ199" s="16"/>
      <c r="HA199" s="16"/>
    </row>
    <row r="200" spans="1:209" x14ac:dyDescent="0.35">
      <c r="A200" s="37"/>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E200" s="37">
        <v>195</v>
      </c>
      <c r="GF200" s="12">
        <v>3221</v>
      </c>
      <c r="GG200" s="16">
        <v>67.385999999999996</v>
      </c>
      <c r="GH200" s="16">
        <v>104.69</v>
      </c>
      <c r="GI200" s="16">
        <v>10</v>
      </c>
      <c r="GJ200" s="16">
        <v>3</v>
      </c>
      <c r="GK200" s="16">
        <v>0</v>
      </c>
      <c r="GL200" s="16">
        <v>10.6</v>
      </c>
      <c r="GM200" s="16">
        <v>0</v>
      </c>
      <c r="GN200" s="16">
        <v>39.04</v>
      </c>
      <c r="GO200" s="16">
        <v>0</v>
      </c>
      <c r="GP200" s="16">
        <v>6.6</v>
      </c>
      <c r="GQ200" s="16">
        <v>0</v>
      </c>
      <c r="GR200" s="16">
        <v>0</v>
      </c>
      <c r="GS200" s="16">
        <v>13.28</v>
      </c>
      <c r="GT200" s="16">
        <v>0</v>
      </c>
      <c r="GU200" s="16">
        <v>0</v>
      </c>
      <c r="GV200" s="16">
        <v>2126.2960000000003</v>
      </c>
      <c r="GW200" s="16"/>
      <c r="GX200" s="16"/>
      <c r="GY200" s="16"/>
      <c r="GZ200" s="16"/>
      <c r="HA200" s="16"/>
    </row>
    <row r="201" spans="1:209" x14ac:dyDescent="0.35">
      <c r="A201" s="37"/>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E201" s="37">
        <v>196</v>
      </c>
      <c r="GF201" s="12">
        <v>3222</v>
      </c>
      <c r="GG201" s="16">
        <v>62.448999999999998</v>
      </c>
      <c r="GH201" s="16">
        <v>180.86500000000001</v>
      </c>
      <c r="GI201" s="16">
        <v>25.22</v>
      </c>
      <c r="GJ201" s="16">
        <v>69.040000000000006</v>
      </c>
      <c r="GK201" s="16">
        <v>68.73</v>
      </c>
      <c r="GL201" s="16">
        <v>108.645</v>
      </c>
      <c r="GM201" s="16">
        <v>46.38</v>
      </c>
      <c r="GN201" s="16">
        <v>106.985</v>
      </c>
      <c r="GO201" s="16">
        <v>117.485</v>
      </c>
      <c r="GP201" s="16">
        <v>172.375</v>
      </c>
      <c r="GQ201" s="16">
        <v>287.95999999999998</v>
      </c>
      <c r="GR201" s="16">
        <v>175.4</v>
      </c>
      <c r="GS201" s="16">
        <v>102.395</v>
      </c>
      <c r="GT201" s="16">
        <v>198.29</v>
      </c>
      <c r="GU201" s="16">
        <v>41.32</v>
      </c>
      <c r="GV201" s="16">
        <v>20500.469999999998</v>
      </c>
      <c r="GW201" s="16"/>
      <c r="GX201" s="16"/>
      <c r="GY201" s="16"/>
      <c r="GZ201" s="16"/>
      <c r="HA201" s="16"/>
    </row>
    <row r="202" spans="1:209" x14ac:dyDescent="0.35">
      <c r="A202" s="37"/>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E202" s="37">
        <v>197</v>
      </c>
      <c r="GF202" s="12">
        <v>3223</v>
      </c>
      <c r="GG202" s="16">
        <v>33.57</v>
      </c>
      <c r="GH202" s="16">
        <v>94.435000000000002</v>
      </c>
      <c r="GI202" s="16">
        <v>41.7</v>
      </c>
      <c r="GJ202" s="16">
        <v>52.68</v>
      </c>
      <c r="GK202" s="16">
        <v>13.54</v>
      </c>
      <c r="GL202" s="16">
        <v>30.16</v>
      </c>
      <c r="GM202" s="16">
        <v>64.224000000000004</v>
      </c>
      <c r="GN202" s="16">
        <v>18.25</v>
      </c>
      <c r="GO202" s="16">
        <v>12.06</v>
      </c>
      <c r="GP202" s="16">
        <v>84.14</v>
      </c>
      <c r="GQ202" s="16">
        <v>95.49</v>
      </c>
      <c r="GR202" s="16">
        <v>119.52</v>
      </c>
      <c r="GS202" s="16">
        <v>143.26499999999999</v>
      </c>
      <c r="GT202" s="16">
        <v>58.96</v>
      </c>
      <c r="GU202" s="16">
        <v>89.02</v>
      </c>
      <c r="GV202" s="16">
        <v>13579.090999999997</v>
      </c>
      <c r="GW202" s="16"/>
      <c r="GX202" s="16"/>
      <c r="GY202" s="16"/>
      <c r="GZ202" s="16"/>
      <c r="HA202" s="16"/>
    </row>
    <row r="203" spans="1:209" x14ac:dyDescent="0.35">
      <c r="A203" s="37"/>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E203" s="37">
        <v>198</v>
      </c>
      <c r="GF203" s="12">
        <v>3224</v>
      </c>
      <c r="GG203" s="16">
        <v>49.667000000000002</v>
      </c>
      <c r="GH203" s="16">
        <v>132.82</v>
      </c>
      <c r="GI203" s="16">
        <v>38.799999999999997</v>
      </c>
      <c r="GJ203" s="16">
        <v>41</v>
      </c>
      <c r="GK203" s="16">
        <v>90.82</v>
      </c>
      <c r="GL203" s="16">
        <v>11.34</v>
      </c>
      <c r="GM203" s="16">
        <v>33.585000000000001</v>
      </c>
      <c r="GN203" s="16">
        <v>68.010000000000005</v>
      </c>
      <c r="GO203" s="16">
        <v>80.894999999999996</v>
      </c>
      <c r="GP203" s="16">
        <v>89.364999999999995</v>
      </c>
      <c r="GQ203" s="16">
        <v>86.09</v>
      </c>
      <c r="GR203" s="16">
        <v>47.02</v>
      </c>
      <c r="GS203" s="16">
        <v>94.68</v>
      </c>
      <c r="GT203" s="16">
        <v>88.084999999999994</v>
      </c>
      <c r="GU203" s="16">
        <v>96.19</v>
      </c>
      <c r="GV203" s="16">
        <v>13803.529000000011</v>
      </c>
      <c r="GW203" s="16"/>
      <c r="GX203" s="16"/>
      <c r="GY203" s="16"/>
      <c r="GZ203" s="16"/>
      <c r="HA203" s="16"/>
    </row>
    <row r="204" spans="1:209" x14ac:dyDescent="0.35">
      <c r="A204" s="37"/>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E204" s="37">
        <v>199</v>
      </c>
      <c r="GF204" s="12">
        <v>3225</v>
      </c>
      <c r="GG204" s="16">
        <v>33.99</v>
      </c>
      <c r="GH204" s="16">
        <v>63.93</v>
      </c>
      <c r="GI204" s="16">
        <v>17.7</v>
      </c>
      <c r="GJ204" s="16">
        <v>21.9</v>
      </c>
      <c r="GK204" s="16">
        <v>5</v>
      </c>
      <c r="GL204" s="16">
        <v>15.98</v>
      </c>
      <c r="GM204" s="16">
        <v>38.914999999999999</v>
      </c>
      <c r="GN204" s="16">
        <v>2.16</v>
      </c>
      <c r="GO204" s="16">
        <v>19.86</v>
      </c>
      <c r="GP204" s="16">
        <v>134.25</v>
      </c>
      <c r="GQ204" s="16">
        <v>54.63</v>
      </c>
      <c r="GR204" s="16">
        <v>54.8</v>
      </c>
      <c r="GS204" s="16">
        <v>103.41500000000001</v>
      </c>
      <c r="GT204" s="16">
        <v>97.834999999999994</v>
      </c>
      <c r="GU204" s="16">
        <v>21.9</v>
      </c>
      <c r="GV204" s="16">
        <v>8718.8940000000021</v>
      </c>
      <c r="GW204" s="16"/>
      <c r="GX204" s="16"/>
      <c r="GY204" s="16"/>
      <c r="GZ204" s="16"/>
      <c r="HA204" s="16"/>
    </row>
    <row r="205" spans="1:209" x14ac:dyDescent="0.35">
      <c r="A205" s="37"/>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E205" s="37">
        <v>200</v>
      </c>
      <c r="GF205" s="12">
        <v>3226</v>
      </c>
      <c r="GG205" s="16">
        <v>92.117000000000004</v>
      </c>
      <c r="GH205" s="16">
        <v>176.1</v>
      </c>
      <c r="GI205" s="16">
        <v>49.4</v>
      </c>
      <c r="GJ205" s="16">
        <v>52.424999999999997</v>
      </c>
      <c r="GK205" s="16">
        <v>134.61000000000001</v>
      </c>
      <c r="GL205" s="16">
        <v>55.85</v>
      </c>
      <c r="GM205" s="16">
        <v>12.14</v>
      </c>
      <c r="GN205" s="16">
        <v>76.515000000000001</v>
      </c>
      <c r="GO205" s="16">
        <v>111.05500000000001</v>
      </c>
      <c r="GP205" s="16">
        <v>152.17500000000001</v>
      </c>
      <c r="GQ205" s="16">
        <v>102.82</v>
      </c>
      <c r="GR205" s="16">
        <v>151.29499999999999</v>
      </c>
      <c r="GS205" s="16">
        <v>238.70500000000001</v>
      </c>
      <c r="GT205" s="16">
        <v>84.24</v>
      </c>
      <c r="GU205" s="16">
        <v>102.52</v>
      </c>
      <c r="GV205" s="16">
        <v>19698.269000000008</v>
      </c>
      <c r="GW205" s="16"/>
      <c r="GX205" s="16"/>
      <c r="GY205" s="16"/>
      <c r="GZ205" s="16"/>
      <c r="HA205" s="16"/>
    </row>
    <row r="206" spans="1:209" x14ac:dyDescent="0.35">
      <c r="A206" s="37"/>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E206" s="37">
        <v>201</v>
      </c>
      <c r="GF206" s="12">
        <v>3227</v>
      </c>
      <c r="GG206" s="16">
        <v>51.2</v>
      </c>
      <c r="GH206" s="16">
        <v>52.094999999999999</v>
      </c>
      <c r="GI206" s="16">
        <v>2.4500000000000002</v>
      </c>
      <c r="GJ206" s="16">
        <v>26</v>
      </c>
      <c r="GK206" s="16">
        <v>16.22</v>
      </c>
      <c r="GL206" s="16">
        <v>39.17</v>
      </c>
      <c r="GM206" s="16">
        <v>39.671999999999997</v>
      </c>
      <c r="GN206" s="16">
        <v>16.239999999999998</v>
      </c>
      <c r="GO206" s="16">
        <v>29.605</v>
      </c>
      <c r="GP206" s="16">
        <v>35.18</v>
      </c>
      <c r="GQ206" s="16">
        <v>29.84</v>
      </c>
      <c r="GR206" s="16">
        <v>85.58</v>
      </c>
      <c r="GS206" s="16">
        <v>54.545000000000002</v>
      </c>
      <c r="GT206" s="16">
        <v>49.33</v>
      </c>
      <c r="GU206" s="16">
        <v>56.76</v>
      </c>
      <c r="GV206" s="16">
        <v>7444.6280000000024</v>
      </c>
      <c r="GW206" s="16"/>
      <c r="GX206" s="16"/>
      <c r="GY206" s="16"/>
      <c r="GZ206" s="16"/>
      <c r="HA206" s="16"/>
    </row>
    <row r="207" spans="1:209" x14ac:dyDescent="0.35">
      <c r="A207" s="37"/>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E207" s="37">
        <v>202</v>
      </c>
      <c r="GF207" s="12">
        <v>3228</v>
      </c>
      <c r="GG207" s="16">
        <v>127.67100000000001</v>
      </c>
      <c r="GH207" s="16">
        <v>153.69999999999999</v>
      </c>
      <c r="GI207" s="16">
        <v>24.454000000000001</v>
      </c>
      <c r="GJ207" s="16">
        <v>33.78</v>
      </c>
      <c r="GK207" s="16">
        <v>66.59</v>
      </c>
      <c r="GL207" s="16">
        <v>67.91</v>
      </c>
      <c r="GM207" s="16">
        <v>109.13200000000001</v>
      </c>
      <c r="GN207" s="16">
        <v>80.05</v>
      </c>
      <c r="GO207" s="16">
        <v>102.845</v>
      </c>
      <c r="GP207" s="16">
        <v>190.97</v>
      </c>
      <c r="GQ207" s="16">
        <v>309.66500000000002</v>
      </c>
      <c r="GR207" s="16">
        <v>176.66</v>
      </c>
      <c r="GS207" s="16">
        <v>171.02</v>
      </c>
      <c r="GT207" s="16">
        <v>182.31</v>
      </c>
      <c r="GU207" s="16">
        <v>219.42500000000001</v>
      </c>
      <c r="GV207" s="16">
        <v>26543.988000000012</v>
      </c>
      <c r="GW207" s="16"/>
      <c r="GX207" s="16"/>
      <c r="GY207" s="16"/>
      <c r="GZ207" s="16"/>
      <c r="HA207" s="16"/>
    </row>
    <row r="208" spans="1:209" x14ac:dyDescent="0.35">
      <c r="A208" s="37"/>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E208" s="37">
        <v>203</v>
      </c>
      <c r="GF208" s="12">
        <v>3230</v>
      </c>
      <c r="GG208" s="16">
        <v>27.504999999999999</v>
      </c>
      <c r="GH208" s="16">
        <v>22.12</v>
      </c>
      <c r="GI208" s="16">
        <v>11.35</v>
      </c>
      <c r="GJ208" s="16">
        <v>3</v>
      </c>
      <c r="GK208" s="16">
        <v>12.28</v>
      </c>
      <c r="GL208" s="16">
        <v>10.98</v>
      </c>
      <c r="GM208" s="16">
        <v>16.43</v>
      </c>
      <c r="GN208" s="16">
        <v>17.309999999999999</v>
      </c>
      <c r="GO208" s="16">
        <v>10.35</v>
      </c>
      <c r="GP208" s="16">
        <v>24.5</v>
      </c>
      <c r="GQ208" s="16">
        <v>23.66</v>
      </c>
      <c r="GR208" s="16">
        <v>76.56</v>
      </c>
      <c r="GS208" s="16">
        <v>32.83</v>
      </c>
      <c r="GT208" s="16">
        <v>30.26</v>
      </c>
      <c r="GU208" s="16">
        <v>29.71</v>
      </c>
      <c r="GV208" s="16">
        <v>5547.2809999999999</v>
      </c>
      <c r="GW208" s="16"/>
      <c r="GX208" s="16"/>
      <c r="GY208" s="16"/>
      <c r="GZ208" s="16"/>
      <c r="HA208" s="16"/>
    </row>
    <row r="209" spans="1:209" x14ac:dyDescent="0.35">
      <c r="A209" s="37"/>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E209" s="37">
        <v>204</v>
      </c>
      <c r="GF209" s="12">
        <v>3231</v>
      </c>
      <c r="GG209" s="16">
        <v>12.015000000000001</v>
      </c>
      <c r="GH209" s="16">
        <v>31.16</v>
      </c>
      <c r="GI209" s="16">
        <v>5.0999999999999996</v>
      </c>
      <c r="GJ209" s="16">
        <v>0</v>
      </c>
      <c r="GK209" s="16">
        <v>14.5</v>
      </c>
      <c r="GL209" s="16">
        <v>0</v>
      </c>
      <c r="GM209" s="16">
        <v>6.16</v>
      </c>
      <c r="GN209" s="16">
        <v>46.71</v>
      </c>
      <c r="GO209" s="16">
        <v>16.829999999999998</v>
      </c>
      <c r="GP209" s="16">
        <v>22.73</v>
      </c>
      <c r="GQ209" s="16">
        <v>30.71</v>
      </c>
      <c r="GR209" s="16">
        <v>7.4</v>
      </c>
      <c r="GS209" s="16">
        <v>52.55</v>
      </c>
      <c r="GT209" s="16">
        <v>14.775</v>
      </c>
      <c r="GU209" s="16">
        <v>15.78</v>
      </c>
      <c r="GV209" s="16">
        <v>3324.2829999999999</v>
      </c>
      <c r="GW209" s="16"/>
      <c r="GX209" s="16"/>
      <c r="GY209" s="16"/>
      <c r="GZ209" s="16"/>
      <c r="HA209" s="16"/>
    </row>
    <row r="210" spans="1:209" x14ac:dyDescent="0.35">
      <c r="A210" s="37"/>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E210" s="37">
        <v>205</v>
      </c>
      <c r="GF210" s="12">
        <v>3232</v>
      </c>
      <c r="GG210" s="16">
        <v>8.5939999999999994</v>
      </c>
      <c r="GH210" s="16">
        <v>0</v>
      </c>
      <c r="GI210" s="16">
        <v>3.06</v>
      </c>
      <c r="GJ210" s="16">
        <v>0</v>
      </c>
      <c r="GK210" s="16">
        <v>15</v>
      </c>
      <c r="GL210" s="16">
        <v>0</v>
      </c>
      <c r="GM210" s="16">
        <v>0</v>
      </c>
      <c r="GN210" s="16">
        <v>8.875</v>
      </c>
      <c r="GO210" s="16">
        <v>9</v>
      </c>
      <c r="GP210" s="16">
        <v>6.4</v>
      </c>
      <c r="GQ210" s="16">
        <v>25.4</v>
      </c>
      <c r="GR210" s="16">
        <v>19.795000000000002</v>
      </c>
      <c r="GS210" s="16">
        <v>25.114999999999998</v>
      </c>
      <c r="GT210" s="16">
        <v>24.78</v>
      </c>
      <c r="GU210" s="16">
        <v>22</v>
      </c>
      <c r="GV210" s="16">
        <v>1539.2629999999992</v>
      </c>
      <c r="GW210" s="16"/>
      <c r="GX210" s="16"/>
      <c r="GY210" s="16"/>
      <c r="GZ210" s="16"/>
      <c r="HA210" s="16"/>
    </row>
    <row r="211" spans="1:209" x14ac:dyDescent="0.35">
      <c r="A211" s="37"/>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E211" s="37">
        <v>206</v>
      </c>
      <c r="GF211" s="12">
        <v>3233</v>
      </c>
      <c r="GG211" s="16">
        <v>14.82</v>
      </c>
      <c r="GH211" s="16">
        <v>28.58</v>
      </c>
      <c r="GI211" s="16">
        <v>26.5</v>
      </c>
      <c r="GJ211" s="16">
        <v>0</v>
      </c>
      <c r="GK211" s="16">
        <v>9.1199999999999992</v>
      </c>
      <c r="GL211" s="16">
        <v>0</v>
      </c>
      <c r="GM211" s="16">
        <v>7.97</v>
      </c>
      <c r="GN211" s="16">
        <v>0</v>
      </c>
      <c r="GO211" s="16">
        <v>10.45</v>
      </c>
      <c r="GP211" s="16">
        <v>41.81</v>
      </c>
      <c r="GQ211" s="16">
        <v>24.06</v>
      </c>
      <c r="GR211" s="16">
        <v>35.35</v>
      </c>
      <c r="GS211" s="16">
        <v>148.51</v>
      </c>
      <c r="GT211" s="16">
        <v>36.704999999999998</v>
      </c>
      <c r="GU211" s="16">
        <v>9.24</v>
      </c>
      <c r="GV211" s="16">
        <v>4050.646999999999</v>
      </c>
      <c r="GW211" s="16"/>
      <c r="GX211" s="16"/>
      <c r="GY211" s="16"/>
      <c r="GZ211" s="16"/>
      <c r="HA211" s="16"/>
    </row>
    <row r="212" spans="1:209" x14ac:dyDescent="0.35">
      <c r="A212" s="37"/>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E212" s="37">
        <v>207</v>
      </c>
      <c r="GF212" s="12">
        <v>3234</v>
      </c>
      <c r="GG212" s="16">
        <v>0</v>
      </c>
      <c r="GH212" s="16">
        <v>0</v>
      </c>
      <c r="GI212" s="16">
        <v>0</v>
      </c>
      <c r="GJ212" s="16">
        <v>0</v>
      </c>
      <c r="GK212" s="16">
        <v>0</v>
      </c>
      <c r="GL212" s="16">
        <v>0</v>
      </c>
      <c r="GM212" s="16">
        <v>0</v>
      </c>
      <c r="GN212" s="16">
        <v>0</v>
      </c>
      <c r="GO212" s="16">
        <v>5.25</v>
      </c>
      <c r="GP212" s="16">
        <v>0</v>
      </c>
      <c r="GQ212" s="16">
        <v>0</v>
      </c>
      <c r="GR212" s="16">
        <v>31.89</v>
      </c>
      <c r="GS212" s="16">
        <v>0</v>
      </c>
      <c r="GT212" s="16">
        <v>18.82</v>
      </c>
      <c r="GU212" s="16">
        <v>0</v>
      </c>
      <c r="GV212" s="16">
        <v>552.32499999999993</v>
      </c>
      <c r="GW212" s="16"/>
      <c r="GX212" s="16"/>
      <c r="GY212" s="16"/>
      <c r="GZ212" s="16"/>
      <c r="HA212" s="16"/>
    </row>
    <row r="213" spans="1:209" x14ac:dyDescent="0.35">
      <c r="A213" s="37"/>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E213" s="37">
        <v>208</v>
      </c>
      <c r="GF213" s="12">
        <v>3235</v>
      </c>
      <c r="GG213" s="16">
        <v>11.64</v>
      </c>
      <c r="GH213" s="16">
        <v>6.75</v>
      </c>
      <c r="GI213" s="16">
        <v>0</v>
      </c>
      <c r="GJ213" s="16">
        <v>0</v>
      </c>
      <c r="GK213" s="16">
        <v>5.2</v>
      </c>
      <c r="GL213" s="16">
        <v>0</v>
      </c>
      <c r="GM213" s="16">
        <v>0</v>
      </c>
      <c r="GN213" s="16">
        <v>0</v>
      </c>
      <c r="GO213" s="16">
        <v>0</v>
      </c>
      <c r="GP213" s="16">
        <v>3.93</v>
      </c>
      <c r="GQ213" s="16">
        <v>1.85</v>
      </c>
      <c r="GR213" s="16">
        <v>0</v>
      </c>
      <c r="GS213" s="16">
        <v>0</v>
      </c>
      <c r="GT213" s="16">
        <v>0</v>
      </c>
      <c r="GU213" s="16">
        <v>12.9</v>
      </c>
      <c r="GV213" s="16">
        <v>843.1650000000003</v>
      </c>
      <c r="GW213" s="16"/>
      <c r="GX213" s="16"/>
      <c r="GY213" s="16"/>
      <c r="GZ213" s="16"/>
      <c r="HA213" s="16"/>
    </row>
    <row r="214" spans="1:209" x14ac:dyDescent="0.35">
      <c r="A214" s="37"/>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E214" s="37">
        <v>209</v>
      </c>
      <c r="GF214" s="12">
        <v>3236</v>
      </c>
      <c r="GG214" s="16">
        <v>1.54</v>
      </c>
      <c r="GH214" s="16">
        <v>0</v>
      </c>
      <c r="GI214" s="16">
        <v>0</v>
      </c>
      <c r="GJ214" s="16">
        <v>0</v>
      </c>
      <c r="GK214" s="16">
        <v>0</v>
      </c>
      <c r="GL214" s="16">
        <v>0</v>
      </c>
      <c r="GM214" s="16">
        <v>0</v>
      </c>
      <c r="GN214" s="16">
        <v>0</v>
      </c>
      <c r="GO214" s="16">
        <v>3</v>
      </c>
      <c r="GP214" s="16">
        <v>0</v>
      </c>
      <c r="GQ214" s="16">
        <v>0</v>
      </c>
      <c r="GR214" s="16">
        <v>0</v>
      </c>
      <c r="GS214" s="16">
        <v>0</v>
      </c>
      <c r="GT214" s="16">
        <v>0</v>
      </c>
      <c r="GU214" s="16">
        <v>0</v>
      </c>
      <c r="GV214" s="16">
        <v>365.755</v>
      </c>
      <c r="GW214" s="16"/>
      <c r="GX214" s="16"/>
      <c r="GY214" s="16"/>
      <c r="GZ214" s="16"/>
      <c r="HA214" s="16"/>
    </row>
    <row r="215" spans="1:209" x14ac:dyDescent="0.35">
      <c r="A215" s="37"/>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E215" s="37">
        <v>210</v>
      </c>
      <c r="GF215" s="12">
        <v>3237</v>
      </c>
      <c r="GG215" s="16">
        <v>3.12</v>
      </c>
      <c r="GH215" s="16">
        <v>0</v>
      </c>
      <c r="GI215" s="16">
        <v>0</v>
      </c>
      <c r="GJ215" s="16">
        <v>0</v>
      </c>
      <c r="GK215" s="16">
        <v>0</v>
      </c>
      <c r="GL215" s="16">
        <v>0</v>
      </c>
      <c r="GM215" s="16">
        <v>0</v>
      </c>
      <c r="GN215" s="16">
        <v>0</v>
      </c>
      <c r="GO215" s="16">
        <v>0</v>
      </c>
      <c r="GP215" s="16">
        <v>0</v>
      </c>
      <c r="GQ215" s="16">
        <v>0</v>
      </c>
      <c r="GR215" s="16">
        <v>0</v>
      </c>
      <c r="GS215" s="16">
        <v>13.5</v>
      </c>
      <c r="GT215" s="16">
        <v>0</v>
      </c>
      <c r="GU215" s="16">
        <v>0</v>
      </c>
      <c r="GV215" s="16">
        <v>637.84199999999987</v>
      </c>
      <c r="GW215" s="16"/>
      <c r="GX215" s="16"/>
      <c r="GY215" s="16"/>
      <c r="GZ215" s="16"/>
      <c r="HA215" s="16"/>
    </row>
    <row r="216" spans="1:209" x14ac:dyDescent="0.35">
      <c r="A216" s="37"/>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E216" s="37">
        <v>211</v>
      </c>
      <c r="GF216" s="12">
        <v>3238</v>
      </c>
      <c r="GG216" s="16">
        <v>0</v>
      </c>
      <c r="GH216" s="16">
        <v>2.2200000000000002</v>
      </c>
      <c r="GI216" s="16">
        <v>3.21</v>
      </c>
      <c r="GJ216" s="16">
        <v>0</v>
      </c>
      <c r="GK216" s="16">
        <v>0</v>
      </c>
      <c r="GL216" s="16">
        <v>0</v>
      </c>
      <c r="GM216" s="16">
        <v>0</v>
      </c>
      <c r="GN216" s="16">
        <v>0</v>
      </c>
      <c r="GO216" s="16">
        <v>0</v>
      </c>
      <c r="GP216" s="16">
        <v>11.855</v>
      </c>
      <c r="GQ216" s="16">
        <v>0</v>
      </c>
      <c r="GR216" s="16">
        <v>6.5449999999999999</v>
      </c>
      <c r="GS216" s="16">
        <v>29.045000000000002</v>
      </c>
      <c r="GT216" s="16">
        <v>0</v>
      </c>
      <c r="GU216" s="16">
        <v>0</v>
      </c>
      <c r="GV216" s="16">
        <v>450.85000000000008</v>
      </c>
      <c r="GW216" s="16"/>
      <c r="GX216" s="16"/>
      <c r="GY216" s="16"/>
      <c r="GZ216" s="16"/>
      <c r="HA216" s="16"/>
    </row>
    <row r="217" spans="1:209" x14ac:dyDescent="0.35">
      <c r="A217" s="37"/>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E217" s="37">
        <v>212</v>
      </c>
      <c r="GF217" s="12">
        <v>3239</v>
      </c>
      <c r="GG217" s="16">
        <v>4.99</v>
      </c>
      <c r="GH217" s="16">
        <v>10.4</v>
      </c>
      <c r="GI217" s="16">
        <v>0</v>
      </c>
      <c r="GJ217" s="16">
        <v>0</v>
      </c>
      <c r="GK217" s="16">
        <v>0</v>
      </c>
      <c r="GL217" s="16">
        <v>0</v>
      </c>
      <c r="GM217" s="16">
        <v>0</v>
      </c>
      <c r="GN217" s="16">
        <v>0</v>
      </c>
      <c r="GO217" s="16">
        <v>0</v>
      </c>
      <c r="GP217" s="16">
        <v>3.96</v>
      </c>
      <c r="GQ217" s="16">
        <v>0</v>
      </c>
      <c r="GR217" s="16">
        <v>12.68</v>
      </c>
      <c r="GS217" s="16">
        <v>6.6</v>
      </c>
      <c r="GT217" s="16">
        <v>0</v>
      </c>
      <c r="GU217" s="16">
        <v>0</v>
      </c>
      <c r="GV217" s="16">
        <v>797.2399999999999</v>
      </c>
      <c r="GW217" s="16"/>
      <c r="GX217" s="16"/>
      <c r="GY217" s="16"/>
      <c r="GZ217" s="16"/>
      <c r="HA217" s="16"/>
    </row>
    <row r="218" spans="1:209" x14ac:dyDescent="0.35">
      <c r="A218" s="37"/>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E218" s="37">
        <v>213</v>
      </c>
      <c r="GF218" s="12">
        <v>3240</v>
      </c>
      <c r="GG218" s="16">
        <v>23.66</v>
      </c>
      <c r="GH218" s="16">
        <v>23.72</v>
      </c>
      <c r="GI218" s="16">
        <v>5</v>
      </c>
      <c r="GJ218" s="16">
        <v>2.5</v>
      </c>
      <c r="GK218" s="16">
        <v>0</v>
      </c>
      <c r="GL218" s="16">
        <v>9.08</v>
      </c>
      <c r="GM218" s="16">
        <v>0</v>
      </c>
      <c r="GN218" s="16">
        <v>6.16</v>
      </c>
      <c r="GO218" s="16">
        <v>5.76</v>
      </c>
      <c r="GP218" s="16">
        <v>9.9</v>
      </c>
      <c r="GQ218" s="16">
        <v>29.23</v>
      </c>
      <c r="GR218" s="16">
        <v>9.76</v>
      </c>
      <c r="GS218" s="16">
        <v>19.920000000000002</v>
      </c>
      <c r="GT218" s="16">
        <v>21.46</v>
      </c>
      <c r="GU218" s="16">
        <v>38.799999999999997</v>
      </c>
      <c r="GV218" s="16">
        <v>3082.5010000000016</v>
      </c>
      <c r="GW218" s="16"/>
      <c r="GX218" s="16"/>
      <c r="GY218" s="16"/>
      <c r="GZ218" s="16"/>
      <c r="HA218" s="16"/>
    </row>
    <row r="219" spans="1:209" x14ac:dyDescent="0.35">
      <c r="A219" s="37"/>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E219" s="37">
        <v>214</v>
      </c>
      <c r="GF219" s="12">
        <v>3241</v>
      </c>
      <c r="GG219" s="16">
        <v>19.88</v>
      </c>
      <c r="GH219" s="16">
        <v>20.16</v>
      </c>
      <c r="GI219" s="16">
        <v>19.25</v>
      </c>
      <c r="GJ219" s="16">
        <v>14.03</v>
      </c>
      <c r="GK219" s="16">
        <v>4</v>
      </c>
      <c r="GL219" s="16">
        <v>4</v>
      </c>
      <c r="GM219" s="16">
        <v>13.032</v>
      </c>
      <c r="GN219" s="16">
        <v>10.08</v>
      </c>
      <c r="GO219" s="16">
        <v>3.2</v>
      </c>
      <c r="GP219" s="16">
        <v>46.53</v>
      </c>
      <c r="GQ219" s="16">
        <v>64</v>
      </c>
      <c r="GR219" s="16">
        <v>6.66</v>
      </c>
      <c r="GS219" s="16">
        <v>36.85</v>
      </c>
      <c r="GT219" s="16">
        <v>39.365000000000002</v>
      </c>
      <c r="GU219" s="16">
        <v>18.04</v>
      </c>
      <c r="GV219" s="16">
        <v>3887.2879999999986</v>
      </c>
      <c r="GW219" s="16"/>
      <c r="GX219" s="16"/>
      <c r="GY219" s="16"/>
      <c r="GZ219" s="16"/>
      <c r="HA219" s="16"/>
    </row>
    <row r="220" spans="1:209" x14ac:dyDescent="0.35">
      <c r="A220" s="37"/>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E220" s="37">
        <v>215</v>
      </c>
      <c r="GF220" s="12">
        <v>3242</v>
      </c>
      <c r="GG220" s="16">
        <v>1.52</v>
      </c>
      <c r="GH220" s="16">
        <v>21.24</v>
      </c>
      <c r="GI220" s="16">
        <v>0</v>
      </c>
      <c r="GJ220" s="16">
        <v>5</v>
      </c>
      <c r="GK220" s="16">
        <v>9.5</v>
      </c>
      <c r="GL220" s="16">
        <v>0</v>
      </c>
      <c r="GM220" s="16">
        <v>0</v>
      </c>
      <c r="GN220" s="16">
        <v>10.355</v>
      </c>
      <c r="GO220" s="16">
        <v>0</v>
      </c>
      <c r="GP220" s="16">
        <v>50.375</v>
      </c>
      <c r="GQ220" s="16">
        <v>0</v>
      </c>
      <c r="GR220" s="16">
        <v>6.66</v>
      </c>
      <c r="GS220" s="16">
        <v>0</v>
      </c>
      <c r="GT220" s="16">
        <v>10.56</v>
      </c>
      <c r="GU220" s="16">
        <v>0</v>
      </c>
      <c r="GV220" s="16">
        <v>1374.8149999999998</v>
      </c>
      <c r="GW220" s="16"/>
      <c r="GX220" s="16"/>
      <c r="GY220" s="16"/>
      <c r="GZ220" s="16"/>
      <c r="HA220" s="16"/>
    </row>
    <row r="221" spans="1:209" x14ac:dyDescent="0.35">
      <c r="A221" s="3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E221" s="37">
        <v>216</v>
      </c>
      <c r="GF221" s="12">
        <v>3243</v>
      </c>
      <c r="GG221" s="16">
        <v>4.99</v>
      </c>
      <c r="GH221" s="16">
        <v>3.04</v>
      </c>
      <c r="GI221" s="16">
        <v>0</v>
      </c>
      <c r="GJ221" s="16">
        <v>0</v>
      </c>
      <c r="GK221" s="16">
        <v>6</v>
      </c>
      <c r="GL221" s="16">
        <v>0</v>
      </c>
      <c r="GM221" s="16">
        <v>0</v>
      </c>
      <c r="GN221" s="16">
        <v>8.3699999999999992</v>
      </c>
      <c r="GO221" s="16">
        <v>0</v>
      </c>
      <c r="GP221" s="16">
        <v>3.15</v>
      </c>
      <c r="GQ221" s="16">
        <v>0</v>
      </c>
      <c r="GR221" s="16">
        <v>0</v>
      </c>
      <c r="GS221" s="16">
        <v>0</v>
      </c>
      <c r="GT221" s="16">
        <v>0</v>
      </c>
      <c r="GU221" s="16">
        <v>0</v>
      </c>
      <c r="GV221" s="16">
        <v>400.49999999999994</v>
      </c>
      <c r="GW221" s="16"/>
      <c r="GX221" s="16"/>
      <c r="GY221" s="16"/>
      <c r="GZ221" s="16"/>
      <c r="HA221" s="16"/>
    </row>
    <row r="222" spans="1:209" x14ac:dyDescent="0.35">
      <c r="A222" s="3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E222" s="37">
        <v>217</v>
      </c>
      <c r="GF222" s="12">
        <v>3249</v>
      </c>
      <c r="GG222" s="16">
        <v>42.94</v>
      </c>
      <c r="GH222" s="16">
        <v>23.74</v>
      </c>
      <c r="GI222" s="16">
        <v>8</v>
      </c>
      <c r="GJ222" s="16">
        <v>14</v>
      </c>
      <c r="GK222" s="16">
        <v>2.04</v>
      </c>
      <c r="GL222" s="16">
        <v>10.199999999999999</v>
      </c>
      <c r="GM222" s="16">
        <v>7.67</v>
      </c>
      <c r="GN222" s="16">
        <v>0</v>
      </c>
      <c r="GO222" s="16">
        <v>6.44</v>
      </c>
      <c r="GP222" s="16">
        <v>82.95</v>
      </c>
      <c r="GQ222" s="16">
        <v>6.6</v>
      </c>
      <c r="GR222" s="16">
        <v>2.34</v>
      </c>
      <c r="GS222" s="16">
        <v>10.08</v>
      </c>
      <c r="GT222" s="16">
        <v>19.05</v>
      </c>
      <c r="GU222" s="16">
        <v>15.4</v>
      </c>
      <c r="GV222" s="16">
        <v>3606.6249999999991</v>
      </c>
      <c r="GW222" s="16"/>
      <c r="GX222" s="16"/>
      <c r="GY222" s="16"/>
      <c r="GZ222" s="16"/>
      <c r="HA222" s="16"/>
    </row>
    <row r="223" spans="1:209" x14ac:dyDescent="0.35">
      <c r="A223" s="3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E223" s="37">
        <v>218</v>
      </c>
      <c r="GF223" s="12">
        <v>3250</v>
      </c>
      <c r="GG223" s="16">
        <v>60.494999999999997</v>
      </c>
      <c r="GH223" s="16">
        <v>97.784999999999997</v>
      </c>
      <c r="GI223" s="16">
        <v>33.340000000000003</v>
      </c>
      <c r="GJ223" s="16">
        <v>31.5</v>
      </c>
      <c r="GK223" s="16">
        <v>19.12</v>
      </c>
      <c r="GL223" s="16">
        <v>30.16</v>
      </c>
      <c r="GM223" s="16">
        <v>37.92</v>
      </c>
      <c r="GN223" s="16">
        <v>98.64</v>
      </c>
      <c r="GO223" s="16">
        <v>36.715000000000003</v>
      </c>
      <c r="GP223" s="16">
        <v>50.16</v>
      </c>
      <c r="GQ223" s="16">
        <v>71.19</v>
      </c>
      <c r="GR223" s="16">
        <v>13.26</v>
      </c>
      <c r="GS223" s="16">
        <v>156.09</v>
      </c>
      <c r="GT223" s="16">
        <v>59.075000000000003</v>
      </c>
      <c r="GU223" s="16">
        <v>40.479999999999997</v>
      </c>
      <c r="GV223" s="16">
        <v>9784.0580000000064</v>
      </c>
      <c r="GW223" s="16"/>
      <c r="GX223" s="16"/>
      <c r="GY223" s="16"/>
      <c r="GZ223" s="16"/>
      <c r="HA223" s="16"/>
    </row>
    <row r="224" spans="1:209" x14ac:dyDescent="0.35">
      <c r="A224" s="37"/>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E224" s="37">
        <v>219</v>
      </c>
      <c r="GF224" s="12">
        <v>3251</v>
      </c>
      <c r="GG224" s="16">
        <v>1.54</v>
      </c>
      <c r="GH224" s="16">
        <v>4.5599999999999996</v>
      </c>
      <c r="GI224" s="16">
        <v>0</v>
      </c>
      <c r="GJ224" s="16">
        <v>5</v>
      </c>
      <c r="GK224" s="16">
        <v>0</v>
      </c>
      <c r="GL224" s="16">
        <v>0</v>
      </c>
      <c r="GM224" s="16">
        <v>0</v>
      </c>
      <c r="GN224" s="16">
        <v>0</v>
      </c>
      <c r="GO224" s="16">
        <v>0</v>
      </c>
      <c r="GP224" s="16">
        <v>0</v>
      </c>
      <c r="GQ224" s="16">
        <v>0</v>
      </c>
      <c r="GR224" s="16">
        <v>6.64</v>
      </c>
      <c r="GS224" s="16">
        <v>0</v>
      </c>
      <c r="GT224" s="16">
        <v>0</v>
      </c>
      <c r="GU224" s="16">
        <v>0</v>
      </c>
      <c r="GV224" s="16">
        <v>427.01500000000004</v>
      </c>
      <c r="GW224" s="16"/>
      <c r="GX224" s="16"/>
      <c r="GY224" s="16"/>
      <c r="GZ224" s="16"/>
      <c r="HA224" s="16"/>
    </row>
    <row r="225" spans="1:209" x14ac:dyDescent="0.35">
      <c r="A225" s="37"/>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E225" s="37">
        <v>220</v>
      </c>
      <c r="GF225" s="12">
        <v>3254</v>
      </c>
      <c r="GG225" s="16">
        <v>4.8</v>
      </c>
      <c r="GH225" s="16">
        <v>4.18</v>
      </c>
      <c r="GI225" s="16">
        <v>0</v>
      </c>
      <c r="GJ225" s="16">
        <v>5</v>
      </c>
      <c r="GK225" s="16">
        <v>4</v>
      </c>
      <c r="GL225" s="16">
        <v>0</v>
      </c>
      <c r="GM225" s="16">
        <v>0</v>
      </c>
      <c r="GN225" s="16">
        <v>0</v>
      </c>
      <c r="GO225" s="16">
        <v>0</v>
      </c>
      <c r="GP225" s="16">
        <v>6.6</v>
      </c>
      <c r="GQ225" s="16">
        <v>0</v>
      </c>
      <c r="GR225" s="16">
        <v>0</v>
      </c>
      <c r="GS225" s="16">
        <v>7.89</v>
      </c>
      <c r="GT225" s="16">
        <v>6.6</v>
      </c>
      <c r="GU225" s="16">
        <v>0</v>
      </c>
      <c r="GV225" s="16">
        <v>449.42000000000007</v>
      </c>
      <c r="GW225" s="16"/>
      <c r="GX225" s="16"/>
      <c r="GY225" s="16"/>
      <c r="GZ225" s="16"/>
      <c r="HA225" s="16"/>
    </row>
    <row r="226" spans="1:209" x14ac:dyDescent="0.35">
      <c r="A226" s="37"/>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E226" s="37">
        <v>221</v>
      </c>
      <c r="GF226" s="12">
        <v>3260</v>
      </c>
      <c r="GG226" s="16">
        <v>20.29</v>
      </c>
      <c r="GH226" s="16">
        <v>118</v>
      </c>
      <c r="GI226" s="16">
        <v>7.5</v>
      </c>
      <c r="GJ226" s="16">
        <v>0</v>
      </c>
      <c r="GK226" s="16">
        <v>14.7</v>
      </c>
      <c r="GL226" s="16">
        <v>3.64</v>
      </c>
      <c r="GM226" s="16">
        <v>10</v>
      </c>
      <c r="GN226" s="16">
        <v>11.34</v>
      </c>
      <c r="GO226" s="16">
        <v>36.700000000000003</v>
      </c>
      <c r="GP226" s="16">
        <v>19.8</v>
      </c>
      <c r="GQ226" s="16">
        <v>0</v>
      </c>
      <c r="GR226" s="16">
        <v>62.96</v>
      </c>
      <c r="GS226" s="16">
        <v>67.73</v>
      </c>
      <c r="GT226" s="16">
        <v>23.37</v>
      </c>
      <c r="GU226" s="16">
        <v>14.7</v>
      </c>
      <c r="GV226" s="16">
        <v>5337.2550000000001</v>
      </c>
      <c r="GW226" s="16"/>
      <c r="GX226" s="16"/>
      <c r="GY226" s="16"/>
      <c r="GZ226" s="16"/>
      <c r="HA226" s="16"/>
    </row>
    <row r="227" spans="1:209" x14ac:dyDescent="0.35">
      <c r="A227" s="37"/>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E227" s="37">
        <v>222</v>
      </c>
      <c r="GF227" s="12">
        <v>3264</v>
      </c>
      <c r="GG227" s="16">
        <v>2</v>
      </c>
      <c r="GH227" s="16">
        <v>17.149999999999999</v>
      </c>
      <c r="GI227" s="16">
        <v>15.82</v>
      </c>
      <c r="GJ227" s="16">
        <v>0</v>
      </c>
      <c r="GK227" s="16">
        <v>9.8450000000000006</v>
      </c>
      <c r="GL227" s="16">
        <v>0</v>
      </c>
      <c r="GM227" s="16">
        <v>32.94</v>
      </c>
      <c r="GN227" s="16">
        <v>12.96</v>
      </c>
      <c r="GO227" s="16">
        <v>47.534999999999997</v>
      </c>
      <c r="GP227" s="16">
        <v>24.57</v>
      </c>
      <c r="GQ227" s="16">
        <v>8.86</v>
      </c>
      <c r="GR227" s="16">
        <v>10.14</v>
      </c>
      <c r="GS227" s="16">
        <v>44.685000000000002</v>
      </c>
      <c r="GT227" s="16">
        <v>47.08</v>
      </c>
      <c r="GU227" s="16">
        <v>0</v>
      </c>
      <c r="GV227" s="16">
        <v>2829.6599999999985</v>
      </c>
      <c r="GW227" s="16"/>
      <c r="GX227" s="16"/>
      <c r="GY227" s="16"/>
      <c r="GZ227" s="16"/>
      <c r="HA227" s="16"/>
    </row>
    <row r="228" spans="1:209" x14ac:dyDescent="0.35">
      <c r="A228" s="37"/>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E228" s="37">
        <v>223</v>
      </c>
      <c r="GF228" s="12">
        <v>3265</v>
      </c>
      <c r="GG228" s="16">
        <v>17.792000000000002</v>
      </c>
      <c r="GH228" s="16">
        <v>6.21</v>
      </c>
      <c r="GI228" s="16">
        <v>0</v>
      </c>
      <c r="GJ228" s="16">
        <v>9.5</v>
      </c>
      <c r="GK228" s="16">
        <v>12.5</v>
      </c>
      <c r="GL228" s="16">
        <v>5.0999999999999996</v>
      </c>
      <c r="GM228" s="16">
        <v>6.96</v>
      </c>
      <c r="GN228" s="16">
        <v>0</v>
      </c>
      <c r="GO228" s="16">
        <v>57.94</v>
      </c>
      <c r="GP228" s="16">
        <v>6.65</v>
      </c>
      <c r="GQ228" s="16">
        <v>46.43</v>
      </c>
      <c r="GR228" s="16">
        <v>79.61</v>
      </c>
      <c r="GS228" s="16">
        <v>194.12</v>
      </c>
      <c r="GT228" s="16">
        <v>22.44</v>
      </c>
      <c r="GU228" s="16">
        <v>11.44</v>
      </c>
      <c r="GV228" s="16">
        <v>5588.741</v>
      </c>
      <c r="GW228" s="16"/>
      <c r="GX228" s="16"/>
      <c r="GY228" s="16"/>
      <c r="GZ228" s="16"/>
      <c r="HA228" s="16"/>
    </row>
    <row r="229" spans="1:209" x14ac:dyDescent="0.35">
      <c r="A229" s="37"/>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E229" s="37">
        <v>224</v>
      </c>
      <c r="GF229" s="12">
        <v>3266</v>
      </c>
      <c r="GG229" s="16">
        <v>4.66</v>
      </c>
      <c r="GH229" s="16">
        <v>29.885000000000002</v>
      </c>
      <c r="GI229" s="16">
        <v>7</v>
      </c>
      <c r="GJ229" s="16">
        <v>3</v>
      </c>
      <c r="GK229" s="16">
        <v>5</v>
      </c>
      <c r="GL229" s="16">
        <v>2.08</v>
      </c>
      <c r="GM229" s="16">
        <v>29.2</v>
      </c>
      <c r="GN229" s="16">
        <v>0</v>
      </c>
      <c r="GO229" s="16">
        <v>26.76</v>
      </c>
      <c r="GP229" s="16">
        <v>14.52</v>
      </c>
      <c r="GQ229" s="16">
        <v>6.66</v>
      </c>
      <c r="GR229" s="16">
        <v>0</v>
      </c>
      <c r="GS229" s="16">
        <v>12.28</v>
      </c>
      <c r="GT229" s="16">
        <v>26.445</v>
      </c>
      <c r="GU229" s="16">
        <v>0</v>
      </c>
      <c r="GV229" s="16">
        <v>4735.0969999999988</v>
      </c>
      <c r="GW229" s="16"/>
      <c r="GX229" s="16"/>
      <c r="GY229" s="16"/>
      <c r="GZ229" s="16"/>
      <c r="HA229" s="16"/>
    </row>
    <row r="230" spans="1:209" x14ac:dyDescent="0.35">
      <c r="A230" s="37"/>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E230" s="37">
        <v>225</v>
      </c>
      <c r="GF230" s="12">
        <v>3267</v>
      </c>
      <c r="GG230" s="16">
        <v>0</v>
      </c>
      <c r="GH230" s="16">
        <v>18.239999999999998</v>
      </c>
      <c r="GI230" s="16">
        <v>0</v>
      </c>
      <c r="GJ230" s="16">
        <v>0</v>
      </c>
      <c r="GK230" s="16">
        <v>0</v>
      </c>
      <c r="GL230" s="16">
        <v>0</v>
      </c>
      <c r="GM230" s="16">
        <v>0</v>
      </c>
      <c r="GN230" s="16">
        <v>0</v>
      </c>
      <c r="GO230" s="16">
        <v>0</v>
      </c>
      <c r="GP230" s="16">
        <v>0</v>
      </c>
      <c r="GQ230" s="16">
        <v>0</v>
      </c>
      <c r="GR230" s="16">
        <v>0</v>
      </c>
      <c r="GS230" s="16">
        <v>0</v>
      </c>
      <c r="GT230" s="16">
        <v>0</v>
      </c>
      <c r="GU230" s="16">
        <v>0</v>
      </c>
      <c r="GV230" s="16">
        <v>319.10499999999996</v>
      </c>
      <c r="GW230" s="16"/>
      <c r="GX230" s="16"/>
      <c r="GY230" s="16"/>
      <c r="GZ230" s="16"/>
      <c r="HA230" s="16"/>
    </row>
    <row r="231" spans="1:209" x14ac:dyDescent="0.35">
      <c r="A231" s="37"/>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E231" s="37">
        <v>226</v>
      </c>
      <c r="GF231" s="12">
        <v>3268</v>
      </c>
      <c r="GG231" s="16">
        <v>17.71</v>
      </c>
      <c r="GH231" s="16">
        <v>5.15</v>
      </c>
      <c r="GI231" s="16">
        <v>0</v>
      </c>
      <c r="GJ231" s="16">
        <v>5</v>
      </c>
      <c r="GK231" s="16">
        <v>10.5</v>
      </c>
      <c r="GL231" s="16">
        <v>0</v>
      </c>
      <c r="GM231" s="16">
        <v>34.83</v>
      </c>
      <c r="GN231" s="16">
        <v>0</v>
      </c>
      <c r="GO231" s="16">
        <v>119.08499999999999</v>
      </c>
      <c r="GP231" s="16">
        <v>13.2</v>
      </c>
      <c r="GQ231" s="16">
        <v>30.03</v>
      </c>
      <c r="GR231" s="16">
        <v>15.3</v>
      </c>
      <c r="GS231" s="16">
        <v>60.255000000000003</v>
      </c>
      <c r="GT231" s="16">
        <v>0</v>
      </c>
      <c r="GU231" s="16">
        <v>11.28</v>
      </c>
      <c r="GV231" s="16">
        <v>4617.2650000000003</v>
      </c>
      <c r="GW231" s="16"/>
      <c r="GX231" s="16"/>
      <c r="GY231" s="16"/>
      <c r="GZ231" s="16"/>
      <c r="HA231" s="16"/>
    </row>
    <row r="232" spans="1:209" x14ac:dyDescent="0.35">
      <c r="A232" s="37"/>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E232" s="37">
        <v>227</v>
      </c>
      <c r="GF232" s="12">
        <v>3269</v>
      </c>
      <c r="GG232" s="16">
        <v>17.872</v>
      </c>
      <c r="GH232" s="16">
        <v>0</v>
      </c>
      <c r="GI232" s="16">
        <v>0</v>
      </c>
      <c r="GJ232" s="16">
        <v>0</v>
      </c>
      <c r="GK232" s="16">
        <v>0</v>
      </c>
      <c r="GL232" s="16">
        <v>5.2</v>
      </c>
      <c r="GM232" s="16">
        <v>0</v>
      </c>
      <c r="GN232" s="16">
        <v>11.04</v>
      </c>
      <c r="GO232" s="16">
        <v>10.98</v>
      </c>
      <c r="GP232" s="16">
        <v>0</v>
      </c>
      <c r="GQ232" s="16">
        <v>0</v>
      </c>
      <c r="GR232" s="16">
        <v>0</v>
      </c>
      <c r="GS232" s="16">
        <v>0</v>
      </c>
      <c r="GT232" s="16">
        <v>7.92</v>
      </c>
      <c r="GU232" s="16">
        <v>10.45</v>
      </c>
      <c r="GV232" s="16">
        <v>1443.3969999999999</v>
      </c>
      <c r="GW232" s="16"/>
      <c r="GX232" s="16"/>
      <c r="GY232" s="16"/>
      <c r="GZ232" s="16"/>
      <c r="HA232" s="16"/>
    </row>
    <row r="233" spans="1:209" x14ac:dyDescent="0.35">
      <c r="A233" s="37"/>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E233" s="37">
        <v>228</v>
      </c>
      <c r="GF233" s="12">
        <v>3270</v>
      </c>
      <c r="GG233" s="16">
        <v>4.92</v>
      </c>
      <c r="GH233" s="16">
        <v>0</v>
      </c>
      <c r="GI233" s="16">
        <v>0</v>
      </c>
      <c r="GJ233" s="16">
        <v>0</v>
      </c>
      <c r="GK233" s="16">
        <v>0</v>
      </c>
      <c r="GL233" s="16">
        <v>0</v>
      </c>
      <c r="GM233" s="16">
        <v>0</v>
      </c>
      <c r="GN233" s="16">
        <v>0</v>
      </c>
      <c r="GO233" s="16">
        <v>0</v>
      </c>
      <c r="GP233" s="16">
        <v>0</v>
      </c>
      <c r="GQ233" s="16">
        <v>0</v>
      </c>
      <c r="GR233" s="16">
        <v>0</v>
      </c>
      <c r="GS233" s="16">
        <v>0</v>
      </c>
      <c r="GT233" s="16">
        <v>0</v>
      </c>
      <c r="GU233" s="16">
        <v>0</v>
      </c>
      <c r="GV233" s="16">
        <v>307.12999999999994</v>
      </c>
      <c r="GW233" s="16"/>
      <c r="GX233" s="16"/>
      <c r="GY233" s="16"/>
      <c r="GZ233" s="16"/>
      <c r="HA233" s="16"/>
    </row>
    <row r="234" spans="1:209" x14ac:dyDescent="0.35">
      <c r="A234" s="37"/>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E234" s="37">
        <v>229</v>
      </c>
      <c r="GF234" s="12">
        <v>3271</v>
      </c>
      <c r="GG234" s="16">
        <v>0</v>
      </c>
      <c r="GH234" s="16">
        <v>5</v>
      </c>
      <c r="GI234" s="16">
        <v>0</v>
      </c>
      <c r="GJ234" s="16">
        <v>0</v>
      </c>
      <c r="GK234" s="16">
        <v>0</v>
      </c>
      <c r="GL234" s="16">
        <v>0</v>
      </c>
      <c r="GM234" s="16">
        <v>0</v>
      </c>
      <c r="GN234" s="16">
        <v>0</v>
      </c>
      <c r="GO234" s="16">
        <v>0</v>
      </c>
      <c r="GP234" s="16">
        <v>13.2</v>
      </c>
      <c r="GQ234" s="16">
        <v>0</v>
      </c>
      <c r="GR234" s="16">
        <v>17.55</v>
      </c>
      <c r="GS234" s="16">
        <v>0</v>
      </c>
      <c r="GT234" s="16">
        <v>0</v>
      </c>
      <c r="GU234" s="16">
        <v>0</v>
      </c>
      <c r="GV234" s="16">
        <v>358.46499999999997</v>
      </c>
      <c r="GW234" s="16"/>
      <c r="GX234" s="16"/>
      <c r="GY234" s="16"/>
      <c r="GZ234" s="16"/>
      <c r="HA234" s="16"/>
    </row>
    <row r="235" spans="1:209" x14ac:dyDescent="0.35">
      <c r="A235" s="37"/>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E235" s="37">
        <v>230</v>
      </c>
      <c r="GF235" s="12">
        <v>3272</v>
      </c>
      <c r="GG235" s="16">
        <v>13.02</v>
      </c>
      <c r="GH235" s="16">
        <v>6.5049999999999999</v>
      </c>
      <c r="GI235" s="16">
        <v>0</v>
      </c>
      <c r="GJ235" s="16">
        <v>1.75</v>
      </c>
      <c r="GK235" s="16">
        <v>0</v>
      </c>
      <c r="GL235" s="16">
        <v>0</v>
      </c>
      <c r="GM235" s="16">
        <v>0</v>
      </c>
      <c r="GN235" s="16">
        <v>6.05</v>
      </c>
      <c r="GO235" s="16">
        <v>13.2</v>
      </c>
      <c r="GP235" s="16">
        <v>30.72</v>
      </c>
      <c r="GQ235" s="16">
        <v>0</v>
      </c>
      <c r="GR235" s="16">
        <v>39.6</v>
      </c>
      <c r="GS235" s="16">
        <v>0</v>
      </c>
      <c r="GT235" s="16">
        <v>11.62</v>
      </c>
      <c r="GU235" s="16">
        <v>6.6</v>
      </c>
      <c r="GV235" s="16">
        <v>1802.4599999999996</v>
      </c>
      <c r="GW235" s="16"/>
      <c r="GX235" s="16"/>
      <c r="GY235" s="16"/>
      <c r="GZ235" s="16"/>
      <c r="HA235" s="16"/>
    </row>
    <row r="236" spans="1:209" x14ac:dyDescent="0.35">
      <c r="A236" s="37"/>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E236" s="37">
        <v>231</v>
      </c>
      <c r="GF236" s="12">
        <v>3273</v>
      </c>
      <c r="GG236" s="16">
        <v>0</v>
      </c>
      <c r="GH236" s="16">
        <v>4</v>
      </c>
      <c r="GI236" s="16">
        <v>0</v>
      </c>
      <c r="GJ236" s="16">
        <v>0</v>
      </c>
      <c r="GK236" s="16">
        <v>0</v>
      </c>
      <c r="GL236" s="16">
        <v>0</v>
      </c>
      <c r="GM236" s="16">
        <v>5.13</v>
      </c>
      <c r="GN236" s="16">
        <v>0</v>
      </c>
      <c r="GO236" s="16">
        <v>0</v>
      </c>
      <c r="GP236" s="16">
        <v>0</v>
      </c>
      <c r="GQ236" s="16">
        <v>19.55</v>
      </c>
      <c r="GR236" s="16">
        <v>0</v>
      </c>
      <c r="GS236" s="16">
        <v>0</v>
      </c>
      <c r="GT236" s="16">
        <v>0</v>
      </c>
      <c r="GU236" s="16">
        <v>0</v>
      </c>
      <c r="GV236" s="16">
        <v>143.84499999999997</v>
      </c>
      <c r="GW236" s="16"/>
      <c r="GX236" s="16"/>
      <c r="GY236" s="16"/>
      <c r="GZ236" s="16"/>
      <c r="HA236" s="16"/>
    </row>
    <row r="237" spans="1:209" x14ac:dyDescent="0.35">
      <c r="A237" s="37"/>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E237" s="37">
        <v>232</v>
      </c>
      <c r="GF237" s="12">
        <v>3274</v>
      </c>
      <c r="GG237" s="16">
        <v>8.17</v>
      </c>
      <c r="GH237" s="16">
        <v>0</v>
      </c>
      <c r="GI237" s="16">
        <v>0</v>
      </c>
      <c r="GJ237" s="16">
        <v>5</v>
      </c>
      <c r="GK237" s="16">
        <v>5</v>
      </c>
      <c r="GL237" s="16">
        <v>0</v>
      </c>
      <c r="GM237" s="16">
        <v>0</v>
      </c>
      <c r="GN237" s="16">
        <v>0</v>
      </c>
      <c r="GO237" s="16">
        <v>13.2</v>
      </c>
      <c r="GP237" s="16">
        <v>0</v>
      </c>
      <c r="GQ237" s="16">
        <v>0</v>
      </c>
      <c r="GR237" s="16">
        <v>0</v>
      </c>
      <c r="GS237" s="16">
        <v>0</v>
      </c>
      <c r="GT237" s="16">
        <v>0</v>
      </c>
      <c r="GU237" s="16">
        <v>0</v>
      </c>
      <c r="GV237" s="16">
        <v>295.42</v>
      </c>
      <c r="GW237" s="16"/>
      <c r="GX237" s="16"/>
      <c r="GY237" s="16"/>
      <c r="GZ237" s="16"/>
      <c r="HA237" s="16"/>
    </row>
    <row r="238" spans="1:209" x14ac:dyDescent="0.35">
      <c r="A238" s="37"/>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E238" s="37">
        <v>233</v>
      </c>
      <c r="GF238" s="12">
        <v>3275</v>
      </c>
      <c r="GG238" s="16">
        <v>6.04</v>
      </c>
      <c r="GH238" s="16">
        <v>3.8</v>
      </c>
      <c r="GI238" s="16">
        <v>0</v>
      </c>
      <c r="GJ238" s="16">
        <v>5</v>
      </c>
      <c r="GK238" s="16">
        <v>5.0999999999999996</v>
      </c>
      <c r="GL238" s="16">
        <v>0</v>
      </c>
      <c r="GM238" s="16">
        <v>0</v>
      </c>
      <c r="GN238" s="16">
        <v>16.850000000000001</v>
      </c>
      <c r="GO238" s="16">
        <v>0</v>
      </c>
      <c r="GP238" s="16">
        <v>0</v>
      </c>
      <c r="GQ238" s="16">
        <v>0</v>
      </c>
      <c r="GR238" s="16">
        <v>6.66</v>
      </c>
      <c r="GS238" s="16">
        <v>0</v>
      </c>
      <c r="GT238" s="16">
        <v>0</v>
      </c>
      <c r="GU238" s="16">
        <v>0</v>
      </c>
      <c r="GV238" s="16">
        <v>361.88100000000003</v>
      </c>
      <c r="GW238" s="16"/>
      <c r="GX238" s="16"/>
      <c r="GY238" s="16"/>
      <c r="GZ238" s="16"/>
      <c r="HA238" s="16"/>
    </row>
    <row r="239" spans="1:209" x14ac:dyDescent="0.35">
      <c r="A239" s="37"/>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E239" s="37">
        <v>234</v>
      </c>
      <c r="GF239" s="12">
        <v>3276</v>
      </c>
      <c r="GG239" s="16">
        <v>0</v>
      </c>
      <c r="GH239" s="16">
        <v>0</v>
      </c>
      <c r="GI239" s="16">
        <v>0</v>
      </c>
      <c r="GJ239" s="16">
        <v>0</v>
      </c>
      <c r="GK239" s="16">
        <v>0</v>
      </c>
      <c r="GL239" s="16">
        <v>0</v>
      </c>
      <c r="GM239" s="16">
        <v>0</v>
      </c>
      <c r="GN239" s="16">
        <v>0</v>
      </c>
      <c r="GO239" s="16">
        <v>0</v>
      </c>
      <c r="GP239" s="16">
        <v>0</v>
      </c>
      <c r="GQ239" s="16">
        <v>99.44</v>
      </c>
      <c r="GR239" s="16">
        <v>6.6</v>
      </c>
      <c r="GS239" s="16">
        <v>19.920000000000002</v>
      </c>
      <c r="GT239" s="16">
        <v>46.28</v>
      </c>
      <c r="GU239" s="16">
        <v>0</v>
      </c>
      <c r="GV239" s="16">
        <v>612.7700000000001</v>
      </c>
      <c r="GW239" s="16"/>
      <c r="GX239" s="16"/>
      <c r="GY239" s="16"/>
      <c r="GZ239" s="16"/>
      <c r="HA239" s="16"/>
    </row>
    <row r="240" spans="1:209" x14ac:dyDescent="0.35">
      <c r="A240" s="37"/>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E240" s="37">
        <v>235</v>
      </c>
      <c r="GF240" s="12">
        <v>3277</v>
      </c>
      <c r="GG240" s="16">
        <v>10.039999999999999</v>
      </c>
      <c r="GH240" s="16">
        <v>16.82</v>
      </c>
      <c r="GI240" s="16">
        <v>5</v>
      </c>
      <c r="GJ240" s="16">
        <v>0</v>
      </c>
      <c r="GK240" s="16">
        <v>0</v>
      </c>
      <c r="GL240" s="16">
        <v>0</v>
      </c>
      <c r="GM240" s="16">
        <v>3.06</v>
      </c>
      <c r="GN240" s="16">
        <v>6.05</v>
      </c>
      <c r="GO240" s="16">
        <v>34.5</v>
      </c>
      <c r="GP240" s="16">
        <v>0</v>
      </c>
      <c r="GQ240" s="16">
        <v>13.32</v>
      </c>
      <c r="GR240" s="16">
        <v>42.49</v>
      </c>
      <c r="GS240" s="16">
        <v>13.28</v>
      </c>
      <c r="GT240" s="16">
        <v>33.119999999999997</v>
      </c>
      <c r="GU240" s="16">
        <v>6.6</v>
      </c>
      <c r="GV240" s="16">
        <v>2598.3649999999998</v>
      </c>
      <c r="GW240" s="16"/>
      <c r="GX240" s="16"/>
      <c r="GY240" s="16"/>
      <c r="GZ240" s="16"/>
      <c r="HA240" s="16"/>
    </row>
    <row r="241" spans="1:209" x14ac:dyDescent="0.35">
      <c r="A241" s="37"/>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E241" s="37">
        <v>236</v>
      </c>
      <c r="GF241" s="12">
        <v>3278</v>
      </c>
      <c r="GG241" s="16">
        <v>1.52</v>
      </c>
      <c r="GH241" s="16">
        <v>4</v>
      </c>
      <c r="GI241" s="16">
        <v>0</v>
      </c>
      <c r="GJ241" s="16">
        <v>0</v>
      </c>
      <c r="GK241" s="16">
        <v>6</v>
      </c>
      <c r="GL241" s="16">
        <v>0</v>
      </c>
      <c r="GM241" s="16">
        <v>0</v>
      </c>
      <c r="GN241" s="16">
        <v>0</v>
      </c>
      <c r="GO241" s="16">
        <v>0</v>
      </c>
      <c r="GP241" s="16">
        <v>0</v>
      </c>
      <c r="GQ241" s="16">
        <v>6.66</v>
      </c>
      <c r="GR241" s="16">
        <v>0</v>
      </c>
      <c r="GS241" s="16">
        <v>3.52</v>
      </c>
      <c r="GT241" s="16">
        <v>0</v>
      </c>
      <c r="GU241" s="16">
        <v>0</v>
      </c>
      <c r="GV241" s="16">
        <v>637.86000000000013</v>
      </c>
      <c r="GW241" s="16"/>
      <c r="GX241" s="16"/>
      <c r="GY241" s="16"/>
      <c r="GZ241" s="16"/>
      <c r="HA241" s="16"/>
    </row>
    <row r="242" spans="1:209" x14ac:dyDescent="0.35">
      <c r="A242" s="37"/>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E242" s="37">
        <v>237</v>
      </c>
      <c r="GF242" s="12">
        <v>3279</v>
      </c>
      <c r="GG242" s="16">
        <v>5</v>
      </c>
      <c r="GH242" s="16">
        <v>0</v>
      </c>
      <c r="GI242" s="16">
        <v>0</v>
      </c>
      <c r="GJ242" s="16">
        <v>0</v>
      </c>
      <c r="GK242" s="16">
        <v>0</v>
      </c>
      <c r="GL242" s="16">
        <v>0</v>
      </c>
      <c r="GM242" s="16">
        <v>5</v>
      </c>
      <c r="GN242" s="16">
        <v>0</v>
      </c>
      <c r="GO242" s="16">
        <v>0</v>
      </c>
      <c r="GP242" s="16">
        <v>0</v>
      </c>
      <c r="GQ242" s="16">
        <v>0</v>
      </c>
      <c r="GR242" s="16">
        <v>19.8</v>
      </c>
      <c r="GS242" s="16">
        <v>0</v>
      </c>
      <c r="GT242" s="16">
        <v>0</v>
      </c>
      <c r="GU242" s="16">
        <v>0</v>
      </c>
      <c r="GV242" s="16">
        <v>442.15500000000009</v>
      </c>
      <c r="GW242" s="16"/>
      <c r="GX242" s="16"/>
      <c r="GY242" s="16"/>
      <c r="GZ242" s="16"/>
      <c r="HA242" s="16"/>
    </row>
    <row r="243" spans="1:209" x14ac:dyDescent="0.35">
      <c r="A243" s="37"/>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E243" s="37">
        <v>238</v>
      </c>
      <c r="GF243" s="12">
        <v>3280</v>
      </c>
      <c r="GG243" s="16">
        <v>155.62799999999999</v>
      </c>
      <c r="GH243" s="16">
        <v>178.1</v>
      </c>
      <c r="GI243" s="16">
        <v>28.2</v>
      </c>
      <c r="GJ243" s="16">
        <v>52.6</v>
      </c>
      <c r="GK243" s="16">
        <v>98.7</v>
      </c>
      <c r="GL243" s="16">
        <v>10.08</v>
      </c>
      <c r="GM243" s="16">
        <v>56.22</v>
      </c>
      <c r="GN243" s="16">
        <v>106.495</v>
      </c>
      <c r="GO243" s="16">
        <v>198.505</v>
      </c>
      <c r="GP243" s="16">
        <v>60.3</v>
      </c>
      <c r="GQ243" s="16">
        <v>130.91</v>
      </c>
      <c r="GR243" s="16">
        <v>162.79499999999999</v>
      </c>
      <c r="GS243" s="16">
        <v>201.89500000000001</v>
      </c>
      <c r="GT243" s="16">
        <v>214.04</v>
      </c>
      <c r="GU243" s="16">
        <v>133.315</v>
      </c>
      <c r="GV243" s="16">
        <v>22855.435999999998</v>
      </c>
      <c r="GW243" s="16"/>
      <c r="GX243" s="16"/>
      <c r="GY243" s="16"/>
      <c r="GZ243" s="16"/>
      <c r="HA243" s="16"/>
    </row>
    <row r="244" spans="1:209" x14ac:dyDescent="0.35">
      <c r="A244" s="37"/>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E244" s="37">
        <v>239</v>
      </c>
      <c r="GF244" s="12">
        <v>3281</v>
      </c>
      <c r="GG244" s="16">
        <v>8.08</v>
      </c>
      <c r="GH244" s="16">
        <v>30.41</v>
      </c>
      <c r="GI244" s="16">
        <v>14.95</v>
      </c>
      <c r="GJ244" s="16">
        <v>0</v>
      </c>
      <c r="GK244" s="16">
        <v>3.5</v>
      </c>
      <c r="GL244" s="16">
        <v>0</v>
      </c>
      <c r="GM244" s="16">
        <v>0</v>
      </c>
      <c r="GN244" s="16">
        <v>0</v>
      </c>
      <c r="GO244" s="16">
        <v>6.3</v>
      </c>
      <c r="GP244" s="16">
        <v>35.64</v>
      </c>
      <c r="GQ244" s="16">
        <v>112.7</v>
      </c>
      <c r="GR244" s="16">
        <v>8.9700000000000006</v>
      </c>
      <c r="GS244" s="16">
        <v>16.96</v>
      </c>
      <c r="GT244" s="16">
        <v>47.08</v>
      </c>
      <c r="GU244" s="16">
        <v>6.6</v>
      </c>
      <c r="GV244" s="16">
        <v>2731.6579999999999</v>
      </c>
      <c r="GW244" s="16"/>
      <c r="GX244" s="16"/>
      <c r="GY244" s="16"/>
      <c r="GZ244" s="16"/>
      <c r="HA244" s="16"/>
    </row>
    <row r="245" spans="1:209" x14ac:dyDescent="0.35">
      <c r="A245" s="37"/>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E245" s="37">
        <v>240</v>
      </c>
      <c r="GF245" s="12">
        <v>3282</v>
      </c>
      <c r="GG245" s="16">
        <v>20.852</v>
      </c>
      <c r="GH245" s="16">
        <v>16.649999999999999</v>
      </c>
      <c r="GI245" s="16">
        <v>10</v>
      </c>
      <c r="GJ245" s="16">
        <v>12</v>
      </c>
      <c r="GK245" s="16">
        <v>2</v>
      </c>
      <c r="GL245" s="16">
        <v>6.18</v>
      </c>
      <c r="GM245" s="16">
        <v>0</v>
      </c>
      <c r="GN245" s="16">
        <v>0</v>
      </c>
      <c r="GO245" s="16">
        <v>13.5</v>
      </c>
      <c r="GP245" s="16">
        <v>13.215</v>
      </c>
      <c r="GQ245" s="16">
        <v>12.95</v>
      </c>
      <c r="GR245" s="16">
        <v>0</v>
      </c>
      <c r="GS245" s="16">
        <v>12.865</v>
      </c>
      <c r="GT245" s="16">
        <v>26.5</v>
      </c>
      <c r="GU245" s="16">
        <v>0</v>
      </c>
      <c r="GV245" s="16">
        <v>2422.9389999999989</v>
      </c>
      <c r="GW245" s="16"/>
      <c r="GX245" s="16"/>
      <c r="GY245" s="16"/>
      <c r="GZ245" s="16"/>
      <c r="HA245" s="16"/>
    </row>
    <row r="246" spans="1:209" x14ac:dyDescent="0.35">
      <c r="A246" s="37"/>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E246" s="37">
        <v>241</v>
      </c>
      <c r="GF246" s="12">
        <v>3283</v>
      </c>
      <c r="GG246" s="16">
        <v>7.54</v>
      </c>
      <c r="GH246" s="16">
        <v>0</v>
      </c>
      <c r="GI246" s="16">
        <v>4.16</v>
      </c>
      <c r="GJ246" s="16">
        <v>9</v>
      </c>
      <c r="GK246" s="16">
        <v>0</v>
      </c>
      <c r="GL246" s="16">
        <v>0</v>
      </c>
      <c r="GM246" s="16">
        <v>3.24</v>
      </c>
      <c r="GN246" s="16">
        <v>13.2</v>
      </c>
      <c r="GO246" s="16">
        <v>36</v>
      </c>
      <c r="GP246" s="16">
        <v>0</v>
      </c>
      <c r="GQ246" s="16">
        <v>0</v>
      </c>
      <c r="GR246" s="16">
        <v>14.4</v>
      </c>
      <c r="GS246" s="16">
        <v>12.32</v>
      </c>
      <c r="GT246" s="16">
        <v>0</v>
      </c>
      <c r="GU246" s="16">
        <v>0</v>
      </c>
      <c r="GV246" s="16">
        <v>1917.2820000000002</v>
      </c>
      <c r="GW246" s="16"/>
      <c r="GX246" s="16"/>
      <c r="GY246" s="16"/>
      <c r="GZ246" s="16"/>
      <c r="HA246" s="16"/>
    </row>
    <row r="247" spans="1:209" x14ac:dyDescent="0.35">
      <c r="A247" s="37"/>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E247" s="37">
        <v>242</v>
      </c>
      <c r="GF247" s="12">
        <v>3284</v>
      </c>
      <c r="GG247" s="16">
        <v>20.654</v>
      </c>
      <c r="GH247" s="16">
        <v>14.04</v>
      </c>
      <c r="GI247" s="16">
        <v>13.4</v>
      </c>
      <c r="GJ247" s="16">
        <v>0</v>
      </c>
      <c r="GK247" s="16">
        <v>7.08</v>
      </c>
      <c r="GL247" s="16">
        <v>5.2</v>
      </c>
      <c r="GM247" s="16">
        <v>2.0649999999999999</v>
      </c>
      <c r="GN247" s="16">
        <v>9.9849999999999994</v>
      </c>
      <c r="GO247" s="16">
        <v>38.24</v>
      </c>
      <c r="GP247" s="16">
        <v>43.725000000000001</v>
      </c>
      <c r="GQ247" s="16">
        <v>13.32</v>
      </c>
      <c r="GR247" s="16">
        <v>16.38</v>
      </c>
      <c r="GS247" s="16">
        <v>39.67</v>
      </c>
      <c r="GT247" s="16">
        <v>6.6</v>
      </c>
      <c r="GU247" s="16">
        <v>49.28</v>
      </c>
      <c r="GV247" s="16">
        <v>3732.0159999999996</v>
      </c>
      <c r="GW247" s="16"/>
      <c r="GX247" s="16"/>
      <c r="GY247" s="16"/>
      <c r="GZ247" s="16"/>
      <c r="HA247" s="16"/>
    </row>
    <row r="248" spans="1:209" x14ac:dyDescent="0.35">
      <c r="A248" s="37"/>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E248" s="37">
        <v>243</v>
      </c>
      <c r="GF248" s="12">
        <v>3285</v>
      </c>
      <c r="GG248" s="16">
        <v>13</v>
      </c>
      <c r="GH248" s="16">
        <v>8.36</v>
      </c>
      <c r="GI248" s="16">
        <v>0</v>
      </c>
      <c r="GJ248" s="16">
        <v>0</v>
      </c>
      <c r="GK248" s="16">
        <v>1</v>
      </c>
      <c r="GL248" s="16">
        <v>5</v>
      </c>
      <c r="GM248" s="16">
        <v>8.7379999999999995</v>
      </c>
      <c r="GN248" s="16">
        <v>0</v>
      </c>
      <c r="GO248" s="16">
        <v>15.84</v>
      </c>
      <c r="GP248" s="16">
        <v>42.36</v>
      </c>
      <c r="GQ248" s="16">
        <v>0</v>
      </c>
      <c r="GR248" s="16">
        <v>0</v>
      </c>
      <c r="GS248" s="16">
        <v>0</v>
      </c>
      <c r="GT248" s="16">
        <v>0</v>
      </c>
      <c r="GU248" s="16">
        <v>26.37</v>
      </c>
      <c r="GV248" s="16">
        <v>1315.6129999999996</v>
      </c>
      <c r="GW248" s="16"/>
      <c r="GX248" s="16"/>
      <c r="GY248" s="16"/>
      <c r="GZ248" s="16"/>
      <c r="HA248" s="16"/>
    </row>
    <row r="249" spans="1:209" x14ac:dyDescent="0.35">
      <c r="A249" s="37"/>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E249" s="37">
        <v>244</v>
      </c>
      <c r="GF249" s="12">
        <v>3286</v>
      </c>
      <c r="GG249" s="16">
        <v>0</v>
      </c>
      <c r="GH249" s="16">
        <v>2.73</v>
      </c>
      <c r="GI249" s="16">
        <v>0</v>
      </c>
      <c r="GJ249" s="16">
        <v>0</v>
      </c>
      <c r="GK249" s="16">
        <v>0</v>
      </c>
      <c r="GL249" s="16">
        <v>0</v>
      </c>
      <c r="GM249" s="16">
        <v>5.6</v>
      </c>
      <c r="GN249" s="16">
        <v>0</v>
      </c>
      <c r="GO249" s="16">
        <v>0</v>
      </c>
      <c r="GP249" s="16">
        <v>0</v>
      </c>
      <c r="GQ249" s="16">
        <v>6.66</v>
      </c>
      <c r="GR249" s="16">
        <v>6.66</v>
      </c>
      <c r="GS249" s="16">
        <v>0</v>
      </c>
      <c r="GT249" s="16">
        <v>0</v>
      </c>
      <c r="GU249" s="16">
        <v>6.6</v>
      </c>
      <c r="GV249" s="16">
        <v>546.9860000000001</v>
      </c>
      <c r="GW249" s="16"/>
      <c r="GX249" s="16"/>
      <c r="GY249" s="16"/>
      <c r="GZ249" s="16"/>
      <c r="HA249" s="16"/>
    </row>
    <row r="250" spans="1:209" x14ac:dyDescent="0.35">
      <c r="A250" s="37"/>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E250" s="37">
        <v>245</v>
      </c>
      <c r="GF250" s="12">
        <v>3287</v>
      </c>
      <c r="GG250" s="16">
        <v>0</v>
      </c>
      <c r="GH250" s="16">
        <v>9.56</v>
      </c>
      <c r="GI250" s="16">
        <v>1.5</v>
      </c>
      <c r="GJ250" s="16">
        <v>0</v>
      </c>
      <c r="GK250" s="16">
        <v>0</v>
      </c>
      <c r="GL250" s="16">
        <v>0</v>
      </c>
      <c r="GM250" s="16">
        <v>0</v>
      </c>
      <c r="GN250" s="16">
        <v>0</v>
      </c>
      <c r="GO250" s="16">
        <v>0</v>
      </c>
      <c r="GP250" s="16">
        <v>0</v>
      </c>
      <c r="GQ250" s="16">
        <v>6.66</v>
      </c>
      <c r="GR250" s="16">
        <v>0</v>
      </c>
      <c r="GS250" s="16">
        <v>0</v>
      </c>
      <c r="GT250" s="16">
        <v>0</v>
      </c>
      <c r="GU250" s="16">
        <v>0</v>
      </c>
      <c r="GV250" s="16">
        <v>365.20199999999994</v>
      </c>
      <c r="GW250" s="16"/>
      <c r="GX250" s="16"/>
      <c r="GY250" s="16"/>
      <c r="GZ250" s="16"/>
      <c r="HA250" s="16"/>
    </row>
    <row r="251" spans="1:209" x14ac:dyDescent="0.35">
      <c r="A251" s="37"/>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c r="CO251" s="16"/>
      <c r="CP251" s="16"/>
      <c r="CQ251" s="16"/>
      <c r="CR251" s="16"/>
      <c r="CS251" s="16"/>
      <c r="CT251" s="16"/>
      <c r="CU251" s="16"/>
      <c r="CV251" s="16"/>
      <c r="CW251" s="16"/>
      <c r="CX251" s="16"/>
      <c r="CY251" s="16"/>
      <c r="CZ251" s="16"/>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6"/>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c r="FL251" s="16"/>
      <c r="FM251" s="16"/>
      <c r="FN251" s="16"/>
      <c r="FO251" s="16"/>
      <c r="FP251" s="16"/>
      <c r="FQ251" s="16"/>
      <c r="FR251" s="16"/>
      <c r="FS251" s="16"/>
      <c r="FT251" s="16"/>
      <c r="FU251" s="16"/>
      <c r="FV251" s="16"/>
      <c r="FW251" s="16"/>
      <c r="FX251" s="16"/>
      <c r="FY251" s="16"/>
      <c r="FZ251" s="16"/>
      <c r="GA251" s="16"/>
      <c r="GB251" s="16"/>
      <c r="GC251" s="16"/>
      <c r="GE251" s="37">
        <v>246</v>
      </c>
      <c r="GF251" s="12">
        <v>3289</v>
      </c>
      <c r="GG251" s="16">
        <v>36.832000000000001</v>
      </c>
      <c r="GH251" s="16">
        <v>4.5</v>
      </c>
      <c r="GI251" s="16">
        <v>0</v>
      </c>
      <c r="GJ251" s="16">
        <v>3</v>
      </c>
      <c r="GK251" s="16">
        <v>0</v>
      </c>
      <c r="GL251" s="16">
        <v>0</v>
      </c>
      <c r="GM251" s="16">
        <v>6.82</v>
      </c>
      <c r="GN251" s="16">
        <v>0</v>
      </c>
      <c r="GO251" s="16">
        <v>0</v>
      </c>
      <c r="GP251" s="16">
        <v>0</v>
      </c>
      <c r="GQ251" s="16">
        <v>17.100000000000001</v>
      </c>
      <c r="GR251" s="16">
        <v>0</v>
      </c>
      <c r="GS251" s="16">
        <v>10.375</v>
      </c>
      <c r="GT251" s="16">
        <v>7.04</v>
      </c>
      <c r="GU251" s="16">
        <v>0</v>
      </c>
      <c r="GV251" s="16">
        <v>855.86700000000008</v>
      </c>
      <c r="GW251" s="16"/>
      <c r="GX251" s="16"/>
      <c r="GY251" s="16"/>
      <c r="GZ251" s="16"/>
      <c r="HA251" s="16"/>
    </row>
    <row r="252" spans="1:209" x14ac:dyDescent="0.35">
      <c r="A252" s="37"/>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c r="CU252" s="16"/>
      <c r="CV252" s="16"/>
      <c r="CW252" s="16"/>
      <c r="CX252" s="16"/>
      <c r="CY252" s="16"/>
      <c r="CZ252" s="16"/>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6"/>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c r="FL252" s="16"/>
      <c r="FM252" s="16"/>
      <c r="FN252" s="16"/>
      <c r="FO252" s="16"/>
      <c r="FP252" s="16"/>
      <c r="FQ252" s="16"/>
      <c r="FR252" s="16"/>
      <c r="FS252" s="16"/>
      <c r="FT252" s="16"/>
      <c r="FU252" s="16"/>
      <c r="FV252" s="16"/>
      <c r="FW252" s="16"/>
      <c r="FX252" s="16"/>
      <c r="FY252" s="16"/>
      <c r="FZ252" s="16"/>
      <c r="GA252" s="16"/>
      <c r="GB252" s="16"/>
      <c r="GC252" s="16"/>
      <c r="GE252" s="37">
        <v>247</v>
      </c>
      <c r="GF252" s="12">
        <v>3292</v>
      </c>
      <c r="GG252" s="16">
        <v>3.04</v>
      </c>
      <c r="GH252" s="16">
        <v>0</v>
      </c>
      <c r="GI252" s="16">
        <v>5</v>
      </c>
      <c r="GJ252" s="16">
        <v>0</v>
      </c>
      <c r="GK252" s="16">
        <v>0</v>
      </c>
      <c r="GL252" s="16">
        <v>0</v>
      </c>
      <c r="GM252" s="16">
        <v>0</v>
      </c>
      <c r="GN252" s="16">
        <v>0</v>
      </c>
      <c r="GO252" s="16">
        <v>0</v>
      </c>
      <c r="GP252" s="16">
        <v>0</v>
      </c>
      <c r="GQ252" s="16">
        <v>0</v>
      </c>
      <c r="GR252" s="16">
        <v>6.66</v>
      </c>
      <c r="GS252" s="16">
        <v>0</v>
      </c>
      <c r="GT252" s="16">
        <v>0</v>
      </c>
      <c r="GU252" s="16">
        <v>0</v>
      </c>
      <c r="GV252" s="16">
        <v>328.27000000000004</v>
      </c>
      <c r="GW252" s="16"/>
      <c r="GX252" s="16"/>
      <c r="GY252" s="16"/>
      <c r="GZ252" s="16"/>
      <c r="HA252" s="16"/>
    </row>
    <row r="253" spans="1:209" x14ac:dyDescent="0.35">
      <c r="A253" s="37"/>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E253" s="37">
        <v>248</v>
      </c>
      <c r="GF253" s="12">
        <v>3293</v>
      </c>
      <c r="GG253" s="16">
        <v>3.04</v>
      </c>
      <c r="GH253" s="16">
        <v>0</v>
      </c>
      <c r="GI253" s="16">
        <v>0</v>
      </c>
      <c r="GJ253" s="16">
        <v>0</v>
      </c>
      <c r="GK253" s="16">
        <v>0</v>
      </c>
      <c r="GL253" s="16">
        <v>0</v>
      </c>
      <c r="GM253" s="16">
        <v>0</v>
      </c>
      <c r="GN253" s="16">
        <v>0</v>
      </c>
      <c r="GO253" s="16">
        <v>6.6</v>
      </c>
      <c r="GP253" s="16">
        <v>3.15</v>
      </c>
      <c r="GQ253" s="16">
        <v>0</v>
      </c>
      <c r="GR253" s="16">
        <v>0</v>
      </c>
      <c r="GS253" s="16">
        <v>0</v>
      </c>
      <c r="GT253" s="16">
        <v>10.119999999999999</v>
      </c>
      <c r="GU253" s="16">
        <v>0</v>
      </c>
      <c r="GV253" s="16">
        <v>250.14599999999993</v>
      </c>
      <c r="GW253" s="16"/>
      <c r="GX253" s="16"/>
      <c r="GY253" s="16"/>
      <c r="GZ253" s="16"/>
      <c r="HA253" s="16"/>
    </row>
    <row r="254" spans="1:209" x14ac:dyDescent="0.35">
      <c r="A254" s="37"/>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c r="CU254" s="16"/>
      <c r="CV254" s="16"/>
      <c r="CW254" s="16"/>
      <c r="CX254" s="16"/>
      <c r="CY254" s="16"/>
      <c r="CZ254" s="16"/>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6"/>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c r="FL254" s="16"/>
      <c r="FM254" s="16"/>
      <c r="FN254" s="16"/>
      <c r="FO254" s="16"/>
      <c r="FP254" s="16"/>
      <c r="FQ254" s="16"/>
      <c r="FR254" s="16"/>
      <c r="FS254" s="16"/>
      <c r="FT254" s="16"/>
      <c r="FU254" s="16"/>
      <c r="FV254" s="16"/>
      <c r="FW254" s="16"/>
      <c r="FX254" s="16"/>
      <c r="FY254" s="16"/>
      <c r="FZ254" s="16"/>
      <c r="GA254" s="16"/>
      <c r="GB254" s="16"/>
      <c r="GC254" s="16"/>
      <c r="GE254" s="37">
        <v>249</v>
      </c>
      <c r="GF254" s="12">
        <v>3294</v>
      </c>
      <c r="GG254" s="16">
        <v>4.7960000000000003</v>
      </c>
      <c r="GH254" s="16">
        <v>14.4</v>
      </c>
      <c r="GI254" s="16">
        <v>5.4</v>
      </c>
      <c r="GJ254" s="16">
        <v>2.08</v>
      </c>
      <c r="GK254" s="16">
        <v>0</v>
      </c>
      <c r="GL254" s="16">
        <v>0</v>
      </c>
      <c r="GM254" s="16">
        <v>9.52</v>
      </c>
      <c r="GN254" s="16">
        <v>9.66</v>
      </c>
      <c r="GO254" s="16">
        <v>3.6</v>
      </c>
      <c r="GP254" s="16">
        <v>6.6</v>
      </c>
      <c r="GQ254" s="16">
        <v>9.25</v>
      </c>
      <c r="GR254" s="16">
        <v>19.440000000000001</v>
      </c>
      <c r="GS254" s="16">
        <v>16.324999999999999</v>
      </c>
      <c r="GT254" s="16">
        <v>12.32</v>
      </c>
      <c r="GU254" s="16">
        <v>0</v>
      </c>
      <c r="GV254" s="16">
        <v>1188.9490000000001</v>
      </c>
      <c r="GW254" s="16"/>
      <c r="GX254" s="16"/>
      <c r="GY254" s="16"/>
      <c r="GZ254" s="16"/>
      <c r="HA254" s="16"/>
    </row>
    <row r="255" spans="1:209" x14ac:dyDescent="0.35">
      <c r="A255" s="37"/>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c r="FL255" s="16"/>
      <c r="FM255" s="16"/>
      <c r="FN255" s="16"/>
      <c r="FO255" s="16"/>
      <c r="FP255" s="16"/>
      <c r="FQ255" s="16"/>
      <c r="FR255" s="16"/>
      <c r="FS255" s="16"/>
      <c r="FT255" s="16"/>
      <c r="FU255" s="16"/>
      <c r="FV255" s="16"/>
      <c r="FW255" s="16"/>
      <c r="FX255" s="16"/>
      <c r="FY255" s="16"/>
      <c r="FZ255" s="16"/>
      <c r="GA255" s="16"/>
      <c r="GB255" s="16"/>
      <c r="GC255" s="16"/>
      <c r="GE255" s="37">
        <v>250</v>
      </c>
      <c r="GF255" s="12">
        <v>3300</v>
      </c>
      <c r="GG255" s="16">
        <v>51.820999999999998</v>
      </c>
      <c r="GH255" s="16">
        <v>69.959999999999994</v>
      </c>
      <c r="GI255" s="16">
        <v>70.444999999999993</v>
      </c>
      <c r="GJ255" s="16">
        <v>12.6</v>
      </c>
      <c r="GK255" s="16">
        <v>8</v>
      </c>
      <c r="GL255" s="16">
        <v>7.5</v>
      </c>
      <c r="GM255" s="16">
        <v>182.73</v>
      </c>
      <c r="GN255" s="16">
        <v>72.72</v>
      </c>
      <c r="GO255" s="16">
        <v>59.715000000000003</v>
      </c>
      <c r="GP255" s="16">
        <v>25.89</v>
      </c>
      <c r="GQ255" s="16">
        <v>42.68</v>
      </c>
      <c r="GR255" s="16">
        <v>54.42</v>
      </c>
      <c r="GS255" s="16">
        <v>0</v>
      </c>
      <c r="GT255" s="16">
        <v>196.76</v>
      </c>
      <c r="GU255" s="16">
        <v>29.04</v>
      </c>
      <c r="GV255" s="16">
        <v>8024.8019999999988</v>
      </c>
      <c r="GW255" s="16"/>
      <c r="GX255" s="16"/>
      <c r="GY255" s="16"/>
      <c r="GZ255" s="16"/>
      <c r="HA255" s="16"/>
    </row>
    <row r="256" spans="1:209" x14ac:dyDescent="0.35">
      <c r="A256" s="37"/>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E256" s="37">
        <v>251</v>
      </c>
      <c r="GF256" s="12">
        <v>3301</v>
      </c>
      <c r="GG256" s="16">
        <v>5.7</v>
      </c>
      <c r="GH256" s="16">
        <v>4.41</v>
      </c>
      <c r="GI256" s="16">
        <v>2.9430000000000001</v>
      </c>
      <c r="GJ256" s="16">
        <v>4</v>
      </c>
      <c r="GK256" s="16">
        <v>0</v>
      </c>
      <c r="GL256" s="16">
        <v>7.04</v>
      </c>
      <c r="GM256" s="16">
        <v>0</v>
      </c>
      <c r="GN256" s="16">
        <v>0</v>
      </c>
      <c r="GO256" s="16">
        <v>0</v>
      </c>
      <c r="GP256" s="16">
        <v>0</v>
      </c>
      <c r="GQ256" s="16">
        <v>12.56</v>
      </c>
      <c r="GR256" s="16">
        <v>0</v>
      </c>
      <c r="GS256" s="16">
        <v>12.035</v>
      </c>
      <c r="GT256" s="16">
        <v>0</v>
      </c>
      <c r="GU256" s="16">
        <v>13.2</v>
      </c>
      <c r="GV256" s="16">
        <v>1080.3469999999998</v>
      </c>
      <c r="GW256" s="16"/>
      <c r="GX256" s="16"/>
      <c r="GY256" s="16"/>
      <c r="GZ256" s="16"/>
      <c r="HA256" s="16"/>
    </row>
    <row r="257" spans="1:209" x14ac:dyDescent="0.35">
      <c r="A257" s="37"/>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E257" s="37">
        <v>252</v>
      </c>
      <c r="GF257" s="12">
        <v>3302</v>
      </c>
      <c r="GG257" s="16">
        <v>23.84</v>
      </c>
      <c r="GH257" s="16">
        <v>0</v>
      </c>
      <c r="GI257" s="16">
        <v>0</v>
      </c>
      <c r="GJ257" s="16">
        <v>0</v>
      </c>
      <c r="GK257" s="16">
        <v>0</v>
      </c>
      <c r="GL257" s="16">
        <v>0</v>
      </c>
      <c r="GM257" s="16">
        <v>0</v>
      </c>
      <c r="GN257" s="16">
        <v>0</v>
      </c>
      <c r="GO257" s="16">
        <v>0</v>
      </c>
      <c r="GP257" s="16">
        <v>0</v>
      </c>
      <c r="GQ257" s="16">
        <v>0</v>
      </c>
      <c r="GR257" s="16">
        <v>0</v>
      </c>
      <c r="GS257" s="16">
        <v>0</v>
      </c>
      <c r="GT257" s="16">
        <v>0</v>
      </c>
      <c r="GU257" s="16">
        <v>0</v>
      </c>
      <c r="GV257" s="16">
        <v>307.38499999999999</v>
      </c>
      <c r="GW257" s="16"/>
      <c r="GX257" s="16"/>
      <c r="GY257" s="16"/>
      <c r="GZ257" s="16"/>
      <c r="HA257" s="16"/>
    </row>
    <row r="258" spans="1:209" x14ac:dyDescent="0.35">
      <c r="A258" s="37"/>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E258" s="37">
        <v>253</v>
      </c>
      <c r="GF258" s="12">
        <v>3303</v>
      </c>
      <c r="GG258" s="16">
        <v>3.04</v>
      </c>
      <c r="GH258" s="16">
        <v>4.9400000000000004</v>
      </c>
      <c r="GI258" s="16">
        <v>0</v>
      </c>
      <c r="GJ258" s="16">
        <v>0</v>
      </c>
      <c r="GK258" s="16">
        <v>0</v>
      </c>
      <c r="GL258" s="16">
        <v>0</v>
      </c>
      <c r="GM258" s="16">
        <v>0</v>
      </c>
      <c r="GN258" s="16">
        <v>0</v>
      </c>
      <c r="GO258" s="16">
        <v>0</v>
      </c>
      <c r="GP258" s="16">
        <v>0</v>
      </c>
      <c r="GQ258" s="16">
        <v>0</v>
      </c>
      <c r="GR258" s="16">
        <v>0</v>
      </c>
      <c r="GS258" s="16">
        <v>0</v>
      </c>
      <c r="GT258" s="16">
        <v>0</v>
      </c>
      <c r="GU258" s="16">
        <v>0</v>
      </c>
      <c r="GV258" s="16">
        <v>355.495</v>
      </c>
      <c r="GW258" s="16"/>
      <c r="GX258" s="16"/>
      <c r="GY258" s="16"/>
      <c r="GZ258" s="16"/>
      <c r="HA258" s="16"/>
    </row>
    <row r="259" spans="1:209" x14ac:dyDescent="0.35">
      <c r="A259" s="37"/>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E259" s="37">
        <v>254</v>
      </c>
      <c r="GF259" s="12">
        <v>3304</v>
      </c>
      <c r="GG259" s="16">
        <v>14.82</v>
      </c>
      <c r="GH259" s="16">
        <v>21.29</v>
      </c>
      <c r="GI259" s="16">
        <v>9</v>
      </c>
      <c r="GJ259" s="16">
        <v>0</v>
      </c>
      <c r="GK259" s="16">
        <v>4.5</v>
      </c>
      <c r="GL259" s="16">
        <v>4.16</v>
      </c>
      <c r="GM259" s="16">
        <v>24.99</v>
      </c>
      <c r="GN259" s="16">
        <v>24.56</v>
      </c>
      <c r="GO259" s="16">
        <v>0</v>
      </c>
      <c r="GP259" s="16">
        <v>0</v>
      </c>
      <c r="GQ259" s="16">
        <v>4.6749999999999998</v>
      </c>
      <c r="GR259" s="16">
        <v>16.66</v>
      </c>
      <c r="GS259" s="16">
        <v>6.6</v>
      </c>
      <c r="GT259" s="16">
        <v>13.24</v>
      </c>
      <c r="GU259" s="16">
        <v>6.6</v>
      </c>
      <c r="GV259" s="16">
        <v>2910.862999999998</v>
      </c>
      <c r="GW259" s="16"/>
      <c r="GX259" s="16"/>
      <c r="GY259" s="16"/>
      <c r="GZ259" s="16"/>
      <c r="HA259" s="16"/>
    </row>
    <row r="260" spans="1:209" x14ac:dyDescent="0.35">
      <c r="A260" s="37"/>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E260" s="37">
        <v>255</v>
      </c>
      <c r="GF260" s="12">
        <v>3305</v>
      </c>
      <c r="GG260" s="16">
        <v>125.364</v>
      </c>
      <c r="GH260" s="16">
        <v>119.922</v>
      </c>
      <c r="GI260" s="16">
        <v>28.15</v>
      </c>
      <c r="GJ260" s="16">
        <v>9.0549999999999997</v>
      </c>
      <c r="GK260" s="16">
        <v>18.559999999999999</v>
      </c>
      <c r="GL260" s="16">
        <v>14.69</v>
      </c>
      <c r="GM260" s="16">
        <v>37.299999999999997</v>
      </c>
      <c r="GN260" s="16">
        <v>81.95</v>
      </c>
      <c r="GO260" s="16">
        <v>198.10499999999999</v>
      </c>
      <c r="GP260" s="16">
        <v>82.465000000000003</v>
      </c>
      <c r="GQ260" s="16">
        <v>62.9</v>
      </c>
      <c r="GR260" s="16">
        <v>30.28</v>
      </c>
      <c r="GS260" s="16">
        <v>96.495000000000005</v>
      </c>
      <c r="GT260" s="16">
        <v>6.64</v>
      </c>
      <c r="GU260" s="16">
        <v>131.56</v>
      </c>
      <c r="GV260" s="16">
        <v>11897.018</v>
      </c>
      <c r="GW260" s="16"/>
      <c r="GX260" s="16"/>
      <c r="GY260" s="16"/>
      <c r="GZ260" s="16"/>
      <c r="HA260" s="16"/>
    </row>
    <row r="261" spans="1:209" x14ac:dyDescent="0.35">
      <c r="A261" s="37"/>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E261" s="37">
        <v>256</v>
      </c>
      <c r="GF261" s="12">
        <v>3309</v>
      </c>
      <c r="GG261" s="16">
        <v>0</v>
      </c>
      <c r="GH261" s="16">
        <v>0</v>
      </c>
      <c r="GI261" s="16">
        <v>0</v>
      </c>
      <c r="GJ261" s="16">
        <v>0</v>
      </c>
      <c r="GK261" s="16">
        <v>0</v>
      </c>
      <c r="GL261" s="16">
        <v>0</v>
      </c>
      <c r="GM261" s="16">
        <v>0</v>
      </c>
      <c r="GN261" s="16">
        <v>0</v>
      </c>
      <c r="GO261" s="16">
        <v>0</v>
      </c>
      <c r="GP261" s="16">
        <v>0</v>
      </c>
      <c r="GQ261" s="16">
        <v>0</v>
      </c>
      <c r="GR261" s="16">
        <v>0</v>
      </c>
      <c r="GS261" s="16">
        <v>0</v>
      </c>
      <c r="GT261" s="16">
        <v>0</v>
      </c>
      <c r="GU261" s="16">
        <v>0</v>
      </c>
      <c r="GV261" s="16">
        <v>85.4</v>
      </c>
      <c r="GW261" s="16"/>
      <c r="GX261" s="16"/>
      <c r="GY261" s="16"/>
      <c r="GZ261" s="16"/>
      <c r="HA261" s="16"/>
    </row>
    <row r="262" spans="1:209" x14ac:dyDescent="0.35">
      <c r="A262" s="37"/>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c r="CU262" s="16"/>
      <c r="CV262" s="16"/>
      <c r="CW262" s="16"/>
      <c r="CX262" s="16"/>
      <c r="CY262" s="16"/>
      <c r="CZ262" s="16"/>
      <c r="DA262" s="16"/>
      <c r="DB262" s="16"/>
      <c r="DC262" s="16"/>
      <c r="DD262" s="16"/>
      <c r="DE262" s="16"/>
      <c r="DF262" s="16"/>
      <c r="DG262" s="16"/>
      <c r="DH262" s="16"/>
      <c r="DI262" s="16"/>
      <c r="DJ262" s="16"/>
      <c r="DK262" s="16"/>
      <c r="DL262" s="16"/>
      <c r="DM262" s="16"/>
      <c r="DN262" s="16"/>
      <c r="DO262" s="16"/>
      <c r="DP262" s="16"/>
      <c r="DQ262" s="16"/>
      <c r="DR262" s="16"/>
      <c r="DS262" s="16"/>
      <c r="DT262" s="16"/>
      <c r="DU262" s="16"/>
      <c r="DV262" s="16"/>
      <c r="DW262" s="16"/>
      <c r="DX262" s="16"/>
      <c r="DY262" s="16"/>
      <c r="DZ262" s="16"/>
      <c r="EA262" s="16"/>
      <c r="EB262" s="16"/>
      <c r="EC262" s="16"/>
      <c r="ED262" s="16"/>
      <c r="EE262" s="16"/>
      <c r="EF262" s="16"/>
      <c r="EG262" s="16"/>
      <c r="EH262" s="16"/>
      <c r="EI262" s="16"/>
      <c r="EJ262" s="16"/>
      <c r="EK262" s="16"/>
      <c r="EL262" s="16"/>
      <c r="EM262" s="16"/>
      <c r="EN262" s="16"/>
      <c r="EO262" s="16"/>
      <c r="EP262" s="16"/>
      <c r="EQ262" s="16"/>
      <c r="ER262" s="16"/>
      <c r="ES262" s="16"/>
      <c r="ET262" s="16"/>
      <c r="EU262" s="16"/>
      <c r="EV262" s="16"/>
      <c r="EW262" s="16"/>
      <c r="EX262" s="16"/>
      <c r="EY262" s="16"/>
      <c r="EZ262" s="16"/>
      <c r="FA262" s="16"/>
      <c r="FB262" s="16"/>
      <c r="FC262" s="16"/>
      <c r="FD262" s="16"/>
      <c r="FE262" s="16"/>
      <c r="FF262" s="16"/>
      <c r="FG262" s="16"/>
      <c r="FH262" s="16"/>
      <c r="FI262" s="16"/>
      <c r="FJ262" s="16"/>
      <c r="FK262" s="16"/>
      <c r="FL262" s="16"/>
      <c r="FM262" s="16"/>
      <c r="FN262" s="16"/>
      <c r="FO262" s="16"/>
      <c r="FP262" s="16"/>
      <c r="FQ262" s="16"/>
      <c r="FR262" s="16"/>
      <c r="FS262" s="16"/>
      <c r="FT262" s="16"/>
      <c r="FU262" s="16"/>
      <c r="FV262" s="16"/>
      <c r="FW262" s="16"/>
      <c r="FX262" s="16"/>
      <c r="FY262" s="16"/>
      <c r="FZ262" s="16"/>
      <c r="GA262" s="16"/>
      <c r="GB262" s="16"/>
      <c r="GC262" s="16"/>
      <c r="GE262" s="37">
        <v>257</v>
      </c>
      <c r="GF262" s="12">
        <v>3310</v>
      </c>
      <c r="GG262" s="16">
        <v>3.04</v>
      </c>
      <c r="GH262" s="16">
        <v>2.88</v>
      </c>
      <c r="GI262" s="16">
        <v>0</v>
      </c>
      <c r="GJ262" s="16">
        <v>3</v>
      </c>
      <c r="GK262" s="16">
        <v>0</v>
      </c>
      <c r="GL262" s="16">
        <v>0</v>
      </c>
      <c r="GM262" s="16">
        <v>0</v>
      </c>
      <c r="GN262" s="16">
        <v>0</v>
      </c>
      <c r="GO262" s="16">
        <v>4.5599999999999996</v>
      </c>
      <c r="GP262" s="16">
        <v>0</v>
      </c>
      <c r="GQ262" s="16">
        <v>0</v>
      </c>
      <c r="GR262" s="16">
        <v>0</v>
      </c>
      <c r="GS262" s="16">
        <v>0</v>
      </c>
      <c r="GT262" s="16">
        <v>0</v>
      </c>
      <c r="GU262" s="16">
        <v>0</v>
      </c>
      <c r="GV262" s="16">
        <v>250.11</v>
      </c>
      <c r="GW262" s="16"/>
      <c r="GX262" s="16"/>
      <c r="GY262" s="16"/>
      <c r="GZ262" s="16"/>
      <c r="HA262" s="16"/>
    </row>
    <row r="263" spans="1:209" x14ac:dyDescent="0.35">
      <c r="A263" s="37"/>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c r="CO263" s="16"/>
      <c r="CP263" s="16"/>
      <c r="CQ263" s="16"/>
      <c r="CR263" s="16"/>
      <c r="CS263" s="16"/>
      <c r="CT263" s="16"/>
      <c r="CU263" s="16"/>
      <c r="CV263" s="16"/>
      <c r="CW263" s="16"/>
      <c r="CX263" s="16"/>
      <c r="CY263" s="16"/>
      <c r="CZ263" s="16"/>
      <c r="DA263" s="16"/>
      <c r="DB263" s="16"/>
      <c r="DC263" s="16"/>
      <c r="DD263" s="16"/>
      <c r="DE263" s="16"/>
      <c r="DF263" s="16"/>
      <c r="DG263" s="16"/>
      <c r="DH263" s="16"/>
      <c r="DI263" s="16"/>
      <c r="DJ263" s="16"/>
      <c r="DK263" s="16"/>
      <c r="DL263" s="16"/>
      <c r="DM263" s="16"/>
      <c r="DN263" s="16"/>
      <c r="DO263" s="16"/>
      <c r="DP263" s="16"/>
      <c r="DQ263" s="16"/>
      <c r="DR263" s="16"/>
      <c r="DS263" s="16"/>
      <c r="DT263" s="16"/>
      <c r="DU263" s="16"/>
      <c r="DV263" s="16"/>
      <c r="DW263" s="16"/>
      <c r="DX263" s="16"/>
      <c r="DY263" s="16"/>
      <c r="DZ263" s="16"/>
      <c r="EA263" s="16"/>
      <c r="EB263" s="16"/>
      <c r="EC263" s="16"/>
      <c r="ED263" s="16"/>
      <c r="EE263" s="16"/>
      <c r="EF263" s="16"/>
      <c r="EG263" s="16"/>
      <c r="EH263" s="16"/>
      <c r="EI263" s="16"/>
      <c r="EJ263" s="16"/>
      <c r="EK263" s="16"/>
      <c r="EL263" s="16"/>
      <c r="EM263" s="16"/>
      <c r="EN263" s="16"/>
      <c r="EO263" s="16"/>
      <c r="EP263" s="16"/>
      <c r="EQ263" s="16"/>
      <c r="ER263" s="16"/>
      <c r="ES263" s="16"/>
      <c r="ET263" s="16"/>
      <c r="EU263" s="16"/>
      <c r="EV263" s="16"/>
      <c r="EW263" s="16"/>
      <c r="EX263" s="16"/>
      <c r="EY263" s="16"/>
      <c r="EZ263" s="16"/>
      <c r="FA263" s="16"/>
      <c r="FB263" s="16"/>
      <c r="FC263" s="16"/>
      <c r="FD263" s="16"/>
      <c r="FE263" s="16"/>
      <c r="FF263" s="16"/>
      <c r="FG263" s="16"/>
      <c r="FH263" s="16"/>
      <c r="FI263" s="16"/>
      <c r="FJ263" s="16"/>
      <c r="FK263" s="16"/>
      <c r="FL263" s="16"/>
      <c r="FM263" s="16"/>
      <c r="FN263" s="16"/>
      <c r="FO263" s="16"/>
      <c r="FP263" s="16"/>
      <c r="FQ263" s="16"/>
      <c r="FR263" s="16"/>
      <c r="FS263" s="16"/>
      <c r="FT263" s="16"/>
      <c r="FU263" s="16"/>
      <c r="FV263" s="16"/>
      <c r="FW263" s="16"/>
      <c r="FX263" s="16"/>
      <c r="FY263" s="16"/>
      <c r="FZ263" s="16"/>
      <c r="GA263" s="16"/>
      <c r="GB263" s="16"/>
      <c r="GC263" s="16"/>
      <c r="GE263" s="37">
        <v>258</v>
      </c>
      <c r="GF263" s="12">
        <v>3311</v>
      </c>
      <c r="GG263" s="16">
        <v>3.8</v>
      </c>
      <c r="GH263" s="16">
        <v>22</v>
      </c>
      <c r="GI263" s="16">
        <v>2</v>
      </c>
      <c r="GJ263" s="16">
        <v>0</v>
      </c>
      <c r="GK263" s="16">
        <v>0</v>
      </c>
      <c r="GL263" s="16">
        <v>0</v>
      </c>
      <c r="GM263" s="16">
        <v>5.4</v>
      </c>
      <c r="GN263" s="16">
        <v>4.4000000000000004</v>
      </c>
      <c r="GO263" s="16">
        <v>11.605</v>
      </c>
      <c r="GP263" s="16">
        <v>10.38</v>
      </c>
      <c r="GQ263" s="16">
        <v>17.22</v>
      </c>
      <c r="GR263" s="16">
        <v>6.66</v>
      </c>
      <c r="GS263" s="16">
        <v>13.24</v>
      </c>
      <c r="GT263" s="16">
        <v>13.2</v>
      </c>
      <c r="GU263" s="16">
        <v>9.4499999999999993</v>
      </c>
      <c r="GV263" s="16">
        <v>1676.2670000000005</v>
      </c>
      <c r="GW263" s="16"/>
      <c r="GX263" s="16"/>
      <c r="GY263" s="16"/>
      <c r="GZ263" s="16"/>
      <c r="HA263" s="16"/>
    </row>
    <row r="264" spans="1:209" x14ac:dyDescent="0.35">
      <c r="A264" s="37"/>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c r="CM264" s="16"/>
      <c r="CN264" s="16"/>
      <c r="CO264" s="16"/>
      <c r="CP264" s="16"/>
      <c r="CQ264" s="16"/>
      <c r="CR264" s="16"/>
      <c r="CS264" s="16"/>
      <c r="CT264" s="16"/>
      <c r="CU264" s="16"/>
      <c r="CV264" s="16"/>
      <c r="CW264" s="16"/>
      <c r="CX264" s="16"/>
      <c r="CY264" s="16"/>
      <c r="CZ264" s="16"/>
      <c r="DA264" s="16"/>
      <c r="DB264" s="16"/>
      <c r="DC264" s="16"/>
      <c r="DD264" s="16"/>
      <c r="DE264" s="16"/>
      <c r="DF264" s="16"/>
      <c r="DG264" s="16"/>
      <c r="DH264" s="16"/>
      <c r="DI264" s="16"/>
      <c r="DJ264" s="16"/>
      <c r="DK264" s="16"/>
      <c r="DL264" s="16"/>
      <c r="DM264" s="16"/>
      <c r="DN264" s="16"/>
      <c r="DO264" s="16"/>
      <c r="DP264" s="16"/>
      <c r="DQ264" s="16"/>
      <c r="DR264" s="16"/>
      <c r="DS264" s="16"/>
      <c r="DT264" s="16"/>
      <c r="DU264" s="16"/>
      <c r="DV264" s="16"/>
      <c r="DW264" s="16"/>
      <c r="DX264" s="16"/>
      <c r="DY264" s="16"/>
      <c r="DZ264" s="16"/>
      <c r="EA264" s="16"/>
      <c r="EB264" s="16"/>
      <c r="EC264" s="16"/>
      <c r="ED264" s="16"/>
      <c r="EE264" s="16"/>
      <c r="EF264" s="16"/>
      <c r="EG264" s="16"/>
      <c r="EH264" s="16"/>
      <c r="EI264" s="16"/>
      <c r="EJ264" s="16"/>
      <c r="EK264" s="16"/>
      <c r="EL264" s="16"/>
      <c r="EM264" s="16"/>
      <c r="EN264" s="16"/>
      <c r="EO264" s="16"/>
      <c r="EP264" s="16"/>
      <c r="EQ264" s="16"/>
      <c r="ER264" s="16"/>
      <c r="ES264" s="16"/>
      <c r="ET264" s="16"/>
      <c r="EU264" s="16"/>
      <c r="EV264" s="16"/>
      <c r="EW264" s="16"/>
      <c r="EX264" s="16"/>
      <c r="EY264" s="16"/>
      <c r="EZ264" s="16"/>
      <c r="FA264" s="16"/>
      <c r="FB264" s="16"/>
      <c r="FC264" s="16"/>
      <c r="FD264" s="16"/>
      <c r="FE264" s="16"/>
      <c r="FF264" s="16"/>
      <c r="FG264" s="16"/>
      <c r="FH264" s="16"/>
      <c r="FI264" s="16"/>
      <c r="FJ264" s="16"/>
      <c r="FK264" s="16"/>
      <c r="FL264" s="16"/>
      <c r="FM264" s="16"/>
      <c r="FN264" s="16"/>
      <c r="FO264" s="16"/>
      <c r="FP264" s="16"/>
      <c r="FQ264" s="16"/>
      <c r="FR264" s="16"/>
      <c r="FS264" s="16"/>
      <c r="FT264" s="16"/>
      <c r="FU264" s="16"/>
      <c r="FV264" s="16"/>
      <c r="FW264" s="16"/>
      <c r="FX264" s="16"/>
      <c r="FY264" s="16"/>
      <c r="FZ264" s="16"/>
      <c r="GA264" s="16"/>
      <c r="GB264" s="16"/>
      <c r="GC264" s="16"/>
      <c r="GE264" s="37">
        <v>259</v>
      </c>
      <c r="GF264" s="12">
        <v>3312</v>
      </c>
      <c r="GG264" s="16">
        <v>5</v>
      </c>
      <c r="GH264" s="16">
        <v>26.68</v>
      </c>
      <c r="GI264" s="16">
        <v>0</v>
      </c>
      <c r="GJ264" s="16">
        <v>3.75</v>
      </c>
      <c r="GK264" s="16">
        <v>0</v>
      </c>
      <c r="GL264" s="16">
        <v>5.2</v>
      </c>
      <c r="GM264" s="16">
        <v>6.24</v>
      </c>
      <c r="GN264" s="16">
        <v>0</v>
      </c>
      <c r="GO264" s="16">
        <v>3.78</v>
      </c>
      <c r="GP264" s="16">
        <v>15.595000000000001</v>
      </c>
      <c r="GQ264" s="16">
        <v>0</v>
      </c>
      <c r="GR264" s="16">
        <v>6.64</v>
      </c>
      <c r="GS264" s="16">
        <v>0</v>
      </c>
      <c r="GT264" s="16">
        <v>0</v>
      </c>
      <c r="GU264" s="16">
        <v>0</v>
      </c>
      <c r="GV264" s="16">
        <v>833.61500000000012</v>
      </c>
      <c r="GW264" s="16"/>
      <c r="GX264" s="16"/>
      <c r="GY264" s="16"/>
      <c r="GZ264" s="16"/>
      <c r="HA264" s="16"/>
    </row>
    <row r="265" spans="1:209" x14ac:dyDescent="0.35">
      <c r="A265" s="37"/>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6"/>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c r="FL265" s="16"/>
      <c r="FM265" s="16"/>
      <c r="FN265" s="16"/>
      <c r="FO265" s="16"/>
      <c r="FP265" s="16"/>
      <c r="FQ265" s="16"/>
      <c r="FR265" s="16"/>
      <c r="FS265" s="16"/>
      <c r="FT265" s="16"/>
      <c r="FU265" s="16"/>
      <c r="FV265" s="16"/>
      <c r="FW265" s="16"/>
      <c r="FX265" s="16"/>
      <c r="FY265" s="16"/>
      <c r="FZ265" s="16"/>
      <c r="GA265" s="16"/>
      <c r="GB265" s="16"/>
      <c r="GC265" s="16"/>
      <c r="GE265" s="37">
        <v>260</v>
      </c>
      <c r="GF265" s="12">
        <v>3314</v>
      </c>
      <c r="GG265" s="16">
        <v>3.99</v>
      </c>
      <c r="GH265" s="16">
        <v>9.6</v>
      </c>
      <c r="GI265" s="16">
        <v>0</v>
      </c>
      <c r="GJ265" s="16">
        <v>0</v>
      </c>
      <c r="GK265" s="16">
        <v>0</v>
      </c>
      <c r="GL265" s="16">
        <v>0</v>
      </c>
      <c r="GM265" s="16">
        <v>0</v>
      </c>
      <c r="GN265" s="16">
        <v>0</v>
      </c>
      <c r="GO265" s="16">
        <v>6.6</v>
      </c>
      <c r="GP265" s="16">
        <v>0</v>
      </c>
      <c r="GQ265" s="16">
        <v>0</v>
      </c>
      <c r="GR265" s="16">
        <v>6.48</v>
      </c>
      <c r="GS265" s="16">
        <v>0</v>
      </c>
      <c r="GT265" s="16">
        <v>0</v>
      </c>
      <c r="GU265" s="16">
        <v>0</v>
      </c>
      <c r="GV265" s="16">
        <v>632.02100000000007</v>
      </c>
      <c r="GW265" s="16"/>
      <c r="GX265" s="16"/>
      <c r="GY265" s="16"/>
      <c r="GZ265" s="16"/>
      <c r="HA265" s="16"/>
    </row>
    <row r="266" spans="1:209" x14ac:dyDescent="0.35">
      <c r="A266" s="37"/>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c r="FL266" s="16"/>
      <c r="FM266" s="16"/>
      <c r="FN266" s="16"/>
      <c r="FO266" s="16"/>
      <c r="FP266" s="16"/>
      <c r="FQ266" s="16"/>
      <c r="FR266" s="16"/>
      <c r="FS266" s="16"/>
      <c r="FT266" s="16"/>
      <c r="FU266" s="16"/>
      <c r="FV266" s="16"/>
      <c r="FW266" s="16"/>
      <c r="FX266" s="16"/>
      <c r="FY266" s="16"/>
      <c r="FZ266" s="16"/>
      <c r="GA266" s="16"/>
      <c r="GB266" s="16"/>
      <c r="GC266" s="16"/>
      <c r="GE266" s="37">
        <v>261</v>
      </c>
      <c r="GF266" s="12">
        <v>3315</v>
      </c>
      <c r="GG266" s="16">
        <v>3.8</v>
      </c>
      <c r="GH266" s="16">
        <v>23.17</v>
      </c>
      <c r="GI266" s="16">
        <v>3</v>
      </c>
      <c r="GJ266" s="16">
        <v>0</v>
      </c>
      <c r="GK266" s="16">
        <v>8.5</v>
      </c>
      <c r="GL266" s="16">
        <v>0</v>
      </c>
      <c r="GM266" s="16">
        <v>3.06</v>
      </c>
      <c r="GN266" s="16">
        <v>16.100000000000001</v>
      </c>
      <c r="GO266" s="16">
        <v>32.76</v>
      </c>
      <c r="GP266" s="16">
        <v>6.6</v>
      </c>
      <c r="GQ266" s="16">
        <v>19.41</v>
      </c>
      <c r="GR266" s="16">
        <v>11.795</v>
      </c>
      <c r="GS266" s="16">
        <v>6.64</v>
      </c>
      <c r="GT266" s="16">
        <v>6.6</v>
      </c>
      <c r="GU266" s="16">
        <v>0</v>
      </c>
      <c r="GV266" s="16">
        <v>1625.1750000000004</v>
      </c>
      <c r="GW266" s="16"/>
      <c r="GX266" s="16"/>
      <c r="GY266" s="16"/>
      <c r="GZ266" s="16"/>
      <c r="HA266" s="16"/>
    </row>
    <row r="267" spans="1:209" x14ac:dyDescent="0.35">
      <c r="A267" s="37"/>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c r="CM267" s="16"/>
      <c r="CN267" s="16"/>
      <c r="CO267" s="16"/>
      <c r="CP267" s="16"/>
      <c r="CQ267" s="16"/>
      <c r="CR267" s="16"/>
      <c r="CS267" s="16"/>
      <c r="CT267" s="16"/>
      <c r="CU267" s="16"/>
      <c r="CV267" s="16"/>
      <c r="CW267" s="16"/>
      <c r="CX267" s="16"/>
      <c r="CY267" s="16"/>
      <c r="CZ267" s="16"/>
      <c r="DA267" s="16"/>
      <c r="DB267" s="16"/>
      <c r="DC267" s="16"/>
      <c r="DD267" s="16"/>
      <c r="DE267" s="16"/>
      <c r="DF267" s="16"/>
      <c r="DG267" s="16"/>
      <c r="DH267" s="16"/>
      <c r="DI267" s="16"/>
      <c r="DJ267" s="16"/>
      <c r="DK267" s="16"/>
      <c r="DL267" s="16"/>
      <c r="DM267" s="16"/>
      <c r="DN267" s="16"/>
      <c r="DO267" s="16"/>
      <c r="DP267" s="16"/>
      <c r="DQ267" s="16"/>
      <c r="DR267" s="16"/>
      <c r="DS267" s="16"/>
      <c r="DT267" s="16"/>
      <c r="DU267" s="16"/>
      <c r="DV267" s="16"/>
      <c r="DW267" s="16"/>
      <c r="DX267" s="16"/>
      <c r="DY267" s="16"/>
      <c r="DZ267" s="16"/>
      <c r="EA267" s="16"/>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16"/>
      <c r="FC267" s="16"/>
      <c r="FD267" s="16"/>
      <c r="FE267" s="16"/>
      <c r="FF267" s="16"/>
      <c r="FG267" s="16"/>
      <c r="FH267" s="16"/>
      <c r="FI267" s="16"/>
      <c r="FJ267" s="16"/>
      <c r="FK267" s="16"/>
      <c r="FL267" s="16"/>
      <c r="FM267" s="16"/>
      <c r="FN267" s="16"/>
      <c r="FO267" s="16"/>
      <c r="FP267" s="16"/>
      <c r="FQ267" s="16"/>
      <c r="FR267" s="16"/>
      <c r="FS267" s="16"/>
      <c r="FT267" s="16"/>
      <c r="FU267" s="16"/>
      <c r="FV267" s="16"/>
      <c r="FW267" s="16"/>
      <c r="FX267" s="16"/>
      <c r="FY267" s="16"/>
      <c r="FZ267" s="16"/>
      <c r="GA267" s="16"/>
      <c r="GB267" s="16"/>
      <c r="GC267" s="16"/>
      <c r="GE267" s="37">
        <v>262</v>
      </c>
      <c r="GF267" s="12">
        <v>3317</v>
      </c>
      <c r="GG267" s="16">
        <v>0</v>
      </c>
      <c r="GH267" s="16">
        <v>0</v>
      </c>
      <c r="GI267" s="16">
        <v>0</v>
      </c>
      <c r="GJ267" s="16">
        <v>0</v>
      </c>
      <c r="GK267" s="16">
        <v>0</v>
      </c>
      <c r="GL267" s="16">
        <v>0</v>
      </c>
      <c r="GM267" s="16">
        <v>0</v>
      </c>
      <c r="GN267" s="16">
        <v>0</v>
      </c>
      <c r="GO267" s="16">
        <v>0</v>
      </c>
      <c r="GP267" s="16">
        <v>0</v>
      </c>
      <c r="GQ267" s="16">
        <v>0</v>
      </c>
      <c r="GR267" s="16">
        <v>0</v>
      </c>
      <c r="GS267" s="16">
        <v>0</v>
      </c>
      <c r="GT267" s="16">
        <v>0</v>
      </c>
      <c r="GU267" s="16">
        <v>0</v>
      </c>
      <c r="GV267" s="16">
        <v>169.10000000000002</v>
      </c>
      <c r="GW267" s="16"/>
      <c r="GX267" s="16"/>
      <c r="GY267" s="16"/>
      <c r="GZ267" s="16"/>
      <c r="HA267" s="16"/>
    </row>
    <row r="268" spans="1:209" x14ac:dyDescent="0.35">
      <c r="A268" s="37"/>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c r="CM268" s="16"/>
      <c r="CN268" s="16"/>
      <c r="CO268" s="16"/>
      <c r="CP268" s="16"/>
      <c r="CQ268" s="16"/>
      <c r="CR268" s="16"/>
      <c r="CS268" s="16"/>
      <c r="CT268" s="16"/>
      <c r="CU268" s="16"/>
      <c r="CV268" s="16"/>
      <c r="CW268" s="16"/>
      <c r="CX268" s="16"/>
      <c r="CY268" s="16"/>
      <c r="CZ268" s="16"/>
      <c r="DA268" s="16"/>
      <c r="DB268" s="16"/>
      <c r="DC268" s="16"/>
      <c r="DD268" s="16"/>
      <c r="DE268" s="16"/>
      <c r="DF268" s="16"/>
      <c r="DG268" s="16"/>
      <c r="DH268" s="16"/>
      <c r="DI268" s="16"/>
      <c r="DJ268" s="16"/>
      <c r="DK268" s="16"/>
      <c r="DL268" s="16"/>
      <c r="DM268" s="16"/>
      <c r="DN268" s="16"/>
      <c r="DO268" s="16"/>
      <c r="DP268" s="16"/>
      <c r="DQ268" s="16"/>
      <c r="DR268" s="16"/>
      <c r="DS268" s="16"/>
      <c r="DT268" s="16"/>
      <c r="DU268" s="16"/>
      <c r="DV268" s="16"/>
      <c r="DW268" s="16"/>
      <c r="DX268" s="16"/>
      <c r="DY268" s="16"/>
      <c r="DZ268" s="16"/>
      <c r="EA268" s="16"/>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16"/>
      <c r="FC268" s="16"/>
      <c r="FD268" s="16"/>
      <c r="FE268" s="16"/>
      <c r="FF268" s="16"/>
      <c r="FG268" s="16"/>
      <c r="FH268" s="16"/>
      <c r="FI268" s="16"/>
      <c r="FJ268" s="16"/>
      <c r="FK268" s="16"/>
      <c r="FL268" s="16"/>
      <c r="FM268" s="16"/>
      <c r="FN268" s="16"/>
      <c r="FO268" s="16"/>
      <c r="FP268" s="16"/>
      <c r="FQ268" s="16"/>
      <c r="FR268" s="16"/>
      <c r="FS268" s="16"/>
      <c r="FT268" s="16"/>
      <c r="FU268" s="16"/>
      <c r="FV268" s="16"/>
      <c r="FW268" s="16"/>
      <c r="FX268" s="16"/>
      <c r="FY268" s="16"/>
      <c r="FZ268" s="16"/>
      <c r="GA268" s="16"/>
      <c r="GB268" s="16"/>
      <c r="GC268" s="16"/>
      <c r="GE268" s="37">
        <v>263</v>
      </c>
      <c r="GF268" s="12">
        <v>3318</v>
      </c>
      <c r="GG268" s="16">
        <v>3.4</v>
      </c>
      <c r="GH268" s="16">
        <v>27.67</v>
      </c>
      <c r="GI268" s="16">
        <v>2.5499999999999998</v>
      </c>
      <c r="GJ268" s="16">
        <v>7</v>
      </c>
      <c r="GK268" s="16">
        <v>0</v>
      </c>
      <c r="GL268" s="16">
        <v>5</v>
      </c>
      <c r="GM268" s="16">
        <v>0</v>
      </c>
      <c r="GN268" s="16">
        <v>18.43</v>
      </c>
      <c r="GO268" s="16">
        <v>0</v>
      </c>
      <c r="GP268" s="16">
        <v>22.945</v>
      </c>
      <c r="GQ268" s="16">
        <v>18.38</v>
      </c>
      <c r="GR268" s="16">
        <v>0</v>
      </c>
      <c r="GS268" s="16">
        <v>7.47</v>
      </c>
      <c r="GT268" s="16">
        <v>0</v>
      </c>
      <c r="GU268" s="16">
        <v>0</v>
      </c>
      <c r="GV268" s="16">
        <v>1717.7110000000007</v>
      </c>
      <c r="GW268" s="16"/>
      <c r="GX268" s="16"/>
      <c r="GY268" s="16"/>
      <c r="GZ268" s="16"/>
      <c r="HA268" s="16"/>
    </row>
    <row r="269" spans="1:209" x14ac:dyDescent="0.35">
      <c r="A269" s="37"/>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c r="CO269" s="16"/>
      <c r="CP269" s="16"/>
      <c r="CQ269" s="16"/>
      <c r="CR269" s="16"/>
      <c r="CS269" s="16"/>
      <c r="CT269" s="16"/>
      <c r="CU269" s="16"/>
      <c r="CV269" s="16"/>
      <c r="CW269" s="16"/>
      <c r="CX269" s="16"/>
      <c r="CY269" s="16"/>
      <c r="CZ269" s="16"/>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c r="FL269" s="16"/>
      <c r="FM269" s="16"/>
      <c r="FN269" s="16"/>
      <c r="FO269" s="16"/>
      <c r="FP269" s="16"/>
      <c r="FQ269" s="16"/>
      <c r="FR269" s="16"/>
      <c r="FS269" s="16"/>
      <c r="FT269" s="16"/>
      <c r="FU269" s="16"/>
      <c r="FV269" s="16"/>
      <c r="FW269" s="16"/>
      <c r="FX269" s="16"/>
      <c r="FY269" s="16"/>
      <c r="FZ269" s="16"/>
      <c r="GA269" s="16"/>
      <c r="GB269" s="16"/>
      <c r="GC269" s="16"/>
      <c r="GE269" s="37">
        <v>264</v>
      </c>
      <c r="GF269" s="12">
        <v>3319</v>
      </c>
      <c r="GG269" s="16">
        <v>2.2799999999999998</v>
      </c>
      <c r="GH269" s="16">
        <v>2.5</v>
      </c>
      <c r="GI269" s="16">
        <v>0</v>
      </c>
      <c r="GJ269" s="16">
        <v>0</v>
      </c>
      <c r="GK269" s="16">
        <v>0</v>
      </c>
      <c r="GL269" s="16">
        <v>5.61</v>
      </c>
      <c r="GM269" s="16">
        <v>0</v>
      </c>
      <c r="GN269" s="16">
        <v>18.04</v>
      </c>
      <c r="GO269" s="16">
        <v>0</v>
      </c>
      <c r="GP269" s="16">
        <v>0</v>
      </c>
      <c r="GQ269" s="16">
        <v>5.18</v>
      </c>
      <c r="GR269" s="16">
        <v>0</v>
      </c>
      <c r="GS269" s="16">
        <v>0</v>
      </c>
      <c r="GT269" s="16">
        <v>0</v>
      </c>
      <c r="GU269" s="16">
        <v>0</v>
      </c>
      <c r="GV269" s="16">
        <v>343.48099999999999</v>
      </c>
      <c r="GW269" s="16"/>
      <c r="GX269" s="16"/>
      <c r="GY269" s="16"/>
      <c r="GZ269" s="16"/>
      <c r="HA269" s="16"/>
    </row>
    <row r="270" spans="1:209" x14ac:dyDescent="0.35">
      <c r="A270" s="37"/>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c r="CM270" s="16"/>
      <c r="CN270" s="16"/>
      <c r="CO270" s="16"/>
      <c r="CP270" s="16"/>
      <c r="CQ270" s="16"/>
      <c r="CR270" s="16"/>
      <c r="CS270" s="16"/>
      <c r="CT270" s="16"/>
      <c r="CU270" s="16"/>
      <c r="CV270" s="16"/>
      <c r="CW270" s="16"/>
      <c r="CX270" s="16"/>
      <c r="CY270" s="16"/>
      <c r="CZ270" s="16"/>
      <c r="DA270" s="16"/>
      <c r="DB270" s="16"/>
      <c r="DC270" s="16"/>
      <c r="DD270" s="16"/>
      <c r="DE270" s="16"/>
      <c r="DF270" s="16"/>
      <c r="DG270" s="16"/>
      <c r="DH270" s="16"/>
      <c r="DI270" s="16"/>
      <c r="DJ270" s="16"/>
      <c r="DK270" s="16"/>
      <c r="DL270" s="16"/>
      <c r="DM270" s="16"/>
      <c r="DN270" s="16"/>
      <c r="DO270" s="16"/>
      <c r="DP270" s="16"/>
      <c r="DQ270" s="16"/>
      <c r="DR270" s="16"/>
      <c r="DS270" s="16"/>
      <c r="DT270" s="16"/>
      <c r="DU270" s="16"/>
      <c r="DV270" s="16"/>
      <c r="DW270" s="16"/>
      <c r="DX270" s="16"/>
      <c r="DY270" s="16"/>
      <c r="DZ270" s="16"/>
      <c r="EA270" s="16"/>
      <c r="EB270" s="16"/>
      <c r="EC270" s="16"/>
      <c r="ED270" s="16"/>
      <c r="EE270" s="16"/>
      <c r="EF270" s="16"/>
      <c r="EG270" s="16"/>
      <c r="EH270" s="16"/>
      <c r="EI270" s="16"/>
      <c r="EJ270" s="16"/>
      <c r="EK270" s="16"/>
      <c r="EL270" s="16"/>
      <c r="EM270" s="16"/>
      <c r="EN270" s="16"/>
      <c r="EO270" s="16"/>
      <c r="EP270" s="16"/>
      <c r="EQ270" s="16"/>
      <c r="ER270" s="16"/>
      <c r="ES270" s="16"/>
      <c r="ET270" s="16"/>
      <c r="EU270" s="16"/>
      <c r="EV270" s="16"/>
      <c r="EW270" s="16"/>
      <c r="EX270" s="16"/>
      <c r="EY270" s="16"/>
      <c r="EZ270" s="16"/>
      <c r="FA270" s="16"/>
      <c r="FB270" s="16"/>
      <c r="FC270" s="16"/>
      <c r="FD270" s="16"/>
      <c r="FE270" s="16"/>
      <c r="FF270" s="16"/>
      <c r="FG270" s="16"/>
      <c r="FH270" s="16"/>
      <c r="FI270" s="16"/>
      <c r="FJ270" s="16"/>
      <c r="FK270" s="16"/>
      <c r="FL270" s="16"/>
      <c r="FM270" s="16"/>
      <c r="FN270" s="16"/>
      <c r="FO270" s="16"/>
      <c r="FP270" s="16"/>
      <c r="FQ270" s="16"/>
      <c r="FR270" s="16"/>
      <c r="FS270" s="16"/>
      <c r="FT270" s="16"/>
      <c r="FU270" s="16"/>
      <c r="FV270" s="16"/>
      <c r="FW270" s="16"/>
      <c r="FX270" s="16"/>
      <c r="FY270" s="16"/>
      <c r="FZ270" s="16"/>
      <c r="GA270" s="16"/>
      <c r="GB270" s="16"/>
      <c r="GC270" s="16"/>
      <c r="GE270" s="37">
        <v>265</v>
      </c>
      <c r="GF270" s="12">
        <v>3321</v>
      </c>
      <c r="GG270" s="16">
        <v>11.02</v>
      </c>
      <c r="GH270" s="16">
        <v>17.16</v>
      </c>
      <c r="GI270" s="16">
        <v>0</v>
      </c>
      <c r="GJ270" s="16">
        <v>0</v>
      </c>
      <c r="GK270" s="16">
        <v>8</v>
      </c>
      <c r="GL270" s="16">
        <v>0</v>
      </c>
      <c r="GM270" s="16">
        <v>11.03</v>
      </c>
      <c r="GN270" s="16">
        <v>0</v>
      </c>
      <c r="GO270" s="16">
        <v>6.6</v>
      </c>
      <c r="GP270" s="16">
        <v>7.8</v>
      </c>
      <c r="GQ270" s="16">
        <v>22.94</v>
      </c>
      <c r="GR270" s="16">
        <v>10.36</v>
      </c>
      <c r="GS270" s="16">
        <v>21.95</v>
      </c>
      <c r="GT270" s="16">
        <v>8.36</v>
      </c>
      <c r="GU270" s="16">
        <v>0</v>
      </c>
      <c r="GV270" s="16">
        <v>2593.2549999999987</v>
      </c>
      <c r="GW270" s="16"/>
      <c r="GX270" s="16"/>
      <c r="GY270" s="16"/>
      <c r="GZ270" s="16"/>
      <c r="HA270" s="16"/>
    </row>
    <row r="271" spans="1:209" x14ac:dyDescent="0.35">
      <c r="A271" s="37"/>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c r="CM271" s="16"/>
      <c r="CN271" s="16"/>
      <c r="CO271" s="16"/>
      <c r="CP271" s="16"/>
      <c r="CQ271" s="16"/>
      <c r="CR271" s="16"/>
      <c r="CS271" s="16"/>
      <c r="CT271" s="16"/>
      <c r="CU271" s="16"/>
      <c r="CV271" s="16"/>
      <c r="CW271" s="16"/>
      <c r="CX271" s="16"/>
      <c r="CY271" s="16"/>
      <c r="CZ271" s="16"/>
      <c r="DA271" s="16"/>
      <c r="DB271" s="16"/>
      <c r="DC271" s="16"/>
      <c r="DD271" s="16"/>
      <c r="DE271" s="16"/>
      <c r="DF271" s="16"/>
      <c r="DG271" s="16"/>
      <c r="DH271" s="16"/>
      <c r="DI271" s="16"/>
      <c r="DJ271" s="16"/>
      <c r="DK271" s="16"/>
      <c r="DL271" s="16"/>
      <c r="DM271" s="16"/>
      <c r="DN271" s="16"/>
      <c r="DO271" s="16"/>
      <c r="DP271" s="16"/>
      <c r="DQ271" s="16"/>
      <c r="DR271" s="16"/>
      <c r="DS271" s="16"/>
      <c r="DT271" s="16"/>
      <c r="DU271" s="16"/>
      <c r="DV271" s="16"/>
      <c r="DW271" s="16"/>
      <c r="DX271" s="16"/>
      <c r="DY271" s="16"/>
      <c r="DZ271" s="16"/>
      <c r="EA271" s="16"/>
      <c r="EB271" s="16"/>
      <c r="EC271" s="16"/>
      <c r="ED271" s="16"/>
      <c r="EE271" s="16"/>
      <c r="EF271" s="16"/>
      <c r="EG271" s="16"/>
      <c r="EH271" s="16"/>
      <c r="EI271" s="16"/>
      <c r="EJ271" s="16"/>
      <c r="EK271" s="16"/>
      <c r="EL271" s="16"/>
      <c r="EM271" s="16"/>
      <c r="EN271" s="16"/>
      <c r="EO271" s="16"/>
      <c r="EP271" s="16"/>
      <c r="EQ271" s="16"/>
      <c r="ER271" s="16"/>
      <c r="ES271" s="16"/>
      <c r="ET271" s="16"/>
      <c r="EU271" s="16"/>
      <c r="EV271" s="16"/>
      <c r="EW271" s="16"/>
      <c r="EX271" s="16"/>
      <c r="EY271" s="16"/>
      <c r="EZ271" s="16"/>
      <c r="FA271" s="16"/>
      <c r="FB271" s="16"/>
      <c r="FC271" s="16"/>
      <c r="FD271" s="16"/>
      <c r="FE271" s="16"/>
      <c r="FF271" s="16"/>
      <c r="FG271" s="16"/>
      <c r="FH271" s="16"/>
      <c r="FI271" s="16"/>
      <c r="FJ271" s="16"/>
      <c r="FK271" s="16"/>
      <c r="FL271" s="16"/>
      <c r="FM271" s="16"/>
      <c r="FN271" s="16"/>
      <c r="FO271" s="16"/>
      <c r="FP271" s="16"/>
      <c r="FQ271" s="16"/>
      <c r="FR271" s="16"/>
      <c r="FS271" s="16"/>
      <c r="FT271" s="16"/>
      <c r="FU271" s="16"/>
      <c r="FV271" s="16"/>
      <c r="FW271" s="16"/>
      <c r="FX271" s="16"/>
      <c r="FY271" s="16"/>
      <c r="FZ271" s="16"/>
      <c r="GA271" s="16"/>
      <c r="GB271" s="16"/>
      <c r="GC271" s="16"/>
      <c r="GE271" s="37">
        <v>266</v>
      </c>
      <c r="GF271" s="12">
        <v>3322</v>
      </c>
      <c r="GG271" s="16">
        <v>0</v>
      </c>
      <c r="GH271" s="16">
        <v>0</v>
      </c>
      <c r="GI271" s="16">
        <v>0</v>
      </c>
      <c r="GJ271" s="16">
        <v>0</v>
      </c>
      <c r="GK271" s="16">
        <v>0</v>
      </c>
      <c r="GL271" s="16">
        <v>0</v>
      </c>
      <c r="GM271" s="16">
        <v>0</v>
      </c>
      <c r="GN271" s="16">
        <v>0</v>
      </c>
      <c r="GO271" s="16">
        <v>0</v>
      </c>
      <c r="GP271" s="16">
        <v>0</v>
      </c>
      <c r="GQ271" s="16">
        <v>4.8099999999999996</v>
      </c>
      <c r="GR271" s="16">
        <v>0</v>
      </c>
      <c r="GS271" s="16">
        <v>0</v>
      </c>
      <c r="GT271" s="16">
        <v>0</v>
      </c>
      <c r="GU271" s="16">
        <v>0</v>
      </c>
      <c r="GV271" s="16">
        <v>120.72999999999999</v>
      </c>
      <c r="GW271" s="16"/>
      <c r="GX271" s="16"/>
      <c r="GY271" s="16"/>
      <c r="GZ271" s="16"/>
      <c r="HA271" s="16"/>
    </row>
    <row r="272" spans="1:209" x14ac:dyDescent="0.35">
      <c r="A272" s="37"/>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c r="CO272" s="16"/>
      <c r="CP272" s="16"/>
      <c r="CQ272" s="16"/>
      <c r="CR272" s="16"/>
      <c r="CS272" s="16"/>
      <c r="CT272" s="16"/>
      <c r="CU272" s="16"/>
      <c r="CV272" s="16"/>
      <c r="CW272" s="16"/>
      <c r="CX272" s="16"/>
      <c r="CY272" s="16"/>
      <c r="CZ272" s="16"/>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6"/>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c r="FL272" s="16"/>
      <c r="FM272" s="16"/>
      <c r="FN272" s="16"/>
      <c r="FO272" s="16"/>
      <c r="FP272" s="16"/>
      <c r="FQ272" s="16"/>
      <c r="FR272" s="16"/>
      <c r="FS272" s="16"/>
      <c r="FT272" s="16"/>
      <c r="FU272" s="16"/>
      <c r="FV272" s="16"/>
      <c r="FW272" s="16"/>
      <c r="FX272" s="16"/>
      <c r="FY272" s="16"/>
      <c r="FZ272" s="16"/>
      <c r="GA272" s="16"/>
      <c r="GB272" s="16"/>
      <c r="GC272" s="16"/>
      <c r="GE272" s="37">
        <v>267</v>
      </c>
      <c r="GF272" s="12">
        <v>3323</v>
      </c>
      <c r="GG272" s="16">
        <v>0</v>
      </c>
      <c r="GH272" s="16">
        <v>0</v>
      </c>
      <c r="GI272" s="16">
        <v>0</v>
      </c>
      <c r="GJ272" s="16">
        <v>0</v>
      </c>
      <c r="GK272" s="16">
        <v>0</v>
      </c>
      <c r="GL272" s="16">
        <v>0</v>
      </c>
      <c r="GM272" s="16">
        <v>0</v>
      </c>
      <c r="GN272" s="16">
        <v>0</v>
      </c>
      <c r="GO272" s="16">
        <v>0</v>
      </c>
      <c r="GP272" s="16">
        <v>0</v>
      </c>
      <c r="GQ272" s="16">
        <v>0</v>
      </c>
      <c r="GR272" s="16">
        <v>0</v>
      </c>
      <c r="GS272" s="16">
        <v>0</v>
      </c>
      <c r="GT272" s="16">
        <v>0</v>
      </c>
      <c r="GU272" s="16">
        <v>0</v>
      </c>
      <c r="GV272" s="16">
        <v>61.92</v>
      </c>
      <c r="GW272" s="16"/>
      <c r="GX272" s="16"/>
      <c r="GY272" s="16"/>
      <c r="GZ272" s="16"/>
      <c r="HA272" s="16"/>
    </row>
    <row r="273" spans="1:209" x14ac:dyDescent="0.35">
      <c r="A273" s="37"/>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E273" s="37">
        <v>268</v>
      </c>
      <c r="GF273" s="12">
        <v>3324</v>
      </c>
      <c r="GG273" s="16">
        <v>1.54</v>
      </c>
      <c r="GH273" s="16">
        <v>1.56</v>
      </c>
      <c r="GI273" s="16">
        <v>6</v>
      </c>
      <c r="GJ273" s="16">
        <v>2.5</v>
      </c>
      <c r="GK273" s="16">
        <v>0</v>
      </c>
      <c r="GL273" s="16">
        <v>0</v>
      </c>
      <c r="GM273" s="16">
        <v>0</v>
      </c>
      <c r="GN273" s="16">
        <v>4.32</v>
      </c>
      <c r="GO273" s="16">
        <v>5.22</v>
      </c>
      <c r="GP273" s="16">
        <v>0</v>
      </c>
      <c r="GQ273" s="16">
        <v>0</v>
      </c>
      <c r="GR273" s="16">
        <v>0</v>
      </c>
      <c r="GS273" s="16">
        <v>0</v>
      </c>
      <c r="GT273" s="16">
        <v>0</v>
      </c>
      <c r="GU273" s="16">
        <v>0</v>
      </c>
      <c r="GV273" s="16">
        <v>615.61000000000024</v>
      </c>
      <c r="GW273" s="16"/>
      <c r="GX273" s="16"/>
      <c r="GY273" s="16"/>
      <c r="GZ273" s="16"/>
      <c r="HA273" s="16"/>
    </row>
    <row r="274" spans="1:209" x14ac:dyDescent="0.35">
      <c r="A274" s="37"/>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E274" s="37">
        <v>269</v>
      </c>
      <c r="GF274" s="12">
        <v>3325</v>
      </c>
      <c r="GG274" s="16">
        <v>3.08</v>
      </c>
      <c r="GH274" s="16">
        <v>0</v>
      </c>
      <c r="GI274" s="16">
        <v>0</v>
      </c>
      <c r="GJ274" s="16">
        <v>1.645</v>
      </c>
      <c r="GK274" s="16">
        <v>4</v>
      </c>
      <c r="GL274" s="16">
        <v>0</v>
      </c>
      <c r="GM274" s="16">
        <v>2.16</v>
      </c>
      <c r="GN274" s="16">
        <v>0</v>
      </c>
      <c r="GO274" s="16">
        <v>0</v>
      </c>
      <c r="GP274" s="16">
        <v>0</v>
      </c>
      <c r="GQ274" s="16">
        <v>48.79</v>
      </c>
      <c r="GR274" s="16">
        <v>0</v>
      </c>
      <c r="GS274" s="16">
        <v>2.4</v>
      </c>
      <c r="GT274" s="16">
        <v>13.2</v>
      </c>
      <c r="GU274" s="16">
        <v>0</v>
      </c>
      <c r="GV274" s="16">
        <v>828.25999999999988</v>
      </c>
      <c r="GW274" s="16"/>
      <c r="GX274" s="16"/>
      <c r="GY274" s="16"/>
      <c r="GZ274" s="16"/>
      <c r="HA274" s="16"/>
    </row>
    <row r="275" spans="1:209" x14ac:dyDescent="0.35">
      <c r="A275" s="37"/>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c r="CO275" s="16"/>
      <c r="CP275" s="16"/>
      <c r="CQ275" s="16"/>
      <c r="CR275" s="16"/>
      <c r="CS275" s="16"/>
      <c r="CT275" s="16"/>
      <c r="CU275" s="16"/>
      <c r="CV275" s="16"/>
      <c r="CW275" s="16"/>
      <c r="CX275" s="16"/>
      <c r="CY275" s="16"/>
      <c r="CZ275" s="16"/>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6"/>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c r="FL275" s="16"/>
      <c r="FM275" s="16"/>
      <c r="FN275" s="16"/>
      <c r="FO275" s="16"/>
      <c r="FP275" s="16"/>
      <c r="FQ275" s="16"/>
      <c r="FR275" s="16"/>
      <c r="FS275" s="16"/>
      <c r="FT275" s="16"/>
      <c r="FU275" s="16"/>
      <c r="FV275" s="16"/>
      <c r="FW275" s="16"/>
      <c r="FX275" s="16"/>
      <c r="FY275" s="16"/>
      <c r="FZ275" s="16"/>
      <c r="GA275" s="16"/>
      <c r="GB275" s="16"/>
      <c r="GC275" s="16"/>
      <c r="GE275" s="37">
        <v>270</v>
      </c>
      <c r="GF275" s="12">
        <v>3328</v>
      </c>
      <c r="GG275" s="16">
        <v>7.12</v>
      </c>
      <c r="GH275" s="16">
        <v>22.5</v>
      </c>
      <c r="GI275" s="16">
        <v>2</v>
      </c>
      <c r="GJ275" s="16">
        <v>3</v>
      </c>
      <c r="GK275" s="16">
        <v>3</v>
      </c>
      <c r="GL275" s="16">
        <v>3</v>
      </c>
      <c r="GM275" s="16">
        <v>4.13</v>
      </c>
      <c r="GN275" s="16">
        <v>0</v>
      </c>
      <c r="GO275" s="16">
        <v>5.27</v>
      </c>
      <c r="GP275" s="16">
        <v>6.6</v>
      </c>
      <c r="GQ275" s="16">
        <v>38.305</v>
      </c>
      <c r="GR275" s="16">
        <v>6.64</v>
      </c>
      <c r="GS275" s="16">
        <v>26.48</v>
      </c>
      <c r="GT275" s="16">
        <v>9.24</v>
      </c>
      <c r="GU275" s="16">
        <v>27.72</v>
      </c>
      <c r="GV275" s="16">
        <v>2850.6019999999976</v>
      </c>
      <c r="GW275" s="16"/>
      <c r="GX275" s="16"/>
      <c r="GY275" s="16"/>
      <c r="GZ275" s="16"/>
      <c r="HA275" s="16"/>
    </row>
    <row r="276" spans="1:209" x14ac:dyDescent="0.35">
      <c r="A276" s="37"/>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c r="FL276" s="16"/>
      <c r="FM276" s="16"/>
      <c r="FN276" s="16"/>
      <c r="FO276" s="16"/>
      <c r="FP276" s="16"/>
      <c r="FQ276" s="16"/>
      <c r="FR276" s="16"/>
      <c r="FS276" s="16"/>
      <c r="FT276" s="16"/>
      <c r="FU276" s="16"/>
      <c r="FV276" s="16"/>
      <c r="FW276" s="16"/>
      <c r="FX276" s="16"/>
      <c r="FY276" s="16"/>
      <c r="FZ276" s="16"/>
      <c r="GA276" s="16"/>
      <c r="GB276" s="16"/>
      <c r="GC276" s="16"/>
      <c r="GE276" s="37">
        <v>271</v>
      </c>
      <c r="GF276" s="12">
        <v>3329</v>
      </c>
      <c r="GG276" s="16">
        <v>0</v>
      </c>
      <c r="GH276" s="16">
        <v>4</v>
      </c>
      <c r="GI276" s="16">
        <v>0</v>
      </c>
      <c r="GJ276" s="16">
        <v>0</v>
      </c>
      <c r="GK276" s="16">
        <v>0</v>
      </c>
      <c r="GL276" s="16">
        <v>0</v>
      </c>
      <c r="GM276" s="16">
        <v>0</v>
      </c>
      <c r="GN276" s="16">
        <v>0</v>
      </c>
      <c r="GO276" s="16">
        <v>0</v>
      </c>
      <c r="GP276" s="16">
        <v>0</v>
      </c>
      <c r="GQ276" s="16">
        <v>6.6</v>
      </c>
      <c r="GR276" s="16">
        <v>6.6</v>
      </c>
      <c r="GS276" s="16">
        <v>0</v>
      </c>
      <c r="GT276" s="16">
        <v>0</v>
      </c>
      <c r="GU276" s="16">
        <v>10.56</v>
      </c>
      <c r="GV276" s="16">
        <v>212.35999999999999</v>
      </c>
      <c r="GW276" s="16"/>
      <c r="GX276" s="16"/>
      <c r="GY276" s="16"/>
      <c r="GZ276" s="16"/>
      <c r="HA276" s="16"/>
    </row>
    <row r="277" spans="1:209" x14ac:dyDescent="0.35">
      <c r="A277" s="37"/>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E277" s="37">
        <v>272</v>
      </c>
      <c r="GF277" s="12">
        <v>3330</v>
      </c>
      <c r="GG277" s="16">
        <v>3.04</v>
      </c>
      <c r="GH277" s="16">
        <v>4.9000000000000004</v>
      </c>
      <c r="GI277" s="16">
        <v>0</v>
      </c>
      <c r="GJ277" s="16">
        <v>0</v>
      </c>
      <c r="GK277" s="16">
        <v>0</v>
      </c>
      <c r="GL277" s="16">
        <v>0</v>
      </c>
      <c r="GM277" s="16">
        <v>11.52</v>
      </c>
      <c r="GN277" s="16">
        <v>0</v>
      </c>
      <c r="GO277" s="16">
        <v>0</v>
      </c>
      <c r="GP277" s="16">
        <v>0</v>
      </c>
      <c r="GQ277" s="16">
        <v>0</v>
      </c>
      <c r="GR277" s="16">
        <v>7.02</v>
      </c>
      <c r="GS277" s="16">
        <v>0</v>
      </c>
      <c r="GT277" s="16">
        <v>0</v>
      </c>
      <c r="GU277" s="16">
        <v>0</v>
      </c>
      <c r="GV277" s="16">
        <v>182.26000000000002</v>
      </c>
      <c r="GW277" s="16"/>
      <c r="GX277" s="16"/>
      <c r="GY277" s="16"/>
      <c r="GZ277" s="16"/>
      <c r="HA277" s="16"/>
    </row>
    <row r="278" spans="1:209" x14ac:dyDescent="0.35">
      <c r="A278" s="37"/>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c r="CO278" s="16"/>
      <c r="CP278" s="16"/>
      <c r="CQ278" s="16"/>
      <c r="CR278" s="16"/>
      <c r="CS278" s="16"/>
      <c r="CT278" s="16"/>
      <c r="CU278" s="16"/>
      <c r="CV278" s="16"/>
      <c r="CW278" s="16"/>
      <c r="CX278" s="16"/>
      <c r="CY278" s="16"/>
      <c r="CZ278" s="16"/>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6"/>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c r="FL278" s="16"/>
      <c r="FM278" s="16"/>
      <c r="FN278" s="16"/>
      <c r="FO278" s="16"/>
      <c r="FP278" s="16"/>
      <c r="FQ278" s="16"/>
      <c r="FR278" s="16"/>
      <c r="FS278" s="16"/>
      <c r="FT278" s="16"/>
      <c r="FU278" s="16"/>
      <c r="FV278" s="16"/>
      <c r="FW278" s="16"/>
      <c r="FX278" s="16"/>
      <c r="FY278" s="16"/>
      <c r="FZ278" s="16"/>
      <c r="GA278" s="16"/>
      <c r="GB278" s="16"/>
      <c r="GC278" s="16"/>
      <c r="GE278" s="37">
        <v>273</v>
      </c>
      <c r="GF278" s="12">
        <v>3331</v>
      </c>
      <c r="GG278" s="16">
        <v>62.844999999999999</v>
      </c>
      <c r="GH278" s="16">
        <v>53.14</v>
      </c>
      <c r="GI278" s="16">
        <v>5.25</v>
      </c>
      <c r="GJ278" s="16">
        <v>40.674999999999997</v>
      </c>
      <c r="GK278" s="16">
        <v>16</v>
      </c>
      <c r="GL278" s="16">
        <v>16.64</v>
      </c>
      <c r="GM278" s="16">
        <v>39.92</v>
      </c>
      <c r="GN278" s="16">
        <v>149.60499999999999</v>
      </c>
      <c r="GO278" s="16">
        <v>25.8</v>
      </c>
      <c r="GP278" s="16">
        <v>100.53</v>
      </c>
      <c r="GQ278" s="16">
        <v>66.48</v>
      </c>
      <c r="GR278" s="16">
        <v>82.92</v>
      </c>
      <c r="GS278" s="16">
        <v>25.32</v>
      </c>
      <c r="GT278" s="16">
        <v>75.59</v>
      </c>
      <c r="GU278" s="16">
        <v>18.36</v>
      </c>
      <c r="GV278" s="16">
        <v>8750.2950000000019</v>
      </c>
      <c r="GW278" s="16"/>
      <c r="GX278" s="16"/>
      <c r="GY278" s="16"/>
      <c r="GZ278" s="16"/>
      <c r="HA278" s="16"/>
    </row>
    <row r="279" spans="1:209" x14ac:dyDescent="0.35">
      <c r="A279" s="37"/>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c r="CO279" s="16"/>
      <c r="CP279" s="16"/>
      <c r="CQ279" s="16"/>
      <c r="CR279" s="16"/>
      <c r="CS279" s="16"/>
      <c r="CT279" s="16"/>
      <c r="CU279" s="16"/>
      <c r="CV279" s="16"/>
      <c r="CW279" s="16"/>
      <c r="CX279" s="16"/>
      <c r="CY279" s="16"/>
      <c r="CZ279" s="16"/>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6"/>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c r="FL279" s="16"/>
      <c r="FM279" s="16"/>
      <c r="FN279" s="16"/>
      <c r="FO279" s="16"/>
      <c r="FP279" s="16"/>
      <c r="FQ279" s="16"/>
      <c r="FR279" s="16"/>
      <c r="FS279" s="16"/>
      <c r="FT279" s="16"/>
      <c r="FU279" s="16"/>
      <c r="FV279" s="16"/>
      <c r="FW279" s="16"/>
      <c r="FX279" s="16"/>
      <c r="FY279" s="16"/>
      <c r="FZ279" s="16"/>
      <c r="GA279" s="16"/>
      <c r="GB279" s="16"/>
      <c r="GC279" s="16"/>
      <c r="GE279" s="37">
        <v>274</v>
      </c>
      <c r="GF279" s="12">
        <v>3332</v>
      </c>
      <c r="GG279" s="16">
        <v>0</v>
      </c>
      <c r="GH279" s="16">
        <v>10.6</v>
      </c>
      <c r="GI279" s="16">
        <v>10.8</v>
      </c>
      <c r="GJ279" s="16">
        <v>7</v>
      </c>
      <c r="GK279" s="16">
        <v>4</v>
      </c>
      <c r="GL279" s="16">
        <v>0</v>
      </c>
      <c r="GM279" s="16">
        <v>5.0999999999999996</v>
      </c>
      <c r="GN279" s="16">
        <v>5.5590000000000002</v>
      </c>
      <c r="GO279" s="16">
        <v>3.36</v>
      </c>
      <c r="GP279" s="16">
        <v>0</v>
      </c>
      <c r="GQ279" s="16">
        <v>0</v>
      </c>
      <c r="GR279" s="16">
        <v>7.8849999999999998</v>
      </c>
      <c r="GS279" s="16">
        <v>5.3949999999999996</v>
      </c>
      <c r="GT279" s="16">
        <v>13.2</v>
      </c>
      <c r="GU279" s="16">
        <v>40.92</v>
      </c>
      <c r="GV279" s="16">
        <v>1852.1090000000004</v>
      </c>
      <c r="GW279" s="16"/>
      <c r="GX279" s="16"/>
      <c r="GY279" s="16"/>
      <c r="GZ279" s="16"/>
      <c r="HA279" s="16"/>
    </row>
    <row r="280" spans="1:209" x14ac:dyDescent="0.35">
      <c r="A280" s="37"/>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c r="CM280" s="16"/>
      <c r="CN280" s="16"/>
      <c r="CO280" s="16"/>
      <c r="CP280" s="16"/>
      <c r="CQ280" s="16"/>
      <c r="CR280" s="16"/>
      <c r="CS280" s="16"/>
      <c r="CT280" s="16"/>
      <c r="CU280" s="16"/>
      <c r="CV280" s="16"/>
      <c r="CW280" s="16"/>
      <c r="CX280" s="16"/>
      <c r="CY280" s="16"/>
      <c r="CZ280" s="16"/>
      <c r="DA280" s="16"/>
      <c r="DB280" s="16"/>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6"/>
      <c r="EB280" s="16"/>
      <c r="EC280" s="16"/>
      <c r="ED280" s="16"/>
      <c r="EE280" s="16"/>
      <c r="EF280" s="16"/>
      <c r="EG280" s="16"/>
      <c r="EH280" s="16"/>
      <c r="EI280" s="16"/>
      <c r="EJ280" s="16"/>
      <c r="EK280" s="16"/>
      <c r="EL280" s="16"/>
      <c r="EM280" s="16"/>
      <c r="EN280" s="16"/>
      <c r="EO280" s="16"/>
      <c r="EP280" s="16"/>
      <c r="EQ280" s="16"/>
      <c r="ER280" s="16"/>
      <c r="ES280" s="16"/>
      <c r="ET280" s="16"/>
      <c r="EU280" s="16"/>
      <c r="EV280" s="16"/>
      <c r="EW280" s="16"/>
      <c r="EX280" s="16"/>
      <c r="EY280" s="16"/>
      <c r="EZ280" s="16"/>
      <c r="FA280" s="16"/>
      <c r="FB280" s="16"/>
      <c r="FC280" s="16"/>
      <c r="FD280" s="16"/>
      <c r="FE280" s="16"/>
      <c r="FF280" s="16"/>
      <c r="FG280" s="16"/>
      <c r="FH280" s="16"/>
      <c r="FI280" s="16"/>
      <c r="FJ280" s="16"/>
      <c r="FK280" s="16"/>
      <c r="FL280" s="16"/>
      <c r="FM280" s="16"/>
      <c r="FN280" s="16"/>
      <c r="FO280" s="16"/>
      <c r="FP280" s="16"/>
      <c r="FQ280" s="16"/>
      <c r="FR280" s="16"/>
      <c r="FS280" s="16"/>
      <c r="FT280" s="16"/>
      <c r="FU280" s="16"/>
      <c r="FV280" s="16"/>
      <c r="FW280" s="16"/>
      <c r="FX280" s="16"/>
      <c r="FY280" s="16"/>
      <c r="FZ280" s="16"/>
      <c r="GA280" s="16"/>
      <c r="GB280" s="16"/>
      <c r="GC280" s="16"/>
      <c r="GE280" s="37">
        <v>275</v>
      </c>
      <c r="GF280" s="12">
        <v>3333</v>
      </c>
      <c r="GG280" s="16">
        <v>5.16</v>
      </c>
      <c r="GH280" s="16">
        <v>8.74</v>
      </c>
      <c r="GI280" s="16">
        <v>0</v>
      </c>
      <c r="GJ280" s="16">
        <v>5</v>
      </c>
      <c r="GK280" s="16">
        <v>0</v>
      </c>
      <c r="GL280" s="16">
        <v>5.2</v>
      </c>
      <c r="GM280" s="16">
        <v>0</v>
      </c>
      <c r="GN280" s="16">
        <v>0</v>
      </c>
      <c r="GO280" s="16">
        <v>0</v>
      </c>
      <c r="GP280" s="16">
        <v>4.4000000000000004</v>
      </c>
      <c r="GQ280" s="16">
        <v>6.6</v>
      </c>
      <c r="GR280" s="16">
        <v>0</v>
      </c>
      <c r="GS280" s="16">
        <v>30.99</v>
      </c>
      <c r="GT280" s="16">
        <v>0</v>
      </c>
      <c r="GU280" s="16">
        <v>22.88</v>
      </c>
      <c r="GV280" s="16">
        <v>1328.4570000000001</v>
      </c>
      <c r="GW280" s="16"/>
      <c r="GX280" s="16"/>
      <c r="GY280" s="16"/>
      <c r="GZ280" s="16"/>
      <c r="HA280" s="16"/>
    </row>
    <row r="281" spans="1:209" x14ac:dyDescent="0.35">
      <c r="A281" s="37"/>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c r="CO281" s="16"/>
      <c r="CP281" s="16"/>
      <c r="CQ281" s="16"/>
      <c r="CR281" s="16"/>
      <c r="CS281" s="16"/>
      <c r="CT281" s="16"/>
      <c r="CU281" s="16"/>
      <c r="CV281" s="16"/>
      <c r="CW281" s="16"/>
      <c r="CX281" s="16"/>
      <c r="CY281" s="16"/>
      <c r="CZ281" s="16"/>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c r="FL281" s="16"/>
      <c r="FM281" s="16"/>
      <c r="FN281" s="16"/>
      <c r="FO281" s="16"/>
      <c r="FP281" s="16"/>
      <c r="FQ281" s="16"/>
      <c r="FR281" s="16"/>
      <c r="FS281" s="16"/>
      <c r="FT281" s="16"/>
      <c r="FU281" s="16"/>
      <c r="FV281" s="16"/>
      <c r="FW281" s="16"/>
      <c r="FX281" s="16"/>
      <c r="FY281" s="16"/>
      <c r="FZ281" s="16"/>
      <c r="GA281" s="16"/>
      <c r="GB281" s="16"/>
      <c r="GC281" s="16"/>
      <c r="GE281" s="37">
        <v>276</v>
      </c>
      <c r="GF281" s="12">
        <v>3334</v>
      </c>
      <c r="GG281" s="16">
        <v>6.48</v>
      </c>
      <c r="GH281" s="16">
        <v>0</v>
      </c>
      <c r="GI281" s="16">
        <v>9.5</v>
      </c>
      <c r="GJ281" s="16">
        <v>0</v>
      </c>
      <c r="GK281" s="16">
        <v>2</v>
      </c>
      <c r="GL281" s="16">
        <v>0</v>
      </c>
      <c r="GM281" s="16">
        <v>5.5</v>
      </c>
      <c r="GN281" s="16">
        <v>12.1</v>
      </c>
      <c r="GO281" s="16">
        <v>6.21</v>
      </c>
      <c r="GP281" s="16">
        <v>12.9</v>
      </c>
      <c r="GQ281" s="16">
        <v>0</v>
      </c>
      <c r="GR281" s="16">
        <v>0</v>
      </c>
      <c r="GS281" s="16">
        <v>0</v>
      </c>
      <c r="GT281" s="16">
        <v>23.7</v>
      </c>
      <c r="GU281" s="16">
        <v>0</v>
      </c>
      <c r="GV281" s="16">
        <v>530.35100000000011</v>
      </c>
      <c r="GW281" s="16"/>
      <c r="GX281" s="16"/>
      <c r="GY281" s="16"/>
      <c r="GZ281" s="16"/>
      <c r="HA281" s="16"/>
    </row>
    <row r="282" spans="1:209" x14ac:dyDescent="0.35">
      <c r="A282" s="37"/>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c r="CO282" s="16"/>
      <c r="CP282" s="16"/>
      <c r="CQ282" s="16"/>
      <c r="CR282" s="16"/>
      <c r="CS282" s="16"/>
      <c r="CT282" s="16"/>
      <c r="CU282" s="16"/>
      <c r="CV282" s="16"/>
      <c r="CW282" s="16"/>
      <c r="CX282" s="16"/>
      <c r="CY282" s="16"/>
      <c r="CZ282" s="16"/>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c r="FL282" s="16"/>
      <c r="FM282" s="16"/>
      <c r="FN282" s="16"/>
      <c r="FO282" s="16"/>
      <c r="FP282" s="16"/>
      <c r="FQ282" s="16"/>
      <c r="FR282" s="16"/>
      <c r="FS282" s="16"/>
      <c r="FT282" s="16"/>
      <c r="FU282" s="16"/>
      <c r="FV282" s="16"/>
      <c r="FW282" s="16"/>
      <c r="FX282" s="16"/>
      <c r="FY282" s="16"/>
      <c r="FZ282" s="16"/>
      <c r="GA282" s="16"/>
      <c r="GB282" s="16"/>
      <c r="GC282" s="16"/>
      <c r="GE282" s="37">
        <v>277</v>
      </c>
      <c r="GF282" s="12">
        <v>3335</v>
      </c>
      <c r="GG282" s="16">
        <v>7.62</v>
      </c>
      <c r="GH282" s="16">
        <v>12.32</v>
      </c>
      <c r="GI282" s="16">
        <v>10</v>
      </c>
      <c r="GJ282" s="16">
        <v>16.5</v>
      </c>
      <c r="GK282" s="16">
        <v>15</v>
      </c>
      <c r="GL282" s="16">
        <v>27</v>
      </c>
      <c r="GM282" s="16">
        <v>35.11</v>
      </c>
      <c r="GN282" s="16">
        <v>33.020000000000003</v>
      </c>
      <c r="GO282" s="16">
        <v>31.03</v>
      </c>
      <c r="GP282" s="16">
        <v>152.47</v>
      </c>
      <c r="GQ282" s="16">
        <v>176.12</v>
      </c>
      <c r="GR282" s="16">
        <v>254.435</v>
      </c>
      <c r="GS282" s="16">
        <v>242.215</v>
      </c>
      <c r="GT282" s="16">
        <v>370.745</v>
      </c>
      <c r="GU282" s="16">
        <v>156.46</v>
      </c>
      <c r="GV282" s="16">
        <v>22740.297999999999</v>
      </c>
      <c r="GW282" s="16"/>
      <c r="GX282" s="16"/>
      <c r="GY282" s="16"/>
      <c r="GZ282" s="16"/>
      <c r="HA282" s="16"/>
    </row>
    <row r="283" spans="1:209" x14ac:dyDescent="0.35">
      <c r="A283" s="37"/>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c r="CM283" s="16"/>
      <c r="CN283" s="16"/>
      <c r="CO283" s="16"/>
      <c r="CP283" s="16"/>
      <c r="CQ283" s="16"/>
      <c r="CR283" s="16"/>
      <c r="CS283" s="16"/>
      <c r="CT283" s="16"/>
      <c r="CU283" s="16"/>
      <c r="CV283" s="16"/>
      <c r="CW283" s="16"/>
      <c r="CX283" s="16"/>
      <c r="CY283" s="16"/>
      <c r="CZ283" s="16"/>
      <c r="DA283" s="16"/>
      <c r="DB283" s="16"/>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6"/>
      <c r="EB283" s="16"/>
      <c r="EC283" s="16"/>
      <c r="ED283" s="16"/>
      <c r="EE283" s="16"/>
      <c r="EF283" s="16"/>
      <c r="EG283" s="16"/>
      <c r="EH283" s="16"/>
      <c r="EI283" s="16"/>
      <c r="EJ283" s="16"/>
      <c r="EK283" s="16"/>
      <c r="EL283" s="16"/>
      <c r="EM283" s="16"/>
      <c r="EN283" s="16"/>
      <c r="EO283" s="16"/>
      <c r="EP283" s="16"/>
      <c r="EQ283" s="16"/>
      <c r="ER283" s="16"/>
      <c r="ES283" s="16"/>
      <c r="ET283" s="16"/>
      <c r="EU283" s="16"/>
      <c r="EV283" s="16"/>
      <c r="EW283" s="16"/>
      <c r="EX283" s="16"/>
      <c r="EY283" s="16"/>
      <c r="EZ283" s="16"/>
      <c r="FA283" s="16"/>
      <c r="FB283" s="16"/>
      <c r="FC283" s="16"/>
      <c r="FD283" s="16"/>
      <c r="FE283" s="16"/>
      <c r="FF283" s="16"/>
      <c r="FG283" s="16"/>
      <c r="FH283" s="16"/>
      <c r="FI283" s="16"/>
      <c r="FJ283" s="16"/>
      <c r="FK283" s="16"/>
      <c r="FL283" s="16"/>
      <c r="FM283" s="16"/>
      <c r="FN283" s="16"/>
      <c r="FO283" s="16"/>
      <c r="FP283" s="16"/>
      <c r="FQ283" s="16"/>
      <c r="FR283" s="16"/>
      <c r="FS283" s="16"/>
      <c r="FT283" s="16"/>
      <c r="FU283" s="16"/>
      <c r="FV283" s="16"/>
      <c r="FW283" s="16"/>
      <c r="FX283" s="16"/>
      <c r="FY283" s="16"/>
      <c r="FZ283" s="16"/>
      <c r="GA283" s="16"/>
      <c r="GB283" s="16"/>
      <c r="GC283" s="16"/>
      <c r="GE283" s="37">
        <v>278</v>
      </c>
      <c r="GF283" s="12">
        <v>3336</v>
      </c>
      <c r="GG283" s="16">
        <v>0</v>
      </c>
      <c r="GH283" s="16">
        <v>0</v>
      </c>
      <c r="GI283" s="16">
        <v>0</v>
      </c>
      <c r="GJ283" s="16">
        <v>0</v>
      </c>
      <c r="GK283" s="16">
        <v>0</v>
      </c>
      <c r="GL283" s="16">
        <v>0</v>
      </c>
      <c r="GM283" s="16">
        <v>0</v>
      </c>
      <c r="GN283" s="16">
        <v>24.945</v>
      </c>
      <c r="GO283" s="16">
        <v>31.64</v>
      </c>
      <c r="GP283" s="16">
        <v>262.2</v>
      </c>
      <c r="GQ283" s="16">
        <v>561.80499999999995</v>
      </c>
      <c r="GR283" s="16">
        <v>203.21</v>
      </c>
      <c r="GS283" s="16">
        <v>496.29500000000002</v>
      </c>
      <c r="GT283" s="16">
        <v>488.21</v>
      </c>
      <c r="GU283" s="16">
        <v>491.13499999999999</v>
      </c>
      <c r="GV283" s="16">
        <v>31026.764999999985</v>
      </c>
      <c r="GW283" s="16"/>
      <c r="GX283" s="16"/>
      <c r="GY283" s="16"/>
      <c r="GZ283" s="16"/>
      <c r="HA283" s="16"/>
    </row>
    <row r="284" spans="1:209" x14ac:dyDescent="0.35">
      <c r="A284" s="37"/>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c r="CM284" s="16"/>
      <c r="CN284" s="16"/>
      <c r="CO284" s="16"/>
      <c r="CP284" s="16"/>
      <c r="CQ284" s="16"/>
      <c r="CR284" s="16"/>
      <c r="CS284" s="16"/>
      <c r="CT284" s="16"/>
      <c r="CU284" s="16"/>
      <c r="CV284" s="16"/>
      <c r="CW284" s="16"/>
      <c r="CX284" s="16"/>
      <c r="CY284" s="16"/>
      <c r="CZ284" s="16"/>
      <c r="DA284" s="16"/>
      <c r="DB284" s="16"/>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6"/>
      <c r="EB284" s="16"/>
      <c r="EC284" s="16"/>
      <c r="ED284" s="16"/>
      <c r="EE284" s="16"/>
      <c r="EF284" s="16"/>
      <c r="EG284" s="16"/>
      <c r="EH284" s="16"/>
      <c r="EI284" s="16"/>
      <c r="EJ284" s="16"/>
      <c r="EK284" s="16"/>
      <c r="EL284" s="16"/>
      <c r="EM284" s="16"/>
      <c r="EN284" s="16"/>
      <c r="EO284" s="16"/>
      <c r="EP284" s="16"/>
      <c r="EQ284" s="16"/>
      <c r="ER284" s="16"/>
      <c r="ES284" s="16"/>
      <c r="ET284" s="16"/>
      <c r="EU284" s="16"/>
      <c r="EV284" s="16"/>
      <c r="EW284" s="16"/>
      <c r="EX284" s="16"/>
      <c r="EY284" s="16"/>
      <c r="EZ284" s="16"/>
      <c r="FA284" s="16"/>
      <c r="FB284" s="16"/>
      <c r="FC284" s="16"/>
      <c r="FD284" s="16"/>
      <c r="FE284" s="16"/>
      <c r="FF284" s="16"/>
      <c r="FG284" s="16"/>
      <c r="FH284" s="16"/>
      <c r="FI284" s="16"/>
      <c r="FJ284" s="16"/>
      <c r="FK284" s="16"/>
      <c r="FL284" s="16"/>
      <c r="FM284" s="16"/>
      <c r="FN284" s="16"/>
      <c r="FO284" s="16"/>
      <c r="FP284" s="16"/>
      <c r="FQ284" s="16"/>
      <c r="FR284" s="16"/>
      <c r="FS284" s="16"/>
      <c r="FT284" s="16"/>
      <c r="FU284" s="16"/>
      <c r="FV284" s="16"/>
      <c r="FW284" s="16"/>
      <c r="FX284" s="16"/>
      <c r="FY284" s="16"/>
      <c r="FZ284" s="16"/>
      <c r="GA284" s="16"/>
      <c r="GB284" s="16"/>
      <c r="GC284" s="16"/>
      <c r="GE284" s="37">
        <v>279</v>
      </c>
      <c r="GF284" s="12">
        <v>3337</v>
      </c>
      <c r="GG284" s="16">
        <v>177.18</v>
      </c>
      <c r="GH284" s="16">
        <v>250.685</v>
      </c>
      <c r="GI284" s="16">
        <v>88.004999999999995</v>
      </c>
      <c r="GJ284" s="16">
        <v>124.59</v>
      </c>
      <c r="GK284" s="16">
        <v>168.36</v>
      </c>
      <c r="GL284" s="16">
        <v>53.2</v>
      </c>
      <c r="GM284" s="16">
        <v>74.63</v>
      </c>
      <c r="GN284" s="16">
        <v>120.33499999999999</v>
      </c>
      <c r="GO284" s="16">
        <v>44.375</v>
      </c>
      <c r="GP284" s="16">
        <v>268.685</v>
      </c>
      <c r="GQ284" s="16">
        <v>373.4</v>
      </c>
      <c r="GR284" s="16">
        <v>247.035</v>
      </c>
      <c r="GS284" s="16">
        <v>190.04499999999999</v>
      </c>
      <c r="GT284" s="16">
        <v>249.92</v>
      </c>
      <c r="GU284" s="16">
        <v>139.66999999999999</v>
      </c>
      <c r="GV284" s="16">
        <v>34471.637999999999</v>
      </c>
      <c r="GW284" s="16"/>
      <c r="GX284" s="16"/>
      <c r="GY284" s="16"/>
      <c r="GZ284" s="16"/>
      <c r="HA284" s="16"/>
    </row>
    <row r="285" spans="1:209" x14ac:dyDescent="0.35">
      <c r="A285" s="37"/>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c r="CO285" s="16"/>
      <c r="CP285" s="16"/>
      <c r="CQ285" s="16"/>
      <c r="CR285" s="16"/>
      <c r="CS285" s="16"/>
      <c r="CT285" s="16"/>
      <c r="CU285" s="16"/>
      <c r="CV285" s="16"/>
      <c r="CW285" s="16"/>
      <c r="CX285" s="16"/>
      <c r="CY285" s="16"/>
      <c r="CZ285" s="16"/>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c r="FL285" s="16"/>
      <c r="FM285" s="16"/>
      <c r="FN285" s="16"/>
      <c r="FO285" s="16"/>
      <c r="FP285" s="16"/>
      <c r="FQ285" s="16"/>
      <c r="FR285" s="16"/>
      <c r="FS285" s="16"/>
      <c r="FT285" s="16"/>
      <c r="FU285" s="16"/>
      <c r="FV285" s="16"/>
      <c r="FW285" s="16"/>
      <c r="FX285" s="16"/>
      <c r="FY285" s="16"/>
      <c r="FZ285" s="16"/>
      <c r="GA285" s="16"/>
      <c r="GB285" s="16"/>
      <c r="GC285" s="16"/>
      <c r="GE285" s="37">
        <v>280</v>
      </c>
      <c r="GF285" s="12">
        <v>3338</v>
      </c>
      <c r="GG285" s="16">
        <v>92.316999999999993</v>
      </c>
      <c r="GH285" s="16">
        <v>127.72499999999999</v>
      </c>
      <c r="GI285" s="16">
        <v>32.71</v>
      </c>
      <c r="GJ285" s="16">
        <v>81.34</v>
      </c>
      <c r="GK285" s="16">
        <v>57.774999999999999</v>
      </c>
      <c r="GL285" s="16">
        <v>57.51</v>
      </c>
      <c r="GM285" s="16">
        <v>104.565</v>
      </c>
      <c r="GN285" s="16">
        <v>180.82</v>
      </c>
      <c r="GO285" s="16">
        <v>29.835000000000001</v>
      </c>
      <c r="GP285" s="16">
        <v>441.61500000000001</v>
      </c>
      <c r="GQ285" s="16">
        <v>656.40499999999997</v>
      </c>
      <c r="GR285" s="16">
        <v>297.435</v>
      </c>
      <c r="GS285" s="16">
        <v>326.45</v>
      </c>
      <c r="GT285" s="16">
        <v>570.21</v>
      </c>
      <c r="GU285" s="16">
        <v>313.97000000000003</v>
      </c>
      <c r="GV285" s="16">
        <v>41864.136000000006</v>
      </c>
      <c r="GW285" s="16"/>
      <c r="GX285" s="16"/>
      <c r="GY285" s="16"/>
      <c r="GZ285" s="16"/>
      <c r="HA285" s="16"/>
    </row>
    <row r="286" spans="1:209" x14ac:dyDescent="0.35">
      <c r="A286" s="37"/>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E286" s="37">
        <v>281</v>
      </c>
      <c r="GF286" s="12">
        <v>3340</v>
      </c>
      <c r="GG286" s="16">
        <v>156.375</v>
      </c>
      <c r="GH286" s="16">
        <v>134.91499999999999</v>
      </c>
      <c r="GI286" s="16">
        <v>58.9</v>
      </c>
      <c r="GJ286" s="16">
        <v>59.9</v>
      </c>
      <c r="GK286" s="16">
        <v>28.34</v>
      </c>
      <c r="GL286" s="16">
        <v>84.885000000000005</v>
      </c>
      <c r="GM286" s="16">
        <v>77.885000000000005</v>
      </c>
      <c r="GN286" s="16">
        <v>83.24</v>
      </c>
      <c r="GO286" s="16">
        <v>103.3</v>
      </c>
      <c r="GP286" s="16">
        <v>260.16000000000003</v>
      </c>
      <c r="GQ286" s="16">
        <v>247.78</v>
      </c>
      <c r="GR286" s="16">
        <v>146.94499999999999</v>
      </c>
      <c r="GS286" s="16">
        <v>259.52</v>
      </c>
      <c r="GT286" s="16">
        <v>177.095</v>
      </c>
      <c r="GU286" s="16">
        <v>119.51</v>
      </c>
      <c r="GV286" s="16">
        <v>24705.384000000002</v>
      </c>
      <c r="GW286" s="16"/>
      <c r="GX286" s="16"/>
      <c r="GY286" s="16"/>
      <c r="GZ286" s="16"/>
      <c r="HA286" s="16"/>
    </row>
    <row r="287" spans="1:209" x14ac:dyDescent="0.35">
      <c r="A287" s="37"/>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E287" s="37">
        <v>282</v>
      </c>
      <c r="GF287" s="12">
        <v>3341</v>
      </c>
      <c r="GG287" s="16">
        <v>15.13</v>
      </c>
      <c r="GH287" s="16">
        <v>10.97</v>
      </c>
      <c r="GI287" s="16">
        <v>0</v>
      </c>
      <c r="GJ287" s="16">
        <v>18</v>
      </c>
      <c r="GK287" s="16">
        <v>0</v>
      </c>
      <c r="GL287" s="16">
        <v>6</v>
      </c>
      <c r="GM287" s="16">
        <v>5.0999999999999996</v>
      </c>
      <c r="GN287" s="16">
        <v>11.44</v>
      </c>
      <c r="GO287" s="16">
        <v>0</v>
      </c>
      <c r="GP287" s="16">
        <v>13.265000000000001</v>
      </c>
      <c r="GQ287" s="16">
        <v>6.6</v>
      </c>
      <c r="GR287" s="16">
        <v>27.13</v>
      </c>
      <c r="GS287" s="16">
        <v>19.8</v>
      </c>
      <c r="GT287" s="16">
        <v>0</v>
      </c>
      <c r="GU287" s="16">
        <v>13.2</v>
      </c>
      <c r="GV287" s="16">
        <v>1945.562000000001</v>
      </c>
      <c r="GW287" s="16"/>
      <c r="GX287" s="16"/>
      <c r="GY287" s="16"/>
      <c r="GZ287" s="16"/>
      <c r="HA287" s="16"/>
    </row>
    <row r="288" spans="1:209" x14ac:dyDescent="0.35">
      <c r="A288" s="37"/>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E288" s="37">
        <v>283</v>
      </c>
      <c r="GF288" s="12">
        <v>3342</v>
      </c>
      <c r="GG288" s="16">
        <v>49.83</v>
      </c>
      <c r="GH288" s="16">
        <v>34.56</v>
      </c>
      <c r="GI288" s="16">
        <v>12</v>
      </c>
      <c r="GJ288" s="16">
        <v>0</v>
      </c>
      <c r="GK288" s="16">
        <v>3</v>
      </c>
      <c r="GL288" s="16">
        <v>7.25</v>
      </c>
      <c r="GM288" s="16">
        <v>7.42</v>
      </c>
      <c r="GN288" s="16">
        <v>26.56</v>
      </c>
      <c r="GO288" s="16">
        <v>24.85</v>
      </c>
      <c r="GP288" s="16">
        <v>58.77</v>
      </c>
      <c r="GQ288" s="16">
        <v>13.2</v>
      </c>
      <c r="GR288" s="16">
        <v>41.354999999999997</v>
      </c>
      <c r="GS288" s="16">
        <v>34.729999999999997</v>
      </c>
      <c r="GT288" s="16">
        <v>36.08</v>
      </c>
      <c r="GU288" s="16">
        <v>49.645000000000003</v>
      </c>
      <c r="GV288" s="16">
        <v>4785.9510000000018</v>
      </c>
      <c r="GW288" s="16"/>
      <c r="GX288" s="16"/>
      <c r="GY288" s="16"/>
      <c r="GZ288" s="16"/>
      <c r="HA288" s="16"/>
    </row>
    <row r="289" spans="1:209" x14ac:dyDescent="0.35">
      <c r="A289" s="37"/>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c r="CO289" s="16"/>
      <c r="CP289" s="16"/>
      <c r="CQ289" s="16"/>
      <c r="CR289" s="16"/>
      <c r="CS289" s="16"/>
      <c r="CT289" s="16"/>
      <c r="CU289" s="16"/>
      <c r="CV289" s="16"/>
      <c r="CW289" s="16"/>
      <c r="CX289" s="16"/>
      <c r="CY289" s="16"/>
      <c r="CZ289" s="16"/>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6"/>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c r="FL289" s="16"/>
      <c r="FM289" s="16"/>
      <c r="FN289" s="16"/>
      <c r="FO289" s="16"/>
      <c r="FP289" s="16"/>
      <c r="FQ289" s="16"/>
      <c r="FR289" s="16"/>
      <c r="FS289" s="16"/>
      <c r="FT289" s="16"/>
      <c r="FU289" s="16"/>
      <c r="FV289" s="16"/>
      <c r="FW289" s="16"/>
      <c r="FX289" s="16"/>
      <c r="FY289" s="16"/>
      <c r="FZ289" s="16"/>
      <c r="GA289" s="16"/>
      <c r="GB289" s="16"/>
      <c r="GC289" s="16"/>
      <c r="GE289" s="37">
        <v>284</v>
      </c>
      <c r="GF289" s="12">
        <v>3345</v>
      </c>
      <c r="GG289" s="16">
        <v>15.85</v>
      </c>
      <c r="GH289" s="16">
        <v>22.677</v>
      </c>
      <c r="GI289" s="16">
        <v>8.1</v>
      </c>
      <c r="GJ289" s="16">
        <v>0</v>
      </c>
      <c r="GK289" s="16">
        <v>5</v>
      </c>
      <c r="GL289" s="16">
        <v>0</v>
      </c>
      <c r="GM289" s="16">
        <v>0</v>
      </c>
      <c r="GN289" s="16">
        <v>0</v>
      </c>
      <c r="GO289" s="16">
        <v>5.4</v>
      </c>
      <c r="GP289" s="16">
        <v>0</v>
      </c>
      <c r="GQ289" s="16">
        <v>7.5</v>
      </c>
      <c r="GR289" s="16">
        <v>0</v>
      </c>
      <c r="GS289" s="16">
        <v>24.79</v>
      </c>
      <c r="GT289" s="16">
        <v>8.36</v>
      </c>
      <c r="GU289" s="16">
        <v>10.56</v>
      </c>
      <c r="GV289" s="16">
        <v>2070.9639999999995</v>
      </c>
      <c r="GW289" s="16"/>
      <c r="GX289" s="16"/>
      <c r="GY289" s="16"/>
      <c r="GZ289" s="16"/>
      <c r="HA289" s="16"/>
    </row>
    <row r="290" spans="1:209" x14ac:dyDescent="0.35">
      <c r="A290" s="37"/>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c r="CO290" s="16"/>
      <c r="CP290" s="16"/>
      <c r="CQ290" s="16"/>
      <c r="CR290" s="16"/>
      <c r="CS290" s="16"/>
      <c r="CT290" s="16"/>
      <c r="CU290" s="16"/>
      <c r="CV290" s="16"/>
      <c r="CW290" s="16"/>
      <c r="CX290" s="16"/>
      <c r="CY290" s="16"/>
      <c r="CZ290" s="16"/>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6"/>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c r="FL290" s="16"/>
      <c r="FM290" s="16"/>
      <c r="FN290" s="16"/>
      <c r="FO290" s="16"/>
      <c r="FP290" s="16"/>
      <c r="FQ290" s="16"/>
      <c r="FR290" s="16"/>
      <c r="FS290" s="16"/>
      <c r="FT290" s="16"/>
      <c r="FU290" s="16"/>
      <c r="FV290" s="16"/>
      <c r="FW290" s="16"/>
      <c r="FX290" s="16"/>
      <c r="FY290" s="16"/>
      <c r="FZ290" s="16"/>
      <c r="GA290" s="16"/>
      <c r="GB290" s="16"/>
      <c r="GC290" s="16"/>
      <c r="GE290" s="37">
        <v>285</v>
      </c>
      <c r="GF290" s="12">
        <v>3350</v>
      </c>
      <c r="GG290" s="16">
        <v>226.792</v>
      </c>
      <c r="GH290" s="16">
        <v>315.97500000000002</v>
      </c>
      <c r="GI290" s="16">
        <v>103.75</v>
      </c>
      <c r="GJ290" s="16">
        <v>118.89</v>
      </c>
      <c r="GK290" s="16">
        <v>135.62</v>
      </c>
      <c r="GL290" s="16">
        <v>22.64</v>
      </c>
      <c r="GM290" s="16">
        <v>224.14</v>
      </c>
      <c r="GN290" s="16">
        <v>256.245</v>
      </c>
      <c r="GO290" s="16">
        <v>178.77</v>
      </c>
      <c r="GP290" s="16">
        <v>415.23500000000001</v>
      </c>
      <c r="GQ290" s="16">
        <v>522.57000000000005</v>
      </c>
      <c r="GR290" s="16">
        <v>347.71</v>
      </c>
      <c r="GS290" s="16">
        <v>455.54</v>
      </c>
      <c r="GT290" s="16">
        <v>417.85</v>
      </c>
      <c r="GU290" s="16">
        <v>528.64</v>
      </c>
      <c r="GV290" s="16">
        <v>54426.029999999984</v>
      </c>
      <c r="GW290" s="16"/>
      <c r="GX290" s="16"/>
      <c r="GY290" s="16"/>
      <c r="GZ290" s="16"/>
      <c r="HA290" s="16"/>
    </row>
    <row r="291" spans="1:209" x14ac:dyDescent="0.35">
      <c r="A291" s="37"/>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c r="CM291" s="16"/>
      <c r="CN291" s="16"/>
      <c r="CO291" s="16"/>
      <c r="CP291" s="16"/>
      <c r="CQ291" s="16"/>
      <c r="CR291" s="16"/>
      <c r="CS291" s="16"/>
      <c r="CT291" s="16"/>
      <c r="CU291" s="16"/>
      <c r="CV291" s="16"/>
      <c r="CW291" s="16"/>
      <c r="CX291" s="16"/>
      <c r="CY291" s="16"/>
      <c r="CZ291" s="16"/>
      <c r="DA291" s="16"/>
      <c r="DB291" s="16"/>
      <c r="DC291" s="16"/>
      <c r="DD291" s="16"/>
      <c r="DE291" s="16"/>
      <c r="DF291" s="16"/>
      <c r="DG291" s="16"/>
      <c r="DH291" s="16"/>
      <c r="DI291" s="16"/>
      <c r="DJ291" s="16"/>
      <c r="DK291" s="16"/>
      <c r="DL291" s="16"/>
      <c r="DM291" s="16"/>
      <c r="DN291" s="16"/>
      <c r="DO291" s="16"/>
      <c r="DP291" s="16"/>
      <c r="DQ291" s="16"/>
      <c r="DR291" s="16"/>
      <c r="DS291" s="16"/>
      <c r="DT291" s="16"/>
      <c r="DU291" s="16"/>
      <c r="DV291" s="16"/>
      <c r="DW291" s="16"/>
      <c r="DX291" s="16"/>
      <c r="DY291" s="16"/>
      <c r="DZ291" s="16"/>
      <c r="EA291" s="16"/>
      <c r="EB291" s="16"/>
      <c r="EC291" s="16"/>
      <c r="ED291" s="16"/>
      <c r="EE291" s="16"/>
      <c r="EF291" s="16"/>
      <c r="EG291" s="16"/>
      <c r="EH291" s="16"/>
      <c r="EI291" s="16"/>
      <c r="EJ291" s="16"/>
      <c r="EK291" s="16"/>
      <c r="EL291" s="16"/>
      <c r="EM291" s="16"/>
      <c r="EN291" s="16"/>
      <c r="EO291" s="16"/>
      <c r="EP291" s="16"/>
      <c r="EQ291" s="16"/>
      <c r="ER291" s="16"/>
      <c r="ES291" s="16"/>
      <c r="ET291" s="16"/>
      <c r="EU291" s="16"/>
      <c r="EV291" s="16"/>
      <c r="EW291" s="16"/>
      <c r="EX291" s="16"/>
      <c r="EY291" s="16"/>
      <c r="EZ291" s="16"/>
      <c r="FA291" s="16"/>
      <c r="FB291" s="16"/>
      <c r="FC291" s="16"/>
      <c r="FD291" s="16"/>
      <c r="FE291" s="16"/>
      <c r="FF291" s="16"/>
      <c r="FG291" s="16"/>
      <c r="FH291" s="16"/>
      <c r="FI291" s="16"/>
      <c r="FJ291" s="16"/>
      <c r="FK291" s="16"/>
      <c r="FL291" s="16"/>
      <c r="FM291" s="16"/>
      <c r="FN291" s="16"/>
      <c r="FO291" s="16"/>
      <c r="FP291" s="16"/>
      <c r="FQ291" s="16"/>
      <c r="FR291" s="16"/>
      <c r="FS291" s="16"/>
      <c r="FT291" s="16"/>
      <c r="FU291" s="16"/>
      <c r="FV291" s="16"/>
      <c r="FW291" s="16"/>
      <c r="FX291" s="16"/>
      <c r="FY291" s="16"/>
      <c r="FZ291" s="16"/>
      <c r="GA291" s="16"/>
      <c r="GB291" s="16"/>
      <c r="GC291" s="16"/>
      <c r="GE291" s="37">
        <v>286</v>
      </c>
      <c r="GF291" s="12">
        <v>3351</v>
      </c>
      <c r="GG291" s="16">
        <v>80.478999999999999</v>
      </c>
      <c r="GH291" s="16">
        <v>157.04499999999999</v>
      </c>
      <c r="GI291" s="16">
        <v>40.76</v>
      </c>
      <c r="GJ291" s="16">
        <v>29</v>
      </c>
      <c r="GK291" s="16">
        <v>42.5</v>
      </c>
      <c r="GL291" s="16">
        <v>33.75</v>
      </c>
      <c r="GM291" s="16">
        <v>39.79</v>
      </c>
      <c r="GN291" s="16">
        <v>71.944999999999993</v>
      </c>
      <c r="GO291" s="16">
        <v>31.03</v>
      </c>
      <c r="GP291" s="16">
        <v>66.864999999999995</v>
      </c>
      <c r="GQ291" s="16">
        <v>71.66</v>
      </c>
      <c r="GR291" s="16">
        <v>43.78</v>
      </c>
      <c r="GS291" s="16">
        <v>25.204999999999998</v>
      </c>
      <c r="GT291" s="16">
        <v>135.79499999999999</v>
      </c>
      <c r="GU291" s="16">
        <v>28.16</v>
      </c>
      <c r="GV291" s="16">
        <v>11367.682999999997</v>
      </c>
      <c r="GW291" s="16"/>
      <c r="GX291" s="16"/>
      <c r="GY291" s="16"/>
      <c r="GZ291" s="16"/>
      <c r="HA291" s="16"/>
    </row>
    <row r="292" spans="1:209" x14ac:dyDescent="0.35">
      <c r="A292" s="37"/>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c r="CM292" s="16"/>
      <c r="CN292" s="16"/>
      <c r="CO292" s="16"/>
      <c r="CP292" s="16"/>
      <c r="CQ292" s="16"/>
      <c r="CR292" s="16"/>
      <c r="CS292" s="16"/>
      <c r="CT292" s="16"/>
      <c r="CU292" s="16"/>
      <c r="CV292" s="16"/>
      <c r="CW292" s="16"/>
      <c r="CX292" s="16"/>
      <c r="CY292" s="16"/>
      <c r="CZ292" s="16"/>
      <c r="DA292" s="16"/>
      <c r="DB292" s="16"/>
      <c r="DC292" s="16"/>
      <c r="DD292" s="16"/>
      <c r="DE292" s="16"/>
      <c r="DF292" s="16"/>
      <c r="DG292" s="16"/>
      <c r="DH292" s="16"/>
      <c r="DI292" s="16"/>
      <c r="DJ292" s="16"/>
      <c r="DK292" s="16"/>
      <c r="DL292" s="16"/>
      <c r="DM292" s="16"/>
      <c r="DN292" s="16"/>
      <c r="DO292" s="16"/>
      <c r="DP292" s="16"/>
      <c r="DQ292" s="16"/>
      <c r="DR292" s="16"/>
      <c r="DS292" s="16"/>
      <c r="DT292" s="16"/>
      <c r="DU292" s="16"/>
      <c r="DV292" s="16"/>
      <c r="DW292" s="16"/>
      <c r="DX292" s="16"/>
      <c r="DY292" s="16"/>
      <c r="DZ292" s="16"/>
      <c r="EA292" s="16"/>
      <c r="EB292" s="16"/>
      <c r="EC292" s="16"/>
      <c r="ED292" s="16"/>
      <c r="EE292" s="16"/>
      <c r="EF292" s="16"/>
      <c r="EG292" s="16"/>
      <c r="EH292" s="16"/>
      <c r="EI292" s="16"/>
      <c r="EJ292" s="16"/>
      <c r="EK292" s="16"/>
      <c r="EL292" s="16"/>
      <c r="EM292" s="16"/>
      <c r="EN292" s="16"/>
      <c r="EO292" s="16"/>
      <c r="EP292" s="16"/>
      <c r="EQ292" s="16"/>
      <c r="ER292" s="16"/>
      <c r="ES292" s="16"/>
      <c r="ET292" s="16"/>
      <c r="EU292" s="16"/>
      <c r="EV292" s="16"/>
      <c r="EW292" s="16"/>
      <c r="EX292" s="16"/>
      <c r="EY292" s="16"/>
      <c r="EZ292" s="16"/>
      <c r="FA292" s="16"/>
      <c r="FB292" s="16"/>
      <c r="FC292" s="16"/>
      <c r="FD292" s="16"/>
      <c r="FE292" s="16"/>
      <c r="FF292" s="16"/>
      <c r="FG292" s="16"/>
      <c r="FH292" s="16"/>
      <c r="FI292" s="16"/>
      <c r="FJ292" s="16"/>
      <c r="FK292" s="16"/>
      <c r="FL292" s="16"/>
      <c r="FM292" s="16"/>
      <c r="FN292" s="16"/>
      <c r="FO292" s="16"/>
      <c r="FP292" s="16"/>
      <c r="FQ292" s="16"/>
      <c r="FR292" s="16"/>
      <c r="FS292" s="16"/>
      <c r="FT292" s="16"/>
      <c r="FU292" s="16"/>
      <c r="FV292" s="16"/>
      <c r="FW292" s="16"/>
      <c r="FX292" s="16"/>
      <c r="FY292" s="16"/>
      <c r="FZ292" s="16"/>
      <c r="GA292" s="16"/>
      <c r="GB292" s="16"/>
      <c r="GC292" s="16"/>
      <c r="GE292" s="37">
        <v>287</v>
      </c>
      <c r="GF292" s="12">
        <v>3352</v>
      </c>
      <c r="GG292" s="16">
        <v>142.61000000000001</v>
      </c>
      <c r="GH292" s="16">
        <v>298.10000000000002</v>
      </c>
      <c r="GI292" s="16">
        <v>35.479999999999997</v>
      </c>
      <c r="GJ292" s="16">
        <v>47.5</v>
      </c>
      <c r="GK292" s="16">
        <v>39.6</v>
      </c>
      <c r="GL292" s="16">
        <v>30.18</v>
      </c>
      <c r="GM292" s="16">
        <v>101.12</v>
      </c>
      <c r="GN292" s="16">
        <v>120.52</v>
      </c>
      <c r="GO292" s="16">
        <v>126.48</v>
      </c>
      <c r="GP292" s="16">
        <v>319.64999999999998</v>
      </c>
      <c r="GQ292" s="16">
        <v>175.83</v>
      </c>
      <c r="GR292" s="16">
        <v>114.73</v>
      </c>
      <c r="GS292" s="16">
        <v>162.80000000000001</v>
      </c>
      <c r="GT292" s="16">
        <v>164.91</v>
      </c>
      <c r="GU292" s="16">
        <v>44</v>
      </c>
      <c r="GV292" s="16">
        <v>24399.166999999998</v>
      </c>
      <c r="GW292" s="16"/>
      <c r="GX292" s="16"/>
      <c r="GY292" s="16"/>
      <c r="GZ292" s="16"/>
      <c r="HA292" s="16"/>
    </row>
    <row r="293" spans="1:209" x14ac:dyDescent="0.35">
      <c r="A293" s="37"/>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c r="CO293" s="16"/>
      <c r="CP293" s="16"/>
      <c r="CQ293" s="16"/>
      <c r="CR293" s="16"/>
      <c r="CS293" s="16"/>
      <c r="CT293" s="16"/>
      <c r="CU293" s="16"/>
      <c r="CV293" s="16"/>
      <c r="CW293" s="16"/>
      <c r="CX293" s="16"/>
      <c r="CY293" s="16"/>
      <c r="CZ293" s="16"/>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6"/>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c r="FL293" s="16"/>
      <c r="FM293" s="16"/>
      <c r="FN293" s="16"/>
      <c r="FO293" s="16"/>
      <c r="FP293" s="16"/>
      <c r="FQ293" s="16"/>
      <c r="FR293" s="16"/>
      <c r="FS293" s="16"/>
      <c r="FT293" s="16"/>
      <c r="FU293" s="16"/>
      <c r="FV293" s="16"/>
      <c r="FW293" s="16"/>
      <c r="FX293" s="16"/>
      <c r="FY293" s="16"/>
      <c r="FZ293" s="16"/>
      <c r="GA293" s="16"/>
      <c r="GB293" s="16"/>
      <c r="GC293" s="16"/>
      <c r="GE293" s="37">
        <v>288</v>
      </c>
      <c r="GF293" s="12">
        <v>3353</v>
      </c>
      <c r="GG293" s="16">
        <v>0</v>
      </c>
      <c r="GH293" s="16">
        <v>1.9</v>
      </c>
      <c r="GI293" s="16">
        <v>0</v>
      </c>
      <c r="GJ293" s="16">
        <v>0</v>
      </c>
      <c r="GK293" s="16">
        <v>0</v>
      </c>
      <c r="GL293" s="16">
        <v>0</v>
      </c>
      <c r="GM293" s="16">
        <v>0</v>
      </c>
      <c r="GN293" s="16">
        <v>0</v>
      </c>
      <c r="GO293" s="16">
        <v>0</v>
      </c>
      <c r="GP293" s="16">
        <v>0</v>
      </c>
      <c r="GQ293" s="16">
        <v>0</v>
      </c>
      <c r="GR293" s="16">
        <v>0</v>
      </c>
      <c r="GS293" s="16">
        <v>0</v>
      </c>
      <c r="GT293" s="16">
        <v>0</v>
      </c>
      <c r="GU293" s="16">
        <v>0</v>
      </c>
      <c r="GV293" s="16">
        <v>67.2</v>
      </c>
      <c r="GW293" s="16"/>
      <c r="GX293" s="16"/>
      <c r="GY293" s="16"/>
      <c r="GZ293" s="16"/>
      <c r="HA293" s="16"/>
    </row>
    <row r="294" spans="1:209" x14ac:dyDescent="0.35">
      <c r="A294" s="37"/>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c r="CM294" s="16"/>
      <c r="CN294" s="16"/>
      <c r="CO294" s="16"/>
      <c r="CP294" s="16"/>
      <c r="CQ294" s="16"/>
      <c r="CR294" s="16"/>
      <c r="CS294" s="16"/>
      <c r="CT294" s="16"/>
      <c r="CU294" s="16"/>
      <c r="CV294" s="16"/>
      <c r="CW294" s="16"/>
      <c r="CX294" s="16"/>
      <c r="CY294" s="16"/>
      <c r="CZ294" s="16"/>
      <c r="DA294" s="16"/>
      <c r="DB294" s="16"/>
      <c r="DC294" s="16"/>
      <c r="DD294" s="16"/>
      <c r="DE294" s="16"/>
      <c r="DF294" s="16"/>
      <c r="DG294" s="16"/>
      <c r="DH294" s="16"/>
      <c r="DI294" s="16"/>
      <c r="DJ294" s="16"/>
      <c r="DK294" s="16"/>
      <c r="DL294" s="16"/>
      <c r="DM294" s="16"/>
      <c r="DN294" s="16"/>
      <c r="DO294" s="16"/>
      <c r="DP294" s="16"/>
      <c r="DQ294" s="16"/>
      <c r="DR294" s="16"/>
      <c r="DS294" s="16"/>
      <c r="DT294" s="16"/>
      <c r="DU294" s="16"/>
      <c r="DV294" s="16"/>
      <c r="DW294" s="16"/>
      <c r="DX294" s="16"/>
      <c r="DY294" s="16"/>
      <c r="DZ294" s="16"/>
      <c r="EA294" s="16"/>
      <c r="EB294" s="16"/>
      <c r="EC294" s="16"/>
      <c r="ED294" s="16"/>
      <c r="EE294" s="16"/>
      <c r="EF294" s="16"/>
      <c r="EG294" s="16"/>
      <c r="EH294" s="16"/>
      <c r="EI294" s="16"/>
      <c r="EJ294" s="16"/>
      <c r="EK294" s="16"/>
      <c r="EL294" s="16"/>
      <c r="EM294" s="16"/>
      <c r="EN294" s="16"/>
      <c r="EO294" s="16"/>
      <c r="EP294" s="16"/>
      <c r="EQ294" s="16"/>
      <c r="ER294" s="16"/>
      <c r="ES294" s="16"/>
      <c r="ET294" s="16"/>
      <c r="EU294" s="16"/>
      <c r="EV294" s="16"/>
      <c r="EW294" s="16"/>
      <c r="EX294" s="16"/>
      <c r="EY294" s="16"/>
      <c r="EZ294" s="16"/>
      <c r="FA294" s="16"/>
      <c r="FB294" s="16"/>
      <c r="FC294" s="16"/>
      <c r="FD294" s="16"/>
      <c r="FE294" s="16"/>
      <c r="FF294" s="16"/>
      <c r="FG294" s="16"/>
      <c r="FH294" s="16"/>
      <c r="FI294" s="16"/>
      <c r="FJ294" s="16"/>
      <c r="FK294" s="16"/>
      <c r="FL294" s="16"/>
      <c r="FM294" s="16"/>
      <c r="FN294" s="16"/>
      <c r="FO294" s="16"/>
      <c r="FP294" s="16"/>
      <c r="FQ294" s="16"/>
      <c r="FR294" s="16"/>
      <c r="FS294" s="16"/>
      <c r="FT294" s="16"/>
      <c r="FU294" s="16"/>
      <c r="FV294" s="16"/>
      <c r="FW294" s="16"/>
      <c r="FX294" s="16"/>
      <c r="FY294" s="16"/>
      <c r="FZ294" s="16"/>
      <c r="GA294" s="16"/>
      <c r="GB294" s="16"/>
      <c r="GC294" s="16"/>
      <c r="GE294" s="37">
        <v>289</v>
      </c>
      <c r="GF294" s="12">
        <v>3354</v>
      </c>
      <c r="GG294" s="16">
        <v>0</v>
      </c>
      <c r="GH294" s="16">
        <v>0</v>
      </c>
      <c r="GI294" s="16">
        <v>0</v>
      </c>
      <c r="GJ294" s="16">
        <v>0</v>
      </c>
      <c r="GK294" s="16">
        <v>0</v>
      </c>
      <c r="GL294" s="16">
        <v>0</v>
      </c>
      <c r="GM294" s="16">
        <v>0</v>
      </c>
      <c r="GN294" s="16">
        <v>0</v>
      </c>
      <c r="GO294" s="16">
        <v>0</v>
      </c>
      <c r="GP294" s="16">
        <v>0</v>
      </c>
      <c r="GQ294" s="16">
        <v>0</v>
      </c>
      <c r="GR294" s="16">
        <v>0</v>
      </c>
      <c r="GS294" s="16">
        <v>0</v>
      </c>
      <c r="GT294" s="16">
        <v>0</v>
      </c>
      <c r="GU294" s="16">
        <v>0</v>
      </c>
      <c r="GV294" s="16">
        <v>33.04</v>
      </c>
      <c r="GW294" s="16"/>
      <c r="GX294" s="16"/>
      <c r="GY294" s="16"/>
      <c r="GZ294" s="16"/>
      <c r="HA294" s="16"/>
    </row>
    <row r="295" spans="1:209" x14ac:dyDescent="0.35">
      <c r="A295" s="37"/>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c r="CM295" s="16"/>
      <c r="CN295" s="16"/>
      <c r="CO295" s="16"/>
      <c r="CP295" s="16"/>
      <c r="CQ295" s="16"/>
      <c r="CR295" s="16"/>
      <c r="CS295" s="16"/>
      <c r="CT295" s="16"/>
      <c r="CU295" s="16"/>
      <c r="CV295" s="16"/>
      <c r="CW295" s="16"/>
      <c r="CX295" s="16"/>
      <c r="CY295" s="16"/>
      <c r="CZ295" s="16"/>
      <c r="DA295" s="16"/>
      <c r="DB295" s="16"/>
      <c r="DC295" s="16"/>
      <c r="DD295" s="16"/>
      <c r="DE295" s="16"/>
      <c r="DF295" s="16"/>
      <c r="DG295" s="16"/>
      <c r="DH295" s="16"/>
      <c r="DI295" s="16"/>
      <c r="DJ295" s="16"/>
      <c r="DK295" s="16"/>
      <c r="DL295" s="16"/>
      <c r="DM295" s="16"/>
      <c r="DN295" s="16"/>
      <c r="DO295" s="16"/>
      <c r="DP295" s="16"/>
      <c r="DQ295" s="16"/>
      <c r="DR295" s="16"/>
      <c r="DS295" s="16"/>
      <c r="DT295" s="16"/>
      <c r="DU295" s="16"/>
      <c r="DV295" s="16"/>
      <c r="DW295" s="16"/>
      <c r="DX295" s="16"/>
      <c r="DY295" s="16"/>
      <c r="DZ295" s="16"/>
      <c r="EA295" s="16"/>
      <c r="EB295" s="16"/>
      <c r="EC295" s="16"/>
      <c r="ED295" s="16"/>
      <c r="EE295" s="16"/>
      <c r="EF295" s="16"/>
      <c r="EG295" s="16"/>
      <c r="EH295" s="16"/>
      <c r="EI295" s="16"/>
      <c r="EJ295" s="16"/>
      <c r="EK295" s="16"/>
      <c r="EL295" s="16"/>
      <c r="EM295" s="16"/>
      <c r="EN295" s="16"/>
      <c r="EO295" s="16"/>
      <c r="EP295" s="16"/>
      <c r="EQ295" s="16"/>
      <c r="ER295" s="16"/>
      <c r="ES295" s="16"/>
      <c r="ET295" s="16"/>
      <c r="EU295" s="16"/>
      <c r="EV295" s="16"/>
      <c r="EW295" s="16"/>
      <c r="EX295" s="16"/>
      <c r="EY295" s="16"/>
      <c r="EZ295" s="16"/>
      <c r="FA295" s="16"/>
      <c r="FB295" s="16"/>
      <c r="FC295" s="16"/>
      <c r="FD295" s="16"/>
      <c r="FE295" s="16"/>
      <c r="FF295" s="16"/>
      <c r="FG295" s="16"/>
      <c r="FH295" s="16"/>
      <c r="FI295" s="16"/>
      <c r="FJ295" s="16"/>
      <c r="FK295" s="16"/>
      <c r="FL295" s="16"/>
      <c r="FM295" s="16"/>
      <c r="FN295" s="16"/>
      <c r="FO295" s="16"/>
      <c r="FP295" s="16"/>
      <c r="FQ295" s="16"/>
      <c r="FR295" s="16"/>
      <c r="FS295" s="16"/>
      <c r="FT295" s="16"/>
      <c r="FU295" s="16"/>
      <c r="FV295" s="16"/>
      <c r="FW295" s="16"/>
      <c r="FX295" s="16"/>
      <c r="FY295" s="16"/>
      <c r="FZ295" s="16"/>
      <c r="GA295" s="16"/>
      <c r="GB295" s="16"/>
      <c r="GC295" s="16"/>
      <c r="GE295" s="37">
        <v>290</v>
      </c>
      <c r="GF295" s="12">
        <v>3355</v>
      </c>
      <c r="GG295" s="16">
        <v>32.54</v>
      </c>
      <c r="GH295" s="16">
        <v>85.435000000000002</v>
      </c>
      <c r="GI295" s="16">
        <v>6</v>
      </c>
      <c r="GJ295" s="16">
        <v>26</v>
      </c>
      <c r="GK295" s="16">
        <v>39.18</v>
      </c>
      <c r="GL295" s="16">
        <v>4.42</v>
      </c>
      <c r="GM295" s="16">
        <v>18.45</v>
      </c>
      <c r="GN295" s="16">
        <v>46.85</v>
      </c>
      <c r="GO295" s="16">
        <v>45.21</v>
      </c>
      <c r="GP295" s="16">
        <v>100.79</v>
      </c>
      <c r="GQ295" s="16">
        <v>93.685000000000002</v>
      </c>
      <c r="GR295" s="16">
        <v>48.75</v>
      </c>
      <c r="GS295" s="16">
        <v>148.345</v>
      </c>
      <c r="GT295" s="16">
        <v>179.67500000000001</v>
      </c>
      <c r="GU295" s="16">
        <v>114.54</v>
      </c>
      <c r="GV295" s="16">
        <v>12851.623</v>
      </c>
      <c r="GW295" s="16"/>
      <c r="GX295" s="16"/>
      <c r="GY295" s="16"/>
      <c r="GZ295" s="16"/>
      <c r="HA295" s="16"/>
    </row>
    <row r="296" spans="1:209" x14ac:dyDescent="0.35">
      <c r="A296" s="37"/>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6"/>
      <c r="FH296" s="16"/>
      <c r="FI296" s="16"/>
      <c r="FJ296" s="16"/>
      <c r="FK296" s="16"/>
      <c r="FL296" s="16"/>
      <c r="FM296" s="16"/>
      <c r="FN296" s="16"/>
      <c r="FO296" s="16"/>
      <c r="FP296" s="16"/>
      <c r="FQ296" s="16"/>
      <c r="FR296" s="16"/>
      <c r="FS296" s="16"/>
      <c r="FT296" s="16"/>
      <c r="FU296" s="16"/>
      <c r="FV296" s="16"/>
      <c r="FW296" s="16"/>
      <c r="FX296" s="16"/>
      <c r="FY296" s="16"/>
      <c r="FZ296" s="16"/>
      <c r="GA296" s="16"/>
      <c r="GB296" s="16"/>
      <c r="GC296" s="16"/>
      <c r="GE296" s="37">
        <v>291</v>
      </c>
      <c r="GF296" s="12">
        <v>3356</v>
      </c>
      <c r="GG296" s="16">
        <v>50.04</v>
      </c>
      <c r="GH296" s="16">
        <v>122.61</v>
      </c>
      <c r="GI296" s="16">
        <v>26.33</v>
      </c>
      <c r="GJ296" s="16">
        <v>70</v>
      </c>
      <c r="GK296" s="16">
        <v>30.5</v>
      </c>
      <c r="GL296" s="16">
        <v>27.135000000000002</v>
      </c>
      <c r="GM296" s="16">
        <v>21.08</v>
      </c>
      <c r="GN296" s="16">
        <v>66.67</v>
      </c>
      <c r="GO296" s="16">
        <v>97.11</v>
      </c>
      <c r="GP296" s="16">
        <v>87.575000000000003</v>
      </c>
      <c r="GQ296" s="16">
        <v>349.87</v>
      </c>
      <c r="GR296" s="16">
        <v>72.28</v>
      </c>
      <c r="GS296" s="16">
        <v>111.05</v>
      </c>
      <c r="GT296" s="16">
        <v>120.685</v>
      </c>
      <c r="GU296" s="16">
        <v>118.95</v>
      </c>
      <c r="GV296" s="16">
        <v>13882.341999999991</v>
      </c>
      <c r="GW296" s="16"/>
      <c r="GX296" s="16"/>
      <c r="GY296" s="16"/>
      <c r="GZ296" s="16"/>
      <c r="HA296" s="16"/>
    </row>
    <row r="297" spans="1:209" x14ac:dyDescent="0.35">
      <c r="A297" s="37"/>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c r="CO297" s="16"/>
      <c r="CP297" s="16"/>
      <c r="CQ297" s="16"/>
      <c r="CR297" s="16"/>
      <c r="CS297" s="16"/>
      <c r="CT297" s="16"/>
      <c r="CU297" s="16"/>
      <c r="CV297" s="16"/>
      <c r="CW297" s="16"/>
      <c r="CX297" s="16"/>
      <c r="CY297" s="16"/>
      <c r="CZ297" s="16"/>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6"/>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c r="FL297" s="16"/>
      <c r="FM297" s="16"/>
      <c r="FN297" s="16"/>
      <c r="FO297" s="16"/>
      <c r="FP297" s="16"/>
      <c r="FQ297" s="16"/>
      <c r="FR297" s="16"/>
      <c r="FS297" s="16"/>
      <c r="FT297" s="16"/>
      <c r="FU297" s="16"/>
      <c r="FV297" s="16"/>
      <c r="FW297" s="16"/>
      <c r="FX297" s="16"/>
      <c r="FY297" s="16"/>
      <c r="FZ297" s="16"/>
      <c r="GA297" s="16"/>
      <c r="GB297" s="16"/>
      <c r="GC297" s="16"/>
      <c r="GE297" s="37">
        <v>292</v>
      </c>
      <c r="GF297" s="12">
        <v>3357</v>
      </c>
      <c r="GG297" s="16">
        <v>19.7</v>
      </c>
      <c r="GH297" s="16">
        <v>43.7</v>
      </c>
      <c r="GI297" s="16">
        <v>0</v>
      </c>
      <c r="GJ297" s="16">
        <v>0</v>
      </c>
      <c r="GK297" s="16">
        <v>17.2</v>
      </c>
      <c r="GL297" s="16">
        <v>5</v>
      </c>
      <c r="GM297" s="16">
        <v>21</v>
      </c>
      <c r="GN297" s="16">
        <v>5.415</v>
      </c>
      <c r="GO297" s="16">
        <v>28.59</v>
      </c>
      <c r="GP297" s="16">
        <v>31.405000000000001</v>
      </c>
      <c r="GQ297" s="16">
        <v>76.27</v>
      </c>
      <c r="GR297" s="16">
        <v>36.975000000000001</v>
      </c>
      <c r="GS297" s="16">
        <v>14.11</v>
      </c>
      <c r="GT297" s="16">
        <v>32.89</v>
      </c>
      <c r="GU297" s="16">
        <v>6.6</v>
      </c>
      <c r="GV297" s="16">
        <v>4200.023000000001</v>
      </c>
      <c r="GW297" s="16"/>
      <c r="GX297" s="16"/>
      <c r="GY297" s="16"/>
      <c r="GZ297" s="16"/>
      <c r="HA297" s="16"/>
    </row>
    <row r="298" spans="1:209" x14ac:dyDescent="0.35">
      <c r="A298" s="37"/>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c r="CO298" s="16"/>
      <c r="CP298" s="16"/>
      <c r="CQ298" s="16"/>
      <c r="CR298" s="16"/>
      <c r="CS298" s="16"/>
      <c r="CT298" s="16"/>
      <c r="CU298" s="16"/>
      <c r="CV298" s="16"/>
      <c r="CW298" s="16"/>
      <c r="CX298" s="16"/>
      <c r="CY298" s="16"/>
      <c r="CZ298" s="16"/>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6"/>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c r="FL298" s="16"/>
      <c r="FM298" s="16"/>
      <c r="FN298" s="16"/>
      <c r="FO298" s="16"/>
      <c r="FP298" s="16"/>
      <c r="FQ298" s="16"/>
      <c r="FR298" s="16"/>
      <c r="FS298" s="16"/>
      <c r="FT298" s="16"/>
      <c r="FU298" s="16"/>
      <c r="FV298" s="16"/>
      <c r="FW298" s="16"/>
      <c r="FX298" s="16"/>
      <c r="FY298" s="16"/>
      <c r="FZ298" s="16"/>
      <c r="GA298" s="16"/>
      <c r="GB298" s="16"/>
      <c r="GC298" s="16"/>
      <c r="GE298" s="37">
        <v>293</v>
      </c>
      <c r="GF298" s="12">
        <v>3358</v>
      </c>
      <c r="GG298" s="16">
        <v>0</v>
      </c>
      <c r="GH298" s="16">
        <v>0</v>
      </c>
      <c r="GI298" s="16">
        <v>0</v>
      </c>
      <c r="GJ298" s="16">
        <v>0</v>
      </c>
      <c r="GK298" s="16">
        <v>0</v>
      </c>
      <c r="GL298" s="16">
        <v>0</v>
      </c>
      <c r="GM298" s="16">
        <v>0</v>
      </c>
      <c r="GN298" s="16">
        <v>0</v>
      </c>
      <c r="GO298" s="16">
        <v>11.5</v>
      </c>
      <c r="GP298" s="16">
        <v>24.84</v>
      </c>
      <c r="GQ298" s="16">
        <v>35.49</v>
      </c>
      <c r="GR298" s="16">
        <v>35.704999999999998</v>
      </c>
      <c r="GS298" s="16">
        <v>16.600000000000001</v>
      </c>
      <c r="GT298" s="16">
        <v>93.1</v>
      </c>
      <c r="GU298" s="16">
        <v>31.24</v>
      </c>
      <c r="GV298" s="16">
        <v>3324.2900000000004</v>
      </c>
      <c r="GW298" s="16"/>
      <c r="GX298" s="16"/>
      <c r="GY298" s="16"/>
      <c r="GZ298" s="16"/>
      <c r="HA298" s="16"/>
    </row>
    <row r="299" spans="1:209" x14ac:dyDescent="0.35">
      <c r="A299" s="37"/>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c r="CM299" s="16"/>
      <c r="CN299" s="16"/>
      <c r="CO299" s="16"/>
      <c r="CP299" s="16"/>
      <c r="CQ299" s="16"/>
      <c r="CR299" s="16"/>
      <c r="CS299" s="16"/>
      <c r="CT299" s="16"/>
      <c r="CU299" s="16"/>
      <c r="CV299" s="16"/>
      <c r="CW299" s="16"/>
      <c r="CX299" s="16"/>
      <c r="CY299" s="16"/>
      <c r="CZ299" s="16"/>
      <c r="DA299" s="16"/>
      <c r="DB299" s="16"/>
      <c r="DC299" s="16"/>
      <c r="DD299" s="16"/>
      <c r="DE299" s="16"/>
      <c r="DF299" s="16"/>
      <c r="DG299" s="16"/>
      <c r="DH299" s="16"/>
      <c r="DI299" s="16"/>
      <c r="DJ299" s="16"/>
      <c r="DK299" s="16"/>
      <c r="DL299" s="16"/>
      <c r="DM299" s="16"/>
      <c r="DN299" s="16"/>
      <c r="DO299" s="16"/>
      <c r="DP299" s="16"/>
      <c r="DQ299" s="16"/>
      <c r="DR299" s="16"/>
      <c r="DS299" s="16"/>
      <c r="DT299" s="16"/>
      <c r="DU299" s="16"/>
      <c r="DV299" s="16"/>
      <c r="DW299" s="16"/>
      <c r="DX299" s="16"/>
      <c r="DY299" s="16"/>
      <c r="DZ299" s="16"/>
      <c r="EA299" s="16"/>
      <c r="EB299" s="16"/>
      <c r="EC299" s="16"/>
      <c r="ED299" s="16"/>
      <c r="EE299" s="16"/>
      <c r="EF299" s="16"/>
      <c r="EG299" s="16"/>
      <c r="EH299" s="16"/>
      <c r="EI299" s="16"/>
      <c r="EJ299" s="16"/>
      <c r="EK299" s="16"/>
      <c r="EL299" s="16"/>
      <c r="EM299" s="16"/>
      <c r="EN299" s="16"/>
      <c r="EO299" s="16"/>
      <c r="EP299" s="16"/>
      <c r="EQ299" s="16"/>
      <c r="ER299" s="16"/>
      <c r="ES299" s="16"/>
      <c r="ET299" s="16"/>
      <c r="EU299" s="16"/>
      <c r="EV299" s="16"/>
      <c r="EW299" s="16"/>
      <c r="EX299" s="16"/>
      <c r="EY299" s="16"/>
      <c r="EZ299" s="16"/>
      <c r="FA299" s="16"/>
      <c r="FB299" s="16"/>
      <c r="FC299" s="16"/>
      <c r="FD299" s="16"/>
      <c r="FE299" s="16"/>
      <c r="FF299" s="16"/>
      <c r="FG299" s="16"/>
      <c r="FH299" s="16"/>
      <c r="FI299" s="16"/>
      <c r="FJ299" s="16"/>
      <c r="FK299" s="16"/>
      <c r="FL299" s="16"/>
      <c r="FM299" s="16"/>
      <c r="FN299" s="16"/>
      <c r="FO299" s="16"/>
      <c r="FP299" s="16"/>
      <c r="FQ299" s="16"/>
      <c r="FR299" s="16"/>
      <c r="FS299" s="16"/>
      <c r="FT299" s="16"/>
      <c r="FU299" s="16"/>
      <c r="FV299" s="16"/>
      <c r="FW299" s="16"/>
      <c r="FX299" s="16"/>
      <c r="FY299" s="16"/>
      <c r="FZ299" s="16"/>
      <c r="GA299" s="16"/>
      <c r="GB299" s="16"/>
      <c r="GC299" s="16"/>
      <c r="GE299" s="37">
        <v>294</v>
      </c>
      <c r="GF299" s="12">
        <v>3360</v>
      </c>
      <c r="GG299" s="16">
        <v>4.6100000000000003</v>
      </c>
      <c r="GH299" s="16">
        <v>0</v>
      </c>
      <c r="GI299" s="16">
        <v>0</v>
      </c>
      <c r="GJ299" s="16">
        <v>5</v>
      </c>
      <c r="GK299" s="16">
        <v>0</v>
      </c>
      <c r="GL299" s="16">
        <v>0</v>
      </c>
      <c r="GM299" s="16">
        <v>3.2450000000000001</v>
      </c>
      <c r="GN299" s="16">
        <v>21.66</v>
      </c>
      <c r="GO299" s="16">
        <v>13.2</v>
      </c>
      <c r="GP299" s="16">
        <v>6.6</v>
      </c>
      <c r="GQ299" s="16">
        <v>0</v>
      </c>
      <c r="GR299" s="16">
        <v>6.63</v>
      </c>
      <c r="GS299" s="16">
        <v>43.56</v>
      </c>
      <c r="GT299" s="16">
        <v>31.995000000000001</v>
      </c>
      <c r="GU299" s="16">
        <v>3.08</v>
      </c>
      <c r="GV299" s="16">
        <v>1010.2500000000002</v>
      </c>
      <c r="GW299" s="16"/>
      <c r="GX299" s="16"/>
      <c r="GY299" s="16"/>
      <c r="GZ299" s="16"/>
      <c r="HA299" s="16"/>
    </row>
    <row r="300" spans="1:209" x14ac:dyDescent="0.35">
      <c r="A300" s="37"/>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c r="CM300" s="16"/>
      <c r="CN300" s="16"/>
      <c r="CO300" s="16"/>
      <c r="CP300" s="16"/>
      <c r="CQ300" s="16"/>
      <c r="CR300" s="16"/>
      <c r="CS300" s="16"/>
      <c r="CT300" s="16"/>
      <c r="CU300" s="16"/>
      <c r="CV300" s="16"/>
      <c r="CW300" s="16"/>
      <c r="CX300" s="16"/>
      <c r="CY300" s="16"/>
      <c r="CZ300" s="16"/>
      <c r="DA300" s="16"/>
      <c r="DB300" s="16"/>
      <c r="DC300" s="16"/>
      <c r="DD300" s="16"/>
      <c r="DE300" s="16"/>
      <c r="DF300" s="16"/>
      <c r="DG300" s="16"/>
      <c r="DH300" s="16"/>
      <c r="DI300" s="16"/>
      <c r="DJ300" s="16"/>
      <c r="DK300" s="16"/>
      <c r="DL300" s="16"/>
      <c r="DM300" s="16"/>
      <c r="DN300" s="16"/>
      <c r="DO300" s="16"/>
      <c r="DP300" s="16"/>
      <c r="DQ300" s="16"/>
      <c r="DR300" s="16"/>
      <c r="DS300" s="16"/>
      <c r="DT300" s="16"/>
      <c r="DU300" s="16"/>
      <c r="DV300" s="16"/>
      <c r="DW300" s="16"/>
      <c r="DX300" s="16"/>
      <c r="DY300" s="16"/>
      <c r="DZ300" s="16"/>
      <c r="EA300" s="16"/>
      <c r="EB300" s="16"/>
      <c r="EC300" s="16"/>
      <c r="ED300" s="16"/>
      <c r="EE300" s="16"/>
      <c r="EF300" s="16"/>
      <c r="EG300" s="16"/>
      <c r="EH300" s="16"/>
      <c r="EI300" s="16"/>
      <c r="EJ300" s="16"/>
      <c r="EK300" s="16"/>
      <c r="EL300" s="16"/>
      <c r="EM300" s="16"/>
      <c r="EN300" s="16"/>
      <c r="EO300" s="16"/>
      <c r="EP300" s="16"/>
      <c r="EQ300" s="16"/>
      <c r="ER300" s="16"/>
      <c r="ES300" s="16"/>
      <c r="ET300" s="16"/>
      <c r="EU300" s="16"/>
      <c r="EV300" s="16"/>
      <c r="EW300" s="16"/>
      <c r="EX300" s="16"/>
      <c r="EY300" s="16"/>
      <c r="EZ300" s="16"/>
      <c r="FA300" s="16"/>
      <c r="FB300" s="16"/>
      <c r="FC300" s="16"/>
      <c r="FD300" s="16"/>
      <c r="FE300" s="16"/>
      <c r="FF300" s="16"/>
      <c r="FG300" s="16"/>
      <c r="FH300" s="16"/>
      <c r="FI300" s="16"/>
      <c r="FJ300" s="16"/>
      <c r="FK300" s="16"/>
      <c r="FL300" s="16"/>
      <c r="FM300" s="16"/>
      <c r="FN300" s="16"/>
      <c r="FO300" s="16"/>
      <c r="FP300" s="16"/>
      <c r="FQ300" s="16"/>
      <c r="FR300" s="16"/>
      <c r="FS300" s="16"/>
      <c r="FT300" s="16"/>
      <c r="FU300" s="16"/>
      <c r="FV300" s="16"/>
      <c r="FW300" s="16"/>
      <c r="FX300" s="16"/>
      <c r="FY300" s="16"/>
      <c r="FZ300" s="16"/>
      <c r="GA300" s="16"/>
      <c r="GB300" s="16"/>
      <c r="GC300" s="16"/>
      <c r="GE300" s="37">
        <v>295</v>
      </c>
      <c r="GF300" s="12">
        <v>3361</v>
      </c>
      <c r="GG300" s="16">
        <v>5.61</v>
      </c>
      <c r="GH300" s="16">
        <v>0</v>
      </c>
      <c r="GI300" s="16">
        <v>15.515000000000001</v>
      </c>
      <c r="GJ300" s="16">
        <v>3</v>
      </c>
      <c r="GK300" s="16">
        <v>5</v>
      </c>
      <c r="GL300" s="16">
        <v>0</v>
      </c>
      <c r="GM300" s="16">
        <v>0</v>
      </c>
      <c r="GN300" s="16">
        <v>0</v>
      </c>
      <c r="GO300" s="16">
        <v>0</v>
      </c>
      <c r="GP300" s="16">
        <v>0</v>
      </c>
      <c r="GQ300" s="16">
        <v>5.18</v>
      </c>
      <c r="GR300" s="16">
        <v>0</v>
      </c>
      <c r="GS300" s="16">
        <v>13.28</v>
      </c>
      <c r="GT300" s="16">
        <v>0</v>
      </c>
      <c r="GU300" s="16">
        <v>0</v>
      </c>
      <c r="GV300" s="16">
        <v>774.60000000000014</v>
      </c>
      <c r="GW300" s="16"/>
      <c r="GX300" s="16"/>
      <c r="GY300" s="16"/>
      <c r="GZ300" s="16"/>
      <c r="HA300" s="16"/>
    </row>
    <row r="301" spans="1:209" x14ac:dyDescent="0.35">
      <c r="A301" s="37"/>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E301" s="37">
        <v>296</v>
      </c>
      <c r="GF301" s="12">
        <v>3363</v>
      </c>
      <c r="GG301" s="16">
        <v>16.04</v>
      </c>
      <c r="GH301" s="16">
        <v>43.453000000000003</v>
      </c>
      <c r="GI301" s="16">
        <v>28.04</v>
      </c>
      <c r="GJ301" s="16">
        <v>0</v>
      </c>
      <c r="GK301" s="16">
        <v>0</v>
      </c>
      <c r="GL301" s="16">
        <v>9.1</v>
      </c>
      <c r="GM301" s="16">
        <v>3.12</v>
      </c>
      <c r="GN301" s="16">
        <v>26.73</v>
      </c>
      <c r="GO301" s="16">
        <v>20.21</v>
      </c>
      <c r="GP301" s="16">
        <v>17.489999999999998</v>
      </c>
      <c r="GQ301" s="16">
        <v>71.489999999999995</v>
      </c>
      <c r="GR301" s="16">
        <v>54.35</v>
      </c>
      <c r="GS301" s="16">
        <v>41.244999999999997</v>
      </c>
      <c r="GT301" s="16">
        <v>11.04</v>
      </c>
      <c r="GU301" s="16">
        <v>6.6</v>
      </c>
      <c r="GV301" s="16">
        <v>5135.3290000000006</v>
      </c>
      <c r="GW301" s="16"/>
      <c r="GX301" s="16"/>
      <c r="GY301" s="16"/>
      <c r="GZ301" s="16"/>
      <c r="HA301" s="16"/>
    </row>
    <row r="302" spans="1:209" x14ac:dyDescent="0.35">
      <c r="A302" s="37"/>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c r="CM302" s="16"/>
      <c r="CN302" s="16"/>
      <c r="CO302" s="16"/>
      <c r="CP302" s="16"/>
      <c r="CQ302" s="16"/>
      <c r="CR302" s="16"/>
      <c r="CS302" s="16"/>
      <c r="CT302" s="16"/>
      <c r="CU302" s="16"/>
      <c r="CV302" s="16"/>
      <c r="CW302" s="16"/>
      <c r="CX302" s="16"/>
      <c r="CY302" s="16"/>
      <c r="CZ302" s="16"/>
      <c r="DA302" s="16"/>
      <c r="DB302" s="16"/>
      <c r="DC302" s="16"/>
      <c r="DD302" s="16"/>
      <c r="DE302" s="16"/>
      <c r="DF302" s="16"/>
      <c r="DG302" s="16"/>
      <c r="DH302" s="16"/>
      <c r="DI302" s="16"/>
      <c r="DJ302" s="16"/>
      <c r="DK302" s="16"/>
      <c r="DL302" s="16"/>
      <c r="DM302" s="16"/>
      <c r="DN302" s="16"/>
      <c r="DO302" s="16"/>
      <c r="DP302" s="16"/>
      <c r="DQ302" s="16"/>
      <c r="DR302" s="16"/>
      <c r="DS302" s="16"/>
      <c r="DT302" s="16"/>
      <c r="DU302" s="16"/>
      <c r="DV302" s="16"/>
      <c r="DW302" s="16"/>
      <c r="DX302" s="16"/>
      <c r="DY302" s="16"/>
      <c r="DZ302" s="16"/>
      <c r="EA302" s="16"/>
      <c r="EB302" s="16"/>
      <c r="EC302" s="16"/>
      <c r="ED302" s="16"/>
      <c r="EE302" s="16"/>
      <c r="EF302" s="16"/>
      <c r="EG302" s="16"/>
      <c r="EH302" s="16"/>
      <c r="EI302" s="16"/>
      <c r="EJ302" s="16"/>
      <c r="EK302" s="16"/>
      <c r="EL302" s="16"/>
      <c r="EM302" s="16"/>
      <c r="EN302" s="16"/>
      <c r="EO302" s="16"/>
      <c r="EP302" s="16"/>
      <c r="EQ302" s="16"/>
      <c r="ER302" s="16"/>
      <c r="ES302" s="16"/>
      <c r="ET302" s="16"/>
      <c r="EU302" s="16"/>
      <c r="EV302" s="16"/>
      <c r="EW302" s="16"/>
      <c r="EX302" s="16"/>
      <c r="EY302" s="16"/>
      <c r="EZ302" s="16"/>
      <c r="FA302" s="16"/>
      <c r="FB302" s="16"/>
      <c r="FC302" s="16"/>
      <c r="FD302" s="16"/>
      <c r="FE302" s="16"/>
      <c r="FF302" s="16"/>
      <c r="FG302" s="16"/>
      <c r="FH302" s="16"/>
      <c r="FI302" s="16"/>
      <c r="FJ302" s="16"/>
      <c r="FK302" s="16"/>
      <c r="FL302" s="16"/>
      <c r="FM302" s="16"/>
      <c r="FN302" s="16"/>
      <c r="FO302" s="16"/>
      <c r="FP302" s="16"/>
      <c r="FQ302" s="16"/>
      <c r="FR302" s="16"/>
      <c r="FS302" s="16"/>
      <c r="FT302" s="16"/>
      <c r="FU302" s="16"/>
      <c r="FV302" s="16"/>
      <c r="FW302" s="16"/>
      <c r="FX302" s="16"/>
      <c r="FY302" s="16"/>
      <c r="FZ302" s="16"/>
      <c r="GA302" s="16"/>
      <c r="GB302" s="16"/>
      <c r="GC302" s="16"/>
      <c r="GE302" s="37">
        <v>297</v>
      </c>
      <c r="GF302" s="12">
        <v>3364</v>
      </c>
      <c r="GG302" s="16">
        <v>13.33</v>
      </c>
      <c r="GH302" s="16">
        <v>55.7</v>
      </c>
      <c r="GI302" s="16">
        <v>18.885000000000002</v>
      </c>
      <c r="GJ302" s="16">
        <v>4.5</v>
      </c>
      <c r="GK302" s="16">
        <v>19.75</v>
      </c>
      <c r="GL302" s="16">
        <v>3</v>
      </c>
      <c r="GM302" s="16">
        <v>5.94</v>
      </c>
      <c r="GN302" s="16">
        <v>21.6</v>
      </c>
      <c r="GO302" s="16">
        <v>0</v>
      </c>
      <c r="GP302" s="16">
        <v>0</v>
      </c>
      <c r="GQ302" s="16">
        <v>24.48</v>
      </c>
      <c r="GR302" s="16">
        <v>27.51</v>
      </c>
      <c r="GS302" s="16">
        <v>28.19</v>
      </c>
      <c r="GT302" s="16">
        <v>41.68</v>
      </c>
      <c r="GU302" s="16">
        <v>61.37</v>
      </c>
      <c r="GV302" s="16">
        <v>3398.2169999999992</v>
      </c>
      <c r="GW302" s="16"/>
      <c r="GX302" s="16"/>
      <c r="GY302" s="16"/>
      <c r="GZ302" s="16"/>
      <c r="HA302" s="16"/>
    </row>
    <row r="303" spans="1:209" x14ac:dyDescent="0.35">
      <c r="A303" s="37"/>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c r="CM303" s="16"/>
      <c r="CN303" s="16"/>
      <c r="CO303" s="16"/>
      <c r="CP303" s="16"/>
      <c r="CQ303" s="16"/>
      <c r="CR303" s="16"/>
      <c r="CS303" s="16"/>
      <c r="CT303" s="16"/>
      <c r="CU303" s="16"/>
      <c r="CV303" s="16"/>
      <c r="CW303" s="16"/>
      <c r="CX303" s="16"/>
      <c r="CY303" s="16"/>
      <c r="CZ303" s="16"/>
      <c r="DA303" s="16"/>
      <c r="DB303" s="16"/>
      <c r="DC303" s="16"/>
      <c r="DD303" s="16"/>
      <c r="DE303" s="16"/>
      <c r="DF303" s="16"/>
      <c r="DG303" s="16"/>
      <c r="DH303" s="16"/>
      <c r="DI303" s="16"/>
      <c r="DJ303" s="16"/>
      <c r="DK303" s="16"/>
      <c r="DL303" s="16"/>
      <c r="DM303" s="16"/>
      <c r="DN303" s="16"/>
      <c r="DO303" s="16"/>
      <c r="DP303" s="16"/>
      <c r="DQ303" s="16"/>
      <c r="DR303" s="16"/>
      <c r="DS303" s="16"/>
      <c r="DT303" s="16"/>
      <c r="DU303" s="16"/>
      <c r="DV303" s="16"/>
      <c r="DW303" s="16"/>
      <c r="DX303" s="16"/>
      <c r="DY303" s="16"/>
      <c r="DZ303" s="16"/>
      <c r="EA303" s="16"/>
      <c r="EB303" s="16"/>
      <c r="EC303" s="16"/>
      <c r="ED303" s="16"/>
      <c r="EE303" s="16"/>
      <c r="EF303" s="16"/>
      <c r="EG303" s="16"/>
      <c r="EH303" s="16"/>
      <c r="EI303" s="16"/>
      <c r="EJ303" s="16"/>
      <c r="EK303" s="16"/>
      <c r="EL303" s="16"/>
      <c r="EM303" s="16"/>
      <c r="EN303" s="16"/>
      <c r="EO303" s="16"/>
      <c r="EP303" s="16"/>
      <c r="EQ303" s="16"/>
      <c r="ER303" s="16"/>
      <c r="ES303" s="16"/>
      <c r="ET303" s="16"/>
      <c r="EU303" s="16"/>
      <c r="EV303" s="16"/>
      <c r="EW303" s="16"/>
      <c r="EX303" s="16"/>
      <c r="EY303" s="16"/>
      <c r="EZ303" s="16"/>
      <c r="FA303" s="16"/>
      <c r="FB303" s="16"/>
      <c r="FC303" s="16"/>
      <c r="FD303" s="16"/>
      <c r="FE303" s="16"/>
      <c r="FF303" s="16"/>
      <c r="FG303" s="16"/>
      <c r="FH303" s="16"/>
      <c r="FI303" s="16"/>
      <c r="FJ303" s="16"/>
      <c r="FK303" s="16"/>
      <c r="FL303" s="16"/>
      <c r="FM303" s="16"/>
      <c r="FN303" s="16"/>
      <c r="FO303" s="16"/>
      <c r="FP303" s="16"/>
      <c r="FQ303" s="16"/>
      <c r="FR303" s="16"/>
      <c r="FS303" s="16"/>
      <c r="FT303" s="16"/>
      <c r="FU303" s="16"/>
      <c r="FV303" s="16"/>
      <c r="FW303" s="16"/>
      <c r="FX303" s="16"/>
      <c r="FY303" s="16"/>
      <c r="FZ303" s="16"/>
      <c r="GA303" s="16"/>
      <c r="GB303" s="16"/>
      <c r="GC303" s="16"/>
      <c r="GE303" s="37">
        <v>298</v>
      </c>
      <c r="GF303" s="12">
        <v>3370</v>
      </c>
      <c r="GG303" s="16">
        <v>32.39</v>
      </c>
      <c r="GH303" s="16">
        <v>16.260000000000002</v>
      </c>
      <c r="GI303" s="16">
        <v>0</v>
      </c>
      <c r="GJ303" s="16">
        <v>6</v>
      </c>
      <c r="GK303" s="16">
        <v>11.5</v>
      </c>
      <c r="GL303" s="16">
        <v>0</v>
      </c>
      <c r="GM303" s="16">
        <v>3.24</v>
      </c>
      <c r="GN303" s="16">
        <v>24.61</v>
      </c>
      <c r="GO303" s="16">
        <v>0</v>
      </c>
      <c r="GP303" s="16">
        <v>30.99</v>
      </c>
      <c r="GQ303" s="16">
        <v>18.5</v>
      </c>
      <c r="GR303" s="16">
        <v>19.899999999999999</v>
      </c>
      <c r="GS303" s="16">
        <v>25.62</v>
      </c>
      <c r="GT303" s="16">
        <v>7.0549999999999997</v>
      </c>
      <c r="GU303" s="16">
        <v>5.28</v>
      </c>
      <c r="GV303" s="16">
        <v>2611.4199999999969</v>
      </c>
      <c r="GW303" s="16"/>
      <c r="GX303" s="16"/>
      <c r="GY303" s="16"/>
      <c r="GZ303" s="16"/>
      <c r="HA303" s="16"/>
    </row>
    <row r="304" spans="1:209" x14ac:dyDescent="0.35">
      <c r="A304" s="37"/>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c r="CM304" s="16"/>
      <c r="CN304" s="16"/>
      <c r="CO304" s="16"/>
      <c r="CP304" s="16"/>
      <c r="CQ304" s="16"/>
      <c r="CR304" s="16"/>
      <c r="CS304" s="16"/>
      <c r="CT304" s="16"/>
      <c r="CU304" s="16"/>
      <c r="CV304" s="16"/>
      <c r="CW304" s="16"/>
      <c r="CX304" s="16"/>
      <c r="CY304" s="16"/>
      <c r="CZ304" s="16"/>
      <c r="DA304" s="16"/>
      <c r="DB304" s="16"/>
      <c r="DC304" s="16"/>
      <c r="DD304" s="16"/>
      <c r="DE304" s="16"/>
      <c r="DF304" s="16"/>
      <c r="DG304" s="16"/>
      <c r="DH304" s="16"/>
      <c r="DI304" s="16"/>
      <c r="DJ304" s="16"/>
      <c r="DK304" s="16"/>
      <c r="DL304" s="16"/>
      <c r="DM304" s="16"/>
      <c r="DN304" s="16"/>
      <c r="DO304" s="16"/>
      <c r="DP304" s="16"/>
      <c r="DQ304" s="16"/>
      <c r="DR304" s="16"/>
      <c r="DS304" s="16"/>
      <c r="DT304" s="16"/>
      <c r="DU304" s="16"/>
      <c r="DV304" s="16"/>
      <c r="DW304" s="16"/>
      <c r="DX304" s="16"/>
      <c r="DY304" s="16"/>
      <c r="DZ304" s="16"/>
      <c r="EA304" s="16"/>
      <c r="EB304" s="16"/>
      <c r="EC304" s="16"/>
      <c r="ED304" s="16"/>
      <c r="EE304" s="16"/>
      <c r="EF304" s="16"/>
      <c r="EG304" s="16"/>
      <c r="EH304" s="16"/>
      <c r="EI304" s="16"/>
      <c r="EJ304" s="16"/>
      <c r="EK304" s="16"/>
      <c r="EL304" s="16"/>
      <c r="EM304" s="16"/>
      <c r="EN304" s="16"/>
      <c r="EO304" s="16"/>
      <c r="EP304" s="16"/>
      <c r="EQ304" s="16"/>
      <c r="ER304" s="16"/>
      <c r="ES304" s="16"/>
      <c r="ET304" s="16"/>
      <c r="EU304" s="16"/>
      <c r="EV304" s="16"/>
      <c r="EW304" s="16"/>
      <c r="EX304" s="16"/>
      <c r="EY304" s="16"/>
      <c r="EZ304" s="16"/>
      <c r="FA304" s="16"/>
      <c r="FB304" s="16"/>
      <c r="FC304" s="16"/>
      <c r="FD304" s="16"/>
      <c r="FE304" s="16"/>
      <c r="FF304" s="16"/>
      <c r="FG304" s="16"/>
      <c r="FH304" s="16"/>
      <c r="FI304" s="16"/>
      <c r="FJ304" s="16"/>
      <c r="FK304" s="16"/>
      <c r="FL304" s="16"/>
      <c r="FM304" s="16"/>
      <c r="FN304" s="16"/>
      <c r="FO304" s="16"/>
      <c r="FP304" s="16"/>
      <c r="FQ304" s="16"/>
      <c r="FR304" s="16"/>
      <c r="FS304" s="16"/>
      <c r="FT304" s="16"/>
      <c r="FU304" s="16"/>
      <c r="FV304" s="16"/>
      <c r="FW304" s="16"/>
      <c r="FX304" s="16"/>
      <c r="FY304" s="16"/>
      <c r="FZ304" s="16"/>
      <c r="GA304" s="16"/>
      <c r="GB304" s="16"/>
      <c r="GC304" s="16"/>
      <c r="GE304" s="37">
        <v>299</v>
      </c>
      <c r="GF304" s="12">
        <v>3371</v>
      </c>
      <c r="GG304" s="16">
        <v>2.2799999999999998</v>
      </c>
      <c r="GH304" s="16">
        <v>22.454999999999998</v>
      </c>
      <c r="GI304" s="16">
        <v>1.5</v>
      </c>
      <c r="GJ304" s="16">
        <v>3</v>
      </c>
      <c r="GK304" s="16">
        <v>0</v>
      </c>
      <c r="GL304" s="16">
        <v>8.58</v>
      </c>
      <c r="GM304" s="16">
        <v>9.9</v>
      </c>
      <c r="GN304" s="16">
        <v>9.18</v>
      </c>
      <c r="GO304" s="16">
        <v>3.92</v>
      </c>
      <c r="GP304" s="16">
        <v>6.6</v>
      </c>
      <c r="GQ304" s="16">
        <v>0</v>
      </c>
      <c r="GR304" s="16">
        <v>22.58</v>
      </c>
      <c r="GS304" s="16">
        <v>22.04</v>
      </c>
      <c r="GT304" s="16">
        <v>14.57</v>
      </c>
      <c r="GU304" s="16">
        <v>0</v>
      </c>
      <c r="GV304" s="16">
        <v>1695.2749999999992</v>
      </c>
      <c r="GW304" s="16"/>
      <c r="GX304" s="16"/>
      <c r="GY304" s="16"/>
      <c r="GZ304" s="16"/>
      <c r="HA304" s="16"/>
    </row>
    <row r="305" spans="1:209" x14ac:dyDescent="0.35">
      <c r="A305" s="37"/>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c r="CO305" s="16"/>
      <c r="CP305" s="16"/>
      <c r="CQ305" s="16"/>
      <c r="CR305" s="16"/>
      <c r="CS305" s="16"/>
      <c r="CT305" s="16"/>
      <c r="CU305" s="16"/>
      <c r="CV305" s="16"/>
      <c r="CW305" s="16"/>
      <c r="CX305" s="16"/>
      <c r="CY305" s="16"/>
      <c r="CZ305" s="16"/>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6"/>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c r="FL305" s="16"/>
      <c r="FM305" s="16"/>
      <c r="FN305" s="16"/>
      <c r="FO305" s="16"/>
      <c r="FP305" s="16"/>
      <c r="FQ305" s="16"/>
      <c r="FR305" s="16"/>
      <c r="FS305" s="16"/>
      <c r="FT305" s="16"/>
      <c r="FU305" s="16"/>
      <c r="FV305" s="16"/>
      <c r="FW305" s="16"/>
      <c r="FX305" s="16"/>
      <c r="FY305" s="16"/>
      <c r="FZ305" s="16"/>
      <c r="GA305" s="16"/>
      <c r="GB305" s="16"/>
      <c r="GC305" s="16"/>
      <c r="GE305" s="37">
        <v>300</v>
      </c>
      <c r="GF305" s="12">
        <v>3373</v>
      </c>
      <c r="GG305" s="16">
        <v>5.71</v>
      </c>
      <c r="GH305" s="16">
        <v>13.305</v>
      </c>
      <c r="GI305" s="16">
        <v>22.25</v>
      </c>
      <c r="GJ305" s="16">
        <v>3.25</v>
      </c>
      <c r="GK305" s="16">
        <v>3</v>
      </c>
      <c r="GL305" s="16">
        <v>10.92</v>
      </c>
      <c r="GM305" s="16">
        <v>4.5</v>
      </c>
      <c r="GN305" s="16">
        <v>25.07</v>
      </c>
      <c r="GO305" s="16">
        <v>9.92</v>
      </c>
      <c r="GP305" s="16">
        <v>25.785</v>
      </c>
      <c r="GQ305" s="16">
        <v>11.89</v>
      </c>
      <c r="GR305" s="16">
        <v>12.47</v>
      </c>
      <c r="GS305" s="16">
        <v>26.065000000000001</v>
      </c>
      <c r="GT305" s="16">
        <v>19.84</v>
      </c>
      <c r="GU305" s="16">
        <v>0</v>
      </c>
      <c r="GV305" s="16">
        <v>3606.5169999999994</v>
      </c>
      <c r="GW305" s="16"/>
      <c r="GX305" s="16"/>
      <c r="GY305" s="16"/>
      <c r="GZ305" s="16"/>
      <c r="HA305" s="16"/>
    </row>
    <row r="306" spans="1:209" x14ac:dyDescent="0.35">
      <c r="A306" s="37"/>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c r="FL306" s="16"/>
      <c r="FM306" s="16"/>
      <c r="FN306" s="16"/>
      <c r="FO306" s="16"/>
      <c r="FP306" s="16"/>
      <c r="FQ306" s="16"/>
      <c r="FR306" s="16"/>
      <c r="FS306" s="16"/>
      <c r="FT306" s="16"/>
      <c r="FU306" s="16"/>
      <c r="FV306" s="16"/>
      <c r="FW306" s="16"/>
      <c r="FX306" s="16"/>
      <c r="FY306" s="16"/>
      <c r="FZ306" s="16"/>
      <c r="GA306" s="16"/>
      <c r="GB306" s="16"/>
      <c r="GC306" s="16"/>
      <c r="GE306" s="37">
        <v>301</v>
      </c>
      <c r="GF306" s="12">
        <v>3374</v>
      </c>
      <c r="GG306" s="16">
        <v>0</v>
      </c>
      <c r="GH306" s="16">
        <v>1.52</v>
      </c>
      <c r="GI306" s="16">
        <v>3</v>
      </c>
      <c r="GJ306" s="16">
        <v>8</v>
      </c>
      <c r="GK306" s="16">
        <v>0</v>
      </c>
      <c r="GL306" s="16">
        <v>0</v>
      </c>
      <c r="GM306" s="16">
        <v>0</v>
      </c>
      <c r="GN306" s="16">
        <v>0</v>
      </c>
      <c r="GO306" s="16">
        <v>0</v>
      </c>
      <c r="GP306" s="16">
        <v>0</v>
      </c>
      <c r="GQ306" s="16">
        <v>16.96</v>
      </c>
      <c r="GR306" s="16">
        <v>0</v>
      </c>
      <c r="GS306" s="16">
        <v>0</v>
      </c>
      <c r="GT306" s="16">
        <v>0</v>
      </c>
      <c r="GU306" s="16">
        <v>0</v>
      </c>
      <c r="GV306" s="16">
        <v>862.89999999999986</v>
      </c>
      <c r="GW306" s="16"/>
      <c r="GX306" s="16"/>
      <c r="GY306" s="16"/>
      <c r="GZ306" s="16"/>
      <c r="HA306" s="16"/>
    </row>
    <row r="307" spans="1:209" x14ac:dyDescent="0.35">
      <c r="A307" s="37"/>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c r="CM307" s="16"/>
      <c r="CN307" s="16"/>
      <c r="CO307" s="16"/>
      <c r="CP307" s="16"/>
      <c r="CQ307" s="16"/>
      <c r="CR307" s="16"/>
      <c r="CS307" s="16"/>
      <c r="CT307" s="16"/>
      <c r="CU307" s="16"/>
      <c r="CV307" s="16"/>
      <c r="CW307" s="16"/>
      <c r="CX307" s="16"/>
      <c r="CY307" s="16"/>
      <c r="CZ307" s="16"/>
      <c r="DA307" s="16"/>
      <c r="DB307" s="16"/>
      <c r="DC307" s="16"/>
      <c r="DD307" s="16"/>
      <c r="DE307" s="16"/>
      <c r="DF307" s="16"/>
      <c r="DG307" s="16"/>
      <c r="DH307" s="16"/>
      <c r="DI307" s="16"/>
      <c r="DJ307" s="16"/>
      <c r="DK307" s="16"/>
      <c r="DL307" s="16"/>
      <c r="DM307" s="16"/>
      <c r="DN307" s="16"/>
      <c r="DO307" s="16"/>
      <c r="DP307" s="16"/>
      <c r="DQ307" s="16"/>
      <c r="DR307" s="16"/>
      <c r="DS307" s="16"/>
      <c r="DT307" s="16"/>
      <c r="DU307" s="16"/>
      <c r="DV307" s="16"/>
      <c r="DW307" s="16"/>
      <c r="DX307" s="16"/>
      <c r="DY307" s="16"/>
      <c r="DZ307" s="16"/>
      <c r="EA307" s="16"/>
      <c r="EB307" s="16"/>
      <c r="EC307" s="16"/>
      <c r="ED307" s="16"/>
      <c r="EE307" s="16"/>
      <c r="EF307" s="16"/>
      <c r="EG307" s="16"/>
      <c r="EH307" s="16"/>
      <c r="EI307" s="16"/>
      <c r="EJ307" s="16"/>
      <c r="EK307" s="16"/>
      <c r="EL307" s="16"/>
      <c r="EM307" s="16"/>
      <c r="EN307" s="16"/>
      <c r="EO307" s="16"/>
      <c r="EP307" s="16"/>
      <c r="EQ307" s="16"/>
      <c r="ER307" s="16"/>
      <c r="ES307" s="16"/>
      <c r="ET307" s="16"/>
      <c r="EU307" s="16"/>
      <c r="EV307" s="16"/>
      <c r="EW307" s="16"/>
      <c r="EX307" s="16"/>
      <c r="EY307" s="16"/>
      <c r="EZ307" s="16"/>
      <c r="FA307" s="16"/>
      <c r="FB307" s="16"/>
      <c r="FC307" s="16"/>
      <c r="FD307" s="16"/>
      <c r="FE307" s="16"/>
      <c r="FF307" s="16"/>
      <c r="FG307" s="16"/>
      <c r="FH307" s="16"/>
      <c r="FI307" s="16"/>
      <c r="FJ307" s="16"/>
      <c r="FK307" s="16"/>
      <c r="FL307" s="16"/>
      <c r="FM307" s="16"/>
      <c r="FN307" s="16"/>
      <c r="FO307" s="16"/>
      <c r="FP307" s="16"/>
      <c r="FQ307" s="16"/>
      <c r="FR307" s="16"/>
      <c r="FS307" s="16"/>
      <c r="FT307" s="16"/>
      <c r="FU307" s="16"/>
      <c r="FV307" s="16"/>
      <c r="FW307" s="16"/>
      <c r="FX307" s="16"/>
      <c r="FY307" s="16"/>
      <c r="FZ307" s="16"/>
      <c r="GA307" s="16"/>
      <c r="GB307" s="16"/>
      <c r="GC307" s="16"/>
      <c r="GE307" s="37">
        <v>302</v>
      </c>
      <c r="GF307" s="12">
        <v>3375</v>
      </c>
      <c r="GG307" s="16">
        <v>0</v>
      </c>
      <c r="GH307" s="16">
        <v>0</v>
      </c>
      <c r="GI307" s="16">
        <v>0</v>
      </c>
      <c r="GJ307" s="16">
        <v>0</v>
      </c>
      <c r="GK307" s="16">
        <v>0</v>
      </c>
      <c r="GL307" s="16">
        <v>0</v>
      </c>
      <c r="GM307" s="16">
        <v>5.0999999999999996</v>
      </c>
      <c r="GN307" s="16">
        <v>0</v>
      </c>
      <c r="GO307" s="16">
        <v>0</v>
      </c>
      <c r="GP307" s="16">
        <v>0</v>
      </c>
      <c r="GQ307" s="16">
        <v>0</v>
      </c>
      <c r="GR307" s="16">
        <v>0</v>
      </c>
      <c r="GS307" s="16">
        <v>0</v>
      </c>
      <c r="GT307" s="16">
        <v>0</v>
      </c>
      <c r="GU307" s="16">
        <v>10.119999999999999</v>
      </c>
      <c r="GV307" s="16">
        <v>358.69</v>
      </c>
      <c r="GW307" s="16"/>
      <c r="GX307" s="16"/>
      <c r="GY307" s="16"/>
      <c r="GZ307" s="16"/>
      <c r="HA307" s="16"/>
    </row>
    <row r="308" spans="1:209" x14ac:dyDescent="0.35">
      <c r="A308" s="37"/>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c r="CM308" s="16"/>
      <c r="CN308" s="16"/>
      <c r="CO308" s="16"/>
      <c r="CP308" s="16"/>
      <c r="CQ308" s="16"/>
      <c r="CR308" s="16"/>
      <c r="CS308" s="16"/>
      <c r="CT308" s="16"/>
      <c r="CU308" s="16"/>
      <c r="CV308" s="16"/>
      <c r="CW308" s="16"/>
      <c r="CX308" s="16"/>
      <c r="CY308" s="16"/>
      <c r="CZ308" s="16"/>
      <c r="DA308" s="16"/>
      <c r="DB308" s="16"/>
      <c r="DC308" s="16"/>
      <c r="DD308" s="16"/>
      <c r="DE308" s="16"/>
      <c r="DF308" s="16"/>
      <c r="DG308" s="16"/>
      <c r="DH308" s="16"/>
      <c r="DI308" s="16"/>
      <c r="DJ308" s="16"/>
      <c r="DK308" s="16"/>
      <c r="DL308" s="16"/>
      <c r="DM308" s="16"/>
      <c r="DN308" s="16"/>
      <c r="DO308" s="16"/>
      <c r="DP308" s="16"/>
      <c r="DQ308" s="16"/>
      <c r="DR308" s="16"/>
      <c r="DS308" s="16"/>
      <c r="DT308" s="16"/>
      <c r="DU308" s="16"/>
      <c r="DV308" s="16"/>
      <c r="DW308" s="16"/>
      <c r="DX308" s="16"/>
      <c r="DY308" s="16"/>
      <c r="DZ308" s="16"/>
      <c r="EA308" s="16"/>
      <c r="EB308" s="16"/>
      <c r="EC308" s="16"/>
      <c r="ED308" s="16"/>
      <c r="EE308" s="16"/>
      <c r="EF308" s="16"/>
      <c r="EG308" s="16"/>
      <c r="EH308" s="16"/>
      <c r="EI308" s="16"/>
      <c r="EJ308" s="16"/>
      <c r="EK308" s="16"/>
      <c r="EL308" s="16"/>
      <c r="EM308" s="16"/>
      <c r="EN308" s="16"/>
      <c r="EO308" s="16"/>
      <c r="EP308" s="16"/>
      <c r="EQ308" s="16"/>
      <c r="ER308" s="16"/>
      <c r="ES308" s="16"/>
      <c r="ET308" s="16"/>
      <c r="EU308" s="16"/>
      <c r="EV308" s="16"/>
      <c r="EW308" s="16"/>
      <c r="EX308" s="16"/>
      <c r="EY308" s="16"/>
      <c r="EZ308" s="16"/>
      <c r="FA308" s="16"/>
      <c r="FB308" s="16"/>
      <c r="FC308" s="16"/>
      <c r="FD308" s="16"/>
      <c r="FE308" s="16"/>
      <c r="FF308" s="16"/>
      <c r="FG308" s="16"/>
      <c r="FH308" s="16"/>
      <c r="FI308" s="16"/>
      <c r="FJ308" s="16"/>
      <c r="FK308" s="16"/>
      <c r="FL308" s="16"/>
      <c r="FM308" s="16"/>
      <c r="FN308" s="16"/>
      <c r="FO308" s="16"/>
      <c r="FP308" s="16"/>
      <c r="FQ308" s="16"/>
      <c r="FR308" s="16"/>
      <c r="FS308" s="16"/>
      <c r="FT308" s="16"/>
      <c r="FU308" s="16"/>
      <c r="FV308" s="16"/>
      <c r="FW308" s="16"/>
      <c r="FX308" s="16"/>
      <c r="FY308" s="16"/>
      <c r="FZ308" s="16"/>
      <c r="GA308" s="16"/>
      <c r="GB308" s="16"/>
      <c r="GC308" s="16"/>
      <c r="GE308" s="37">
        <v>303</v>
      </c>
      <c r="GF308" s="12">
        <v>3377</v>
      </c>
      <c r="GG308" s="16">
        <v>48.47</v>
      </c>
      <c r="GH308" s="16">
        <v>110.28</v>
      </c>
      <c r="GI308" s="16">
        <v>40.200000000000003</v>
      </c>
      <c r="GJ308" s="16">
        <v>21.16</v>
      </c>
      <c r="GK308" s="16">
        <v>11.5</v>
      </c>
      <c r="GL308" s="16">
        <v>18.940000000000001</v>
      </c>
      <c r="GM308" s="16">
        <v>5.98</v>
      </c>
      <c r="GN308" s="16">
        <v>94.4</v>
      </c>
      <c r="GO308" s="16">
        <v>69.784999999999997</v>
      </c>
      <c r="GP308" s="16">
        <v>49.145000000000003</v>
      </c>
      <c r="GQ308" s="16">
        <v>85.62</v>
      </c>
      <c r="GR308" s="16">
        <v>76.44</v>
      </c>
      <c r="GS308" s="16">
        <v>84.22</v>
      </c>
      <c r="GT308" s="16">
        <v>65.055000000000007</v>
      </c>
      <c r="GU308" s="16">
        <v>60.77</v>
      </c>
      <c r="GV308" s="16">
        <v>9337.4469999999965</v>
      </c>
      <c r="GW308" s="16"/>
      <c r="GX308" s="16"/>
      <c r="GY308" s="16"/>
      <c r="GZ308" s="16"/>
      <c r="HA308" s="16"/>
    </row>
    <row r="309" spans="1:209" x14ac:dyDescent="0.35">
      <c r="A309" s="37"/>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c r="CO309" s="16"/>
      <c r="CP309" s="16"/>
      <c r="CQ309" s="16"/>
      <c r="CR309" s="16"/>
      <c r="CS309" s="16"/>
      <c r="CT309" s="16"/>
      <c r="CU309" s="16"/>
      <c r="CV309" s="16"/>
      <c r="CW309" s="16"/>
      <c r="CX309" s="16"/>
      <c r="CY309" s="16"/>
      <c r="CZ309" s="16"/>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6"/>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c r="FL309" s="16"/>
      <c r="FM309" s="16"/>
      <c r="FN309" s="16"/>
      <c r="FO309" s="16"/>
      <c r="FP309" s="16"/>
      <c r="FQ309" s="16"/>
      <c r="FR309" s="16"/>
      <c r="FS309" s="16"/>
      <c r="FT309" s="16"/>
      <c r="FU309" s="16"/>
      <c r="FV309" s="16"/>
      <c r="FW309" s="16"/>
      <c r="FX309" s="16"/>
      <c r="FY309" s="16"/>
      <c r="FZ309" s="16"/>
      <c r="GA309" s="16"/>
      <c r="GB309" s="16"/>
      <c r="GC309" s="16"/>
      <c r="GE309" s="37">
        <v>304</v>
      </c>
      <c r="GF309" s="12">
        <v>3378</v>
      </c>
      <c r="GG309" s="16">
        <v>5.13</v>
      </c>
      <c r="GH309" s="16">
        <v>5.4</v>
      </c>
      <c r="GI309" s="16">
        <v>0</v>
      </c>
      <c r="GJ309" s="16">
        <v>0</v>
      </c>
      <c r="GK309" s="16">
        <v>0</v>
      </c>
      <c r="GL309" s="16">
        <v>0</v>
      </c>
      <c r="GM309" s="16">
        <v>0</v>
      </c>
      <c r="GN309" s="16">
        <v>0</v>
      </c>
      <c r="GO309" s="16">
        <v>0</v>
      </c>
      <c r="GP309" s="16">
        <v>0</v>
      </c>
      <c r="GQ309" s="16">
        <v>0</v>
      </c>
      <c r="GR309" s="16">
        <v>0</v>
      </c>
      <c r="GS309" s="16">
        <v>0</v>
      </c>
      <c r="GT309" s="16">
        <v>7.92</v>
      </c>
      <c r="GU309" s="16">
        <v>0</v>
      </c>
      <c r="GV309" s="16">
        <v>178.17499999999998</v>
      </c>
      <c r="GW309" s="16"/>
      <c r="GX309" s="16"/>
      <c r="GY309" s="16"/>
      <c r="GZ309" s="16"/>
      <c r="HA309" s="16"/>
    </row>
    <row r="310" spans="1:209" x14ac:dyDescent="0.35">
      <c r="A310" s="37"/>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c r="CO310" s="16"/>
      <c r="CP310" s="16"/>
      <c r="CQ310" s="16"/>
      <c r="CR310" s="16"/>
      <c r="CS310" s="16"/>
      <c r="CT310" s="16"/>
      <c r="CU310" s="16"/>
      <c r="CV310" s="16"/>
      <c r="CW310" s="16"/>
      <c r="CX310" s="16"/>
      <c r="CY310" s="16"/>
      <c r="CZ310" s="16"/>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6"/>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c r="FL310" s="16"/>
      <c r="FM310" s="16"/>
      <c r="FN310" s="16"/>
      <c r="FO310" s="16"/>
      <c r="FP310" s="16"/>
      <c r="FQ310" s="16"/>
      <c r="FR310" s="16"/>
      <c r="FS310" s="16"/>
      <c r="FT310" s="16"/>
      <c r="FU310" s="16"/>
      <c r="FV310" s="16"/>
      <c r="FW310" s="16"/>
      <c r="FX310" s="16"/>
      <c r="FY310" s="16"/>
      <c r="FZ310" s="16"/>
      <c r="GA310" s="16"/>
      <c r="GB310" s="16"/>
      <c r="GC310" s="16"/>
      <c r="GE310" s="37">
        <v>305</v>
      </c>
      <c r="GF310" s="12">
        <v>3379</v>
      </c>
      <c r="GG310" s="16">
        <v>0</v>
      </c>
      <c r="GH310" s="16">
        <v>0</v>
      </c>
      <c r="GI310" s="16">
        <v>0</v>
      </c>
      <c r="GJ310" s="16">
        <v>0</v>
      </c>
      <c r="GK310" s="16">
        <v>2</v>
      </c>
      <c r="GL310" s="16">
        <v>2</v>
      </c>
      <c r="GM310" s="16">
        <v>5</v>
      </c>
      <c r="GN310" s="16">
        <v>4.32</v>
      </c>
      <c r="GO310" s="16">
        <v>10.199999999999999</v>
      </c>
      <c r="GP310" s="16">
        <v>0</v>
      </c>
      <c r="GQ310" s="16">
        <v>0</v>
      </c>
      <c r="GR310" s="16">
        <v>0</v>
      </c>
      <c r="GS310" s="16">
        <v>0</v>
      </c>
      <c r="GT310" s="16">
        <v>0</v>
      </c>
      <c r="GU310" s="16">
        <v>0</v>
      </c>
      <c r="GV310" s="16">
        <v>737.48</v>
      </c>
      <c r="GW310" s="16"/>
      <c r="GX310" s="16"/>
      <c r="GY310" s="16"/>
      <c r="GZ310" s="16"/>
      <c r="HA310" s="16"/>
    </row>
    <row r="311" spans="1:209" x14ac:dyDescent="0.35">
      <c r="A311" s="37"/>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c r="CO311" s="16"/>
      <c r="CP311" s="16"/>
      <c r="CQ311" s="16"/>
      <c r="CR311" s="16"/>
      <c r="CS311" s="16"/>
      <c r="CT311" s="16"/>
      <c r="CU311" s="16"/>
      <c r="CV311" s="16"/>
      <c r="CW311" s="16"/>
      <c r="CX311" s="16"/>
      <c r="CY311" s="16"/>
      <c r="CZ311" s="16"/>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6"/>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c r="FL311" s="16"/>
      <c r="FM311" s="16"/>
      <c r="FN311" s="16"/>
      <c r="FO311" s="16"/>
      <c r="FP311" s="16"/>
      <c r="FQ311" s="16"/>
      <c r="FR311" s="16"/>
      <c r="FS311" s="16"/>
      <c r="FT311" s="16"/>
      <c r="FU311" s="16"/>
      <c r="FV311" s="16"/>
      <c r="FW311" s="16"/>
      <c r="FX311" s="16"/>
      <c r="FY311" s="16"/>
      <c r="FZ311" s="16"/>
      <c r="GA311" s="16"/>
      <c r="GB311" s="16"/>
      <c r="GC311" s="16"/>
      <c r="GE311" s="37">
        <v>306</v>
      </c>
      <c r="GF311" s="12">
        <v>3380</v>
      </c>
      <c r="GG311" s="16">
        <v>38.590000000000003</v>
      </c>
      <c r="GH311" s="16">
        <v>98.16</v>
      </c>
      <c r="GI311" s="16">
        <v>67.900000000000006</v>
      </c>
      <c r="GJ311" s="16">
        <v>15</v>
      </c>
      <c r="GK311" s="16">
        <v>6</v>
      </c>
      <c r="GL311" s="16">
        <v>10.92</v>
      </c>
      <c r="GM311" s="16">
        <v>52.21</v>
      </c>
      <c r="GN311" s="16">
        <v>14.39</v>
      </c>
      <c r="GO311" s="16">
        <v>62.97</v>
      </c>
      <c r="GP311" s="16">
        <v>79.465000000000003</v>
      </c>
      <c r="GQ311" s="16">
        <v>71.790000000000006</v>
      </c>
      <c r="GR311" s="16">
        <v>22.2</v>
      </c>
      <c r="GS311" s="16">
        <v>54.34</v>
      </c>
      <c r="GT311" s="16">
        <v>106.2</v>
      </c>
      <c r="GU311" s="16">
        <v>23.76</v>
      </c>
      <c r="GV311" s="16">
        <v>6315.0180000000018</v>
      </c>
      <c r="GW311" s="16"/>
      <c r="GX311" s="16"/>
      <c r="GY311" s="16"/>
      <c r="GZ311" s="16"/>
      <c r="HA311" s="16"/>
    </row>
    <row r="312" spans="1:209" x14ac:dyDescent="0.35">
      <c r="A312" s="37"/>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c r="CO312" s="16"/>
      <c r="CP312" s="16"/>
      <c r="CQ312" s="16"/>
      <c r="CR312" s="16"/>
      <c r="CS312" s="16"/>
      <c r="CT312" s="16"/>
      <c r="CU312" s="16"/>
      <c r="CV312" s="16"/>
      <c r="CW312" s="16"/>
      <c r="CX312" s="16"/>
      <c r="CY312" s="16"/>
      <c r="CZ312" s="16"/>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6"/>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c r="FL312" s="16"/>
      <c r="FM312" s="16"/>
      <c r="FN312" s="16"/>
      <c r="FO312" s="16"/>
      <c r="FP312" s="16"/>
      <c r="FQ312" s="16"/>
      <c r="FR312" s="16"/>
      <c r="FS312" s="16"/>
      <c r="FT312" s="16"/>
      <c r="FU312" s="16"/>
      <c r="FV312" s="16"/>
      <c r="FW312" s="16"/>
      <c r="FX312" s="16"/>
      <c r="FY312" s="16"/>
      <c r="FZ312" s="16"/>
      <c r="GA312" s="16"/>
      <c r="GB312" s="16"/>
      <c r="GC312" s="16"/>
      <c r="GE312" s="37">
        <v>307</v>
      </c>
      <c r="GF312" s="12">
        <v>3381</v>
      </c>
      <c r="GG312" s="16">
        <v>21.04</v>
      </c>
      <c r="GH312" s="16">
        <v>12.54</v>
      </c>
      <c r="GI312" s="16">
        <v>6</v>
      </c>
      <c r="GJ312" s="16">
        <v>3</v>
      </c>
      <c r="GK312" s="16">
        <v>0</v>
      </c>
      <c r="GL312" s="16">
        <v>0</v>
      </c>
      <c r="GM312" s="16">
        <v>5.4</v>
      </c>
      <c r="GN312" s="16">
        <v>19.66</v>
      </c>
      <c r="GO312" s="16">
        <v>10.86</v>
      </c>
      <c r="GP312" s="16">
        <v>0</v>
      </c>
      <c r="GQ312" s="16">
        <v>13.32</v>
      </c>
      <c r="GR312" s="16">
        <v>33.770000000000003</v>
      </c>
      <c r="GS312" s="16">
        <v>26.6</v>
      </c>
      <c r="GT312" s="16">
        <v>52.85</v>
      </c>
      <c r="GU312" s="16">
        <v>0</v>
      </c>
      <c r="GV312" s="16">
        <v>2456.3180000000011</v>
      </c>
      <c r="GW312" s="16"/>
      <c r="GX312" s="16"/>
      <c r="GY312" s="16"/>
      <c r="GZ312" s="16"/>
      <c r="HA312" s="16"/>
    </row>
    <row r="313" spans="1:209" x14ac:dyDescent="0.35">
      <c r="A313" s="37"/>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E313" s="37">
        <v>308</v>
      </c>
      <c r="GF313" s="12">
        <v>3384</v>
      </c>
      <c r="GG313" s="16">
        <v>3.42</v>
      </c>
      <c r="GH313" s="16">
        <v>1.98</v>
      </c>
      <c r="GI313" s="16">
        <v>10</v>
      </c>
      <c r="GJ313" s="16">
        <v>3</v>
      </c>
      <c r="GK313" s="16">
        <v>5</v>
      </c>
      <c r="GL313" s="16">
        <v>0</v>
      </c>
      <c r="GM313" s="16">
        <v>3.18</v>
      </c>
      <c r="GN313" s="16">
        <v>6.48</v>
      </c>
      <c r="GO313" s="16">
        <v>6.27</v>
      </c>
      <c r="GP313" s="16">
        <v>6.6</v>
      </c>
      <c r="GQ313" s="16">
        <v>0</v>
      </c>
      <c r="GR313" s="16">
        <v>10.36</v>
      </c>
      <c r="GS313" s="16">
        <v>0</v>
      </c>
      <c r="GT313" s="16">
        <v>14.96</v>
      </c>
      <c r="GU313" s="16">
        <v>0</v>
      </c>
      <c r="GV313" s="16">
        <v>825.31699999999989</v>
      </c>
      <c r="GW313" s="16"/>
      <c r="GX313" s="16"/>
      <c r="GY313" s="16"/>
      <c r="GZ313" s="16"/>
      <c r="HA313" s="16"/>
    </row>
    <row r="314" spans="1:209" x14ac:dyDescent="0.35">
      <c r="A314" s="37"/>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E314" s="37">
        <v>309</v>
      </c>
      <c r="GF314" s="12">
        <v>3385</v>
      </c>
      <c r="GG314" s="16">
        <v>4.5</v>
      </c>
      <c r="GH314" s="16">
        <v>14.75</v>
      </c>
      <c r="GI314" s="16">
        <v>0</v>
      </c>
      <c r="GJ314" s="16">
        <v>42.84</v>
      </c>
      <c r="GK314" s="16">
        <v>0</v>
      </c>
      <c r="GL314" s="16">
        <v>3.12</v>
      </c>
      <c r="GM314" s="16">
        <v>0</v>
      </c>
      <c r="GN314" s="16">
        <v>12</v>
      </c>
      <c r="GO314" s="16">
        <v>0</v>
      </c>
      <c r="GP314" s="16">
        <v>0</v>
      </c>
      <c r="GQ314" s="16">
        <v>6.6</v>
      </c>
      <c r="GR314" s="16">
        <v>6.66</v>
      </c>
      <c r="GS314" s="16">
        <v>0</v>
      </c>
      <c r="GT314" s="16">
        <v>0</v>
      </c>
      <c r="GU314" s="16">
        <v>0</v>
      </c>
      <c r="GV314" s="16">
        <v>916.92500000000007</v>
      </c>
      <c r="GW314" s="16"/>
      <c r="GX314" s="16"/>
      <c r="GY314" s="16"/>
      <c r="GZ314" s="16"/>
      <c r="HA314" s="16"/>
    </row>
    <row r="315" spans="1:209" x14ac:dyDescent="0.35">
      <c r="A315" s="37"/>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c r="CM315" s="16"/>
      <c r="CN315" s="16"/>
      <c r="CO315" s="16"/>
      <c r="CP315" s="16"/>
      <c r="CQ315" s="16"/>
      <c r="CR315" s="16"/>
      <c r="CS315" s="16"/>
      <c r="CT315" s="16"/>
      <c r="CU315" s="16"/>
      <c r="CV315" s="16"/>
      <c r="CW315" s="16"/>
      <c r="CX315" s="16"/>
      <c r="CY315" s="16"/>
      <c r="CZ315" s="16"/>
      <c r="DA315" s="16"/>
      <c r="DB315" s="16"/>
      <c r="DC315" s="16"/>
      <c r="DD315" s="16"/>
      <c r="DE315" s="16"/>
      <c r="DF315" s="16"/>
      <c r="DG315" s="16"/>
      <c r="DH315" s="16"/>
      <c r="DI315" s="16"/>
      <c r="DJ315" s="16"/>
      <c r="DK315" s="16"/>
      <c r="DL315" s="16"/>
      <c r="DM315" s="16"/>
      <c r="DN315" s="16"/>
      <c r="DO315" s="16"/>
      <c r="DP315" s="16"/>
      <c r="DQ315" s="16"/>
      <c r="DR315" s="16"/>
      <c r="DS315" s="16"/>
      <c r="DT315" s="16"/>
      <c r="DU315" s="16"/>
      <c r="DV315" s="16"/>
      <c r="DW315" s="16"/>
      <c r="DX315" s="16"/>
      <c r="DY315" s="16"/>
      <c r="DZ315" s="16"/>
      <c r="EA315" s="16"/>
      <c r="EB315" s="16"/>
      <c r="EC315" s="16"/>
      <c r="ED315" s="16"/>
      <c r="EE315" s="16"/>
      <c r="EF315" s="16"/>
      <c r="EG315" s="16"/>
      <c r="EH315" s="16"/>
      <c r="EI315" s="16"/>
      <c r="EJ315" s="16"/>
      <c r="EK315" s="16"/>
      <c r="EL315" s="16"/>
      <c r="EM315" s="16"/>
      <c r="EN315" s="16"/>
      <c r="EO315" s="16"/>
      <c r="EP315" s="16"/>
      <c r="EQ315" s="16"/>
      <c r="ER315" s="16"/>
      <c r="ES315" s="16"/>
      <c r="ET315" s="16"/>
      <c r="EU315" s="16"/>
      <c r="EV315" s="16"/>
      <c r="EW315" s="16"/>
      <c r="EX315" s="16"/>
      <c r="EY315" s="16"/>
      <c r="EZ315" s="16"/>
      <c r="FA315" s="16"/>
      <c r="FB315" s="16"/>
      <c r="FC315" s="16"/>
      <c r="FD315" s="16"/>
      <c r="FE315" s="16"/>
      <c r="FF315" s="16"/>
      <c r="FG315" s="16"/>
      <c r="FH315" s="16"/>
      <c r="FI315" s="16"/>
      <c r="FJ315" s="16"/>
      <c r="FK315" s="16"/>
      <c r="FL315" s="16"/>
      <c r="FM315" s="16"/>
      <c r="FN315" s="16"/>
      <c r="FO315" s="16"/>
      <c r="FP315" s="16"/>
      <c r="FQ315" s="16"/>
      <c r="FR315" s="16"/>
      <c r="FS315" s="16"/>
      <c r="FT315" s="16"/>
      <c r="FU315" s="16"/>
      <c r="FV315" s="16"/>
      <c r="FW315" s="16"/>
      <c r="FX315" s="16"/>
      <c r="FY315" s="16"/>
      <c r="FZ315" s="16"/>
      <c r="GA315" s="16"/>
      <c r="GB315" s="16"/>
      <c r="GC315" s="16"/>
      <c r="GE315" s="37">
        <v>310</v>
      </c>
      <c r="GF315" s="12">
        <v>3387</v>
      </c>
      <c r="GG315" s="16">
        <v>18.68</v>
      </c>
      <c r="GH315" s="16">
        <v>10</v>
      </c>
      <c r="GI315" s="16">
        <v>0</v>
      </c>
      <c r="GJ315" s="16">
        <v>3</v>
      </c>
      <c r="GK315" s="16">
        <v>3.12</v>
      </c>
      <c r="GL315" s="16">
        <v>0</v>
      </c>
      <c r="GM315" s="16">
        <v>0</v>
      </c>
      <c r="GN315" s="16">
        <v>9.8550000000000004</v>
      </c>
      <c r="GO315" s="16">
        <v>0</v>
      </c>
      <c r="GP315" s="16">
        <v>5.28</v>
      </c>
      <c r="GQ315" s="16">
        <v>0</v>
      </c>
      <c r="GR315" s="16">
        <v>6.3</v>
      </c>
      <c r="GS315" s="16">
        <v>0</v>
      </c>
      <c r="GT315" s="16">
        <v>0</v>
      </c>
      <c r="GU315" s="16">
        <v>0</v>
      </c>
      <c r="GV315" s="16">
        <v>449.12999999999994</v>
      </c>
      <c r="GW315" s="16"/>
      <c r="GX315" s="16"/>
      <c r="GY315" s="16"/>
      <c r="GZ315" s="16"/>
      <c r="HA315" s="16"/>
    </row>
    <row r="316" spans="1:209" x14ac:dyDescent="0.35">
      <c r="A316" s="37"/>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6"/>
      <c r="FH316" s="16"/>
      <c r="FI316" s="16"/>
      <c r="FJ316" s="16"/>
      <c r="FK316" s="16"/>
      <c r="FL316" s="16"/>
      <c r="FM316" s="16"/>
      <c r="FN316" s="16"/>
      <c r="FO316" s="16"/>
      <c r="FP316" s="16"/>
      <c r="FQ316" s="16"/>
      <c r="FR316" s="16"/>
      <c r="FS316" s="16"/>
      <c r="FT316" s="16"/>
      <c r="FU316" s="16"/>
      <c r="FV316" s="16"/>
      <c r="FW316" s="16"/>
      <c r="FX316" s="16"/>
      <c r="FY316" s="16"/>
      <c r="FZ316" s="16"/>
      <c r="GA316" s="16"/>
      <c r="GB316" s="16"/>
      <c r="GC316" s="16"/>
      <c r="GE316" s="37">
        <v>311</v>
      </c>
      <c r="GF316" s="12">
        <v>3388</v>
      </c>
      <c r="GG316" s="16">
        <v>4.95</v>
      </c>
      <c r="GH316" s="16">
        <v>29.44</v>
      </c>
      <c r="GI316" s="16">
        <v>0</v>
      </c>
      <c r="GJ316" s="16">
        <v>0</v>
      </c>
      <c r="GK316" s="16">
        <v>0</v>
      </c>
      <c r="GL316" s="16">
        <v>0</v>
      </c>
      <c r="GM316" s="16">
        <v>4.7699999999999996</v>
      </c>
      <c r="GN316" s="16">
        <v>0</v>
      </c>
      <c r="GO316" s="16">
        <v>3.0249999999999999</v>
      </c>
      <c r="GP316" s="16">
        <v>0</v>
      </c>
      <c r="GQ316" s="16">
        <v>0</v>
      </c>
      <c r="GR316" s="16">
        <v>6.66</v>
      </c>
      <c r="GS316" s="16">
        <v>11.7</v>
      </c>
      <c r="GT316" s="16">
        <v>0</v>
      </c>
      <c r="GU316" s="16">
        <v>6.6</v>
      </c>
      <c r="GV316" s="16">
        <v>591.07500000000016</v>
      </c>
      <c r="GW316" s="16"/>
      <c r="GX316" s="16"/>
      <c r="GY316" s="16"/>
      <c r="GZ316" s="16"/>
      <c r="HA316" s="16"/>
    </row>
    <row r="317" spans="1:209" x14ac:dyDescent="0.35">
      <c r="A317" s="37"/>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c r="CO317" s="16"/>
      <c r="CP317" s="16"/>
      <c r="CQ317" s="16"/>
      <c r="CR317" s="16"/>
      <c r="CS317" s="16"/>
      <c r="CT317" s="16"/>
      <c r="CU317" s="16"/>
      <c r="CV317" s="16"/>
      <c r="CW317" s="16"/>
      <c r="CX317" s="16"/>
      <c r="CY317" s="16"/>
      <c r="CZ317" s="16"/>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6"/>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c r="FL317" s="16"/>
      <c r="FM317" s="16"/>
      <c r="FN317" s="16"/>
      <c r="FO317" s="16"/>
      <c r="FP317" s="16"/>
      <c r="FQ317" s="16"/>
      <c r="FR317" s="16"/>
      <c r="FS317" s="16"/>
      <c r="FT317" s="16"/>
      <c r="FU317" s="16"/>
      <c r="FV317" s="16"/>
      <c r="FW317" s="16"/>
      <c r="FX317" s="16"/>
      <c r="FY317" s="16"/>
      <c r="FZ317" s="16"/>
      <c r="GA317" s="16"/>
      <c r="GB317" s="16"/>
      <c r="GC317" s="16"/>
      <c r="GE317" s="37">
        <v>312</v>
      </c>
      <c r="GF317" s="12">
        <v>3390</v>
      </c>
      <c r="GG317" s="16">
        <v>14.45</v>
      </c>
      <c r="GH317" s="16">
        <v>3.04</v>
      </c>
      <c r="GI317" s="16">
        <v>8.2200000000000006</v>
      </c>
      <c r="GJ317" s="16">
        <v>5</v>
      </c>
      <c r="GK317" s="16">
        <v>5</v>
      </c>
      <c r="GL317" s="16">
        <v>2.6</v>
      </c>
      <c r="GM317" s="16">
        <v>0</v>
      </c>
      <c r="GN317" s="16">
        <v>0</v>
      </c>
      <c r="GO317" s="16">
        <v>0</v>
      </c>
      <c r="GP317" s="16">
        <v>13.2</v>
      </c>
      <c r="GQ317" s="16">
        <v>13.32</v>
      </c>
      <c r="GR317" s="16">
        <v>0</v>
      </c>
      <c r="GS317" s="16">
        <v>0</v>
      </c>
      <c r="GT317" s="16">
        <v>0</v>
      </c>
      <c r="GU317" s="16">
        <v>0</v>
      </c>
      <c r="GV317" s="16">
        <v>1068.2469999999996</v>
      </c>
      <c r="GW317" s="16"/>
      <c r="GX317" s="16"/>
      <c r="GY317" s="16"/>
      <c r="GZ317" s="16"/>
      <c r="HA317" s="16"/>
    </row>
    <row r="318" spans="1:209" x14ac:dyDescent="0.35">
      <c r="A318" s="37"/>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c r="CM318" s="16"/>
      <c r="CN318" s="16"/>
      <c r="CO318" s="16"/>
      <c r="CP318" s="16"/>
      <c r="CQ318" s="16"/>
      <c r="CR318" s="16"/>
      <c r="CS318" s="16"/>
      <c r="CT318" s="16"/>
      <c r="CU318" s="16"/>
      <c r="CV318" s="16"/>
      <c r="CW318" s="16"/>
      <c r="CX318" s="16"/>
      <c r="CY318" s="16"/>
      <c r="CZ318" s="16"/>
      <c r="DA318" s="16"/>
      <c r="DB318" s="16"/>
      <c r="DC318" s="16"/>
      <c r="DD318" s="16"/>
      <c r="DE318" s="16"/>
      <c r="DF318" s="16"/>
      <c r="DG318" s="16"/>
      <c r="DH318" s="16"/>
      <c r="DI318" s="16"/>
      <c r="DJ318" s="16"/>
      <c r="DK318" s="16"/>
      <c r="DL318" s="16"/>
      <c r="DM318" s="16"/>
      <c r="DN318" s="16"/>
      <c r="DO318" s="16"/>
      <c r="DP318" s="16"/>
      <c r="DQ318" s="16"/>
      <c r="DR318" s="16"/>
      <c r="DS318" s="16"/>
      <c r="DT318" s="16"/>
      <c r="DU318" s="16"/>
      <c r="DV318" s="16"/>
      <c r="DW318" s="16"/>
      <c r="DX318" s="16"/>
      <c r="DY318" s="16"/>
      <c r="DZ318" s="16"/>
      <c r="EA318" s="16"/>
      <c r="EB318" s="16"/>
      <c r="EC318" s="16"/>
      <c r="ED318" s="16"/>
      <c r="EE318" s="16"/>
      <c r="EF318" s="16"/>
      <c r="EG318" s="16"/>
      <c r="EH318" s="16"/>
      <c r="EI318" s="16"/>
      <c r="EJ318" s="16"/>
      <c r="EK318" s="16"/>
      <c r="EL318" s="16"/>
      <c r="EM318" s="16"/>
      <c r="EN318" s="16"/>
      <c r="EO318" s="16"/>
      <c r="EP318" s="16"/>
      <c r="EQ318" s="16"/>
      <c r="ER318" s="16"/>
      <c r="ES318" s="16"/>
      <c r="ET318" s="16"/>
      <c r="EU318" s="16"/>
      <c r="EV318" s="16"/>
      <c r="EW318" s="16"/>
      <c r="EX318" s="16"/>
      <c r="EY318" s="16"/>
      <c r="EZ318" s="16"/>
      <c r="FA318" s="16"/>
      <c r="FB318" s="16"/>
      <c r="FC318" s="16"/>
      <c r="FD318" s="16"/>
      <c r="FE318" s="16"/>
      <c r="FF318" s="16"/>
      <c r="FG318" s="16"/>
      <c r="FH318" s="16"/>
      <c r="FI318" s="16"/>
      <c r="FJ318" s="16"/>
      <c r="FK318" s="16"/>
      <c r="FL318" s="16"/>
      <c r="FM318" s="16"/>
      <c r="FN318" s="16"/>
      <c r="FO318" s="16"/>
      <c r="FP318" s="16"/>
      <c r="FQ318" s="16"/>
      <c r="FR318" s="16"/>
      <c r="FS318" s="16"/>
      <c r="FT318" s="16"/>
      <c r="FU318" s="16"/>
      <c r="FV318" s="16"/>
      <c r="FW318" s="16"/>
      <c r="FX318" s="16"/>
      <c r="FY318" s="16"/>
      <c r="FZ318" s="16"/>
      <c r="GA318" s="16"/>
      <c r="GB318" s="16"/>
      <c r="GC318" s="16"/>
      <c r="GE318" s="37">
        <v>313</v>
      </c>
      <c r="GF318" s="12">
        <v>3391</v>
      </c>
      <c r="GG318" s="16">
        <v>4.5599999999999996</v>
      </c>
      <c r="GH318" s="16">
        <v>0</v>
      </c>
      <c r="GI318" s="16">
        <v>0</v>
      </c>
      <c r="GJ318" s="16">
        <v>0</v>
      </c>
      <c r="GK318" s="16">
        <v>0</v>
      </c>
      <c r="GL318" s="16">
        <v>0</v>
      </c>
      <c r="GM318" s="16">
        <v>0</v>
      </c>
      <c r="GN318" s="16">
        <v>0</v>
      </c>
      <c r="GO318" s="16">
        <v>0</v>
      </c>
      <c r="GP318" s="16">
        <v>0</v>
      </c>
      <c r="GQ318" s="16">
        <v>0</v>
      </c>
      <c r="GR318" s="16">
        <v>0</v>
      </c>
      <c r="GS318" s="16">
        <v>0</v>
      </c>
      <c r="GT318" s="16">
        <v>0</v>
      </c>
      <c r="GU318" s="16">
        <v>0</v>
      </c>
      <c r="GV318" s="16">
        <v>331.565</v>
      </c>
      <c r="GW318" s="16"/>
      <c r="GX318" s="16"/>
      <c r="GY318" s="16"/>
      <c r="GZ318" s="16"/>
      <c r="HA318" s="16"/>
    </row>
    <row r="319" spans="1:209" x14ac:dyDescent="0.35">
      <c r="A319" s="37"/>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c r="CM319" s="16"/>
      <c r="CN319" s="16"/>
      <c r="CO319" s="16"/>
      <c r="CP319" s="16"/>
      <c r="CQ319" s="16"/>
      <c r="CR319" s="16"/>
      <c r="CS319" s="16"/>
      <c r="CT319" s="16"/>
      <c r="CU319" s="16"/>
      <c r="CV319" s="16"/>
      <c r="CW319" s="16"/>
      <c r="CX319" s="16"/>
      <c r="CY319" s="16"/>
      <c r="CZ319" s="16"/>
      <c r="DA319" s="16"/>
      <c r="DB319" s="16"/>
      <c r="DC319" s="16"/>
      <c r="DD319" s="16"/>
      <c r="DE319" s="16"/>
      <c r="DF319" s="16"/>
      <c r="DG319" s="16"/>
      <c r="DH319" s="16"/>
      <c r="DI319" s="16"/>
      <c r="DJ319" s="16"/>
      <c r="DK319" s="16"/>
      <c r="DL319" s="16"/>
      <c r="DM319" s="16"/>
      <c r="DN319" s="16"/>
      <c r="DO319" s="16"/>
      <c r="DP319" s="16"/>
      <c r="DQ319" s="16"/>
      <c r="DR319" s="16"/>
      <c r="DS319" s="16"/>
      <c r="DT319" s="16"/>
      <c r="DU319" s="16"/>
      <c r="DV319" s="16"/>
      <c r="DW319" s="16"/>
      <c r="DX319" s="16"/>
      <c r="DY319" s="16"/>
      <c r="DZ319" s="16"/>
      <c r="EA319" s="16"/>
      <c r="EB319" s="16"/>
      <c r="EC319" s="16"/>
      <c r="ED319" s="16"/>
      <c r="EE319" s="16"/>
      <c r="EF319" s="16"/>
      <c r="EG319" s="16"/>
      <c r="EH319" s="16"/>
      <c r="EI319" s="16"/>
      <c r="EJ319" s="16"/>
      <c r="EK319" s="16"/>
      <c r="EL319" s="16"/>
      <c r="EM319" s="16"/>
      <c r="EN319" s="16"/>
      <c r="EO319" s="16"/>
      <c r="EP319" s="16"/>
      <c r="EQ319" s="16"/>
      <c r="ER319" s="16"/>
      <c r="ES319" s="16"/>
      <c r="ET319" s="16"/>
      <c r="EU319" s="16"/>
      <c r="EV319" s="16"/>
      <c r="EW319" s="16"/>
      <c r="EX319" s="16"/>
      <c r="EY319" s="16"/>
      <c r="EZ319" s="16"/>
      <c r="FA319" s="16"/>
      <c r="FB319" s="16"/>
      <c r="FC319" s="16"/>
      <c r="FD319" s="16"/>
      <c r="FE319" s="16"/>
      <c r="FF319" s="16"/>
      <c r="FG319" s="16"/>
      <c r="FH319" s="16"/>
      <c r="FI319" s="16"/>
      <c r="FJ319" s="16"/>
      <c r="FK319" s="16"/>
      <c r="FL319" s="16"/>
      <c r="FM319" s="16"/>
      <c r="FN319" s="16"/>
      <c r="FO319" s="16"/>
      <c r="FP319" s="16"/>
      <c r="FQ319" s="16"/>
      <c r="FR319" s="16"/>
      <c r="FS319" s="16"/>
      <c r="FT319" s="16"/>
      <c r="FU319" s="16"/>
      <c r="FV319" s="16"/>
      <c r="FW319" s="16"/>
      <c r="FX319" s="16"/>
      <c r="FY319" s="16"/>
      <c r="FZ319" s="16"/>
      <c r="GA319" s="16"/>
      <c r="GB319" s="16"/>
      <c r="GC319" s="16"/>
      <c r="GE319" s="37">
        <v>314</v>
      </c>
      <c r="GF319" s="12">
        <v>3392</v>
      </c>
      <c r="GG319" s="16">
        <v>7.98</v>
      </c>
      <c r="GH319" s="16">
        <v>7.3</v>
      </c>
      <c r="GI319" s="16">
        <v>3</v>
      </c>
      <c r="GJ319" s="16">
        <v>4</v>
      </c>
      <c r="GK319" s="16">
        <v>10</v>
      </c>
      <c r="GL319" s="16">
        <v>0</v>
      </c>
      <c r="GM319" s="16">
        <v>10.7</v>
      </c>
      <c r="GN319" s="16">
        <v>0</v>
      </c>
      <c r="GO319" s="16">
        <v>0</v>
      </c>
      <c r="GP319" s="16">
        <v>0</v>
      </c>
      <c r="GQ319" s="16">
        <v>0</v>
      </c>
      <c r="GR319" s="16">
        <v>0</v>
      </c>
      <c r="GS319" s="16">
        <v>4.29</v>
      </c>
      <c r="GT319" s="16">
        <v>0</v>
      </c>
      <c r="GU319" s="16">
        <v>0</v>
      </c>
      <c r="GV319" s="16">
        <v>617.0100000000001</v>
      </c>
      <c r="GW319" s="16"/>
      <c r="GX319" s="16"/>
      <c r="GY319" s="16"/>
      <c r="GZ319" s="16"/>
      <c r="HA319" s="16"/>
    </row>
    <row r="320" spans="1:209" x14ac:dyDescent="0.35">
      <c r="A320" s="37"/>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c r="CM320" s="16"/>
      <c r="CN320" s="16"/>
      <c r="CO320" s="16"/>
      <c r="CP320" s="16"/>
      <c r="CQ320" s="16"/>
      <c r="CR320" s="16"/>
      <c r="CS320" s="16"/>
      <c r="CT320" s="16"/>
      <c r="CU320" s="16"/>
      <c r="CV320" s="16"/>
      <c r="CW320" s="16"/>
      <c r="CX320" s="16"/>
      <c r="CY320" s="16"/>
      <c r="CZ320" s="16"/>
      <c r="DA320" s="16"/>
      <c r="DB320" s="16"/>
      <c r="DC320" s="16"/>
      <c r="DD320" s="16"/>
      <c r="DE320" s="16"/>
      <c r="DF320" s="16"/>
      <c r="DG320" s="16"/>
      <c r="DH320" s="16"/>
      <c r="DI320" s="16"/>
      <c r="DJ320" s="16"/>
      <c r="DK320" s="16"/>
      <c r="DL320" s="16"/>
      <c r="DM320" s="16"/>
      <c r="DN320" s="16"/>
      <c r="DO320" s="16"/>
      <c r="DP320" s="16"/>
      <c r="DQ320" s="16"/>
      <c r="DR320" s="16"/>
      <c r="DS320" s="16"/>
      <c r="DT320" s="16"/>
      <c r="DU320" s="16"/>
      <c r="DV320" s="16"/>
      <c r="DW320" s="16"/>
      <c r="DX320" s="16"/>
      <c r="DY320" s="16"/>
      <c r="DZ320" s="16"/>
      <c r="EA320" s="16"/>
      <c r="EB320" s="16"/>
      <c r="EC320" s="16"/>
      <c r="ED320" s="16"/>
      <c r="EE320" s="16"/>
      <c r="EF320" s="16"/>
      <c r="EG320" s="16"/>
      <c r="EH320" s="16"/>
      <c r="EI320" s="16"/>
      <c r="EJ320" s="16"/>
      <c r="EK320" s="16"/>
      <c r="EL320" s="16"/>
      <c r="EM320" s="16"/>
      <c r="EN320" s="16"/>
      <c r="EO320" s="16"/>
      <c r="EP320" s="16"/>
      <c r="EQ320" s="16"/>
      <c r="ER320" s="16"/>
      <c r="ES320" s="16"/>
      <c r="ET320" s="16"/>
      <c r="EU320" s="16"/>
      <c r="EV320" s="16"/>
      <c r="EW320" s="16"/>
      <c r="EX320" s="16"/>
      <c r="EY320" s="16"/>
      <c r="EZ320" s="16"/>
      <c r="FA320" s="16"/>
      <c r="FB320" s="16"/>
      <c r="FC320" s="16"/>
      <c r="FD320" s="16"/>
      <c r="FE320" s="16"/>
      <c r="FF320" s="16"/>
      <c r="FG320" s="16"/>
      <c r="FH320" s="16"/>
      <c r="FI320" s="16"/>
      <c r="FJ320" s="16"/>
      <c r="FK320" s="16"/>
      <c r="FL320" s="16"/>
      <c r="FM320" s="16"/>
      <c r="FN320" s="16"/>
      <c r="FO320" s="16"/>
      <c r="FP320" s="16"/>
      <c r="FQ320" s="16"/>
      <c r="FR320" s="16"/>
      <c r="FS320" s="16"/>
      <c r="FT320" s="16"/>
      <c r="FU320" s="16"/>
      <c r="FV320" s="16"/>
      <c r="FW320" s="16"/>
      <c r="FX320" s="16"/>
      <c r="FY320" s="16"/>
      <c r="FZ320" s="16"/>
      <c r="GA320" s="16"/>
      <c r="GB320" s="16"/>
      <c r="GC320" s="16"/>
      <c r="GE320" s="37">
        <v>315</v>
      </c>
      <c r="GF320" s="12">
        <v>3393</v>
      </c>
      <c r="GG320" s="16">
        <v>28.26</v>
      </c>
      <c r="GH320" s="16">
        <v>31.51</v>
      </c>
      <c r="GI320" s="16">
        <v>0.8</v>
      </c>
      <c r="GJ320" s="16">
        <v>14</v>
      </c>
      <c r="GK320" s="16">
        <v>21.5</v>
      </c>
      <c r="GL320" s="16">
        <v>13</v>
      </c>
      <c r="GM320" s="16">
        <v>15.7</v>
      </c>
      <c r="GN320" s="16">
        <v>41.59</v>
      </c>
      <c r="GO320" s="16">
        <v>5.04</v>
      </c>
      <c r="GP320" s="16">
        <v>29.1</v>
      </c>
      <c r="GQ320" s="16">
        <v>24.18</v>
      </c>
      <c r="GR320" s="16">
        <v>0</v>
      </c>
      <c r="GS320" s="16">
        <v>49.83</v>
      </c>
      <c r="GT320" s="16">
        <v>0</v>
      </c>
      <c r="GU320" s="16">
        <v>0</v>
      </c>
      <c r="GV320" s="16">
        <v>3183.1950000000006</v>
      </c>
      <c r="GW320" s="16"/>
      <c r="GX320" s="16"/>
      <c r="GY320" s="16"/>
      <c r="GZ320" s="16"/>
      <c r="HA320" s="16"/>
    </row>
    <row r="321" spans="1:209" x14ac:dyDescent="0.35">
      <c r="A321" s="37"/>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c r="CO321" s="16"/>
      <c r="CP321" s="16"/>
      <c r="CQ321" s="16"/>
      <c r="CR321" s="16"/>
      <c r="CS321" s="16"/>
      <c r="CT321" s="16"/>
      <c r="CU321" s="16"/>
      <c r="CV321" s="16"/>
      <c r="CW321" s="16"/>
      <c r="CX321" s="16"/>
      <c r="CY321" s="16"/>
      <c r="CZ321" s="16"/>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6"/>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c r="FL321" s="16"/>
      <c r="FM321" s="16"/>
      <c r="FN321" s="16"/>
      <c r="FO321" s="16"/>
      <c r="FP321" s="16"/>
      <c r="FQ321" s="16"/>
      <c r="FR321" s="16"/>
      <c r="FS321" s="16"/>
      <c r="FT321" s="16"/>
      <c r="FU321" s="16"/>
      <c r="FV321" s="16"/>
      <c r="FW321" s="16"/>
      <c r="FX321" s="16"/>
      <c r="FY321" s="16"/>
      <c r="FZ321" s="16"/>
      <c r="GA321" s="16"/>
      <c r="GB321" s="16"/>
      <c r="GC321" s="16"/>
      <c r="GE321" s="37">
        <v>316</v>
      </c>
      <c r="GF321" s="12">
        <v>3395</v>
      </c>
      <c r="GG321" s="16">
        <v>2.08</v>
      </c>
      <c r="GH321" s="16">
        <v>4</v>
      </c>
      <c r="GI321" s="16">
        <v>0</v>
      </c>
      <c r="GJ321" s="16">
        <v>0</v>
      </c>
      <c r="GK321" s="16">
        <v>0</v>
      </c>
      <c r="GL321" s="16">
        <v>0</v>
      </c>
      <c r="GM321" s="16">
        <v>0</v>
      </c>
      <c r="GN321" s="16">
        <v>0</v>
      </c>
      <c r="GO321" s="16">
        <v>0</v>
      </c>
      <c r="GP321" s="16">
        <v>13.215</v>
      </c>
      <c r="GQ321" s="16">
        <v>0</v>
      </c>
      <c r="GR321" s="16">
        <v>0</v>
      </c>
      <c r="GS321" s="16">
        <v>5.81</v>
      </c>
      <c r="GT321" s="16">
        <v>0</v>
      </c>
      <c r="GU321" s="16">
        <v>0</v>
      </c>
      <c r="GV321" s="16">
        <v>644.47699999999986</v>
      </c>
      <c r="GW321" s="16"/>
      <c r="GX321" s="16"/>
      <c r="GY321" s="16"/>
      <c r="GZ321" s="16"/>
      <c r="HA321" s="16"/>
    </row>
    <row r="322" spans="1:209" x14ac:dyDescent="0.35">
      <c r="A322" s="37"/>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c r="CO322" s="16"/>
      <c r="CP322" s="16"/>
      <c r="CQ322" s="16"/>
      <c r="CR322" s="16"/>
      <c r="CS322" s="16"/>
      <c r="CT322" s="16"/>
      <c r="CU322" s="16"/>
      <c r="CV322" s="16"/>
      <c r="CW322" s="16"/>
      <c r="CX322" s="16"/>
      <c r="CY322" s="16"/>
      <c r="CZ322" s="16"/>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6"/>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c r="FL322" s="16"/>
      <c r="FM322" s="16"/>
      <c r="FN322" s="16"/>
      <c r="FO322" s="16"/>
      <c r="FP322" s="16"/>
      <c r="FQ322" s="16"/>
      <c r="FR322" s="16"/>
      <c r="FS322" s="16"/>
      <c r="FT322" s="16"/>
      <c r="FU322" s="16"/>
      <c r="FV322" s="16"/>
      <c r="FW322" s="16"/>
      <c r="FX322" s="16"/>
      <c r="FY322" s="16"/>
      <c r="FZ322" s="16"/>
      <c r="GA322" s="16"/>
      <c r="GB322" s="16"/>
      <c r="GC322" s="16"/>
      <c r="GE322" s="37">
        <v>317</v>
      </c>
      <c r="GF322" s="12">
        <v>3396</v>
      </c>
      <c r="GG322" s="16">
        <v>3.42</v>
      </c>
      <c r="GH322" s="16">
        <v>14</v>
      </c>
      <c r="GI322" s="16">
        <v>0</v>
      </c>
      <c r="GJ322" s="16">
        <v>5</v>
      </c>
      <c r="GK322" s="16">
        <v>3</v>
      </c>
      <c r="GL322" s="16">
        <v>0</v>
      </c>
      <c r="GM322" s="16">
        <v>0</v>
      </c>
      <c r="GN322" s="16">
        <v>0</v>
      </c>
      <c r="GO322" s="16">
        <v>0</v>
      </c>
      <c r="GP322" s="16">
        <v>5.28</v>
      </c>
      <c r="GQ322" s="16">
        <v>6.66</v>
      </c>
      <c r="GR322" s="16">
        <v>2.2200000000000002</v>
      </c>
      <c r="GS322" s="16">
        <v>0</v>
      </c>
      <c r="GT322" s="16">
        <v>5.7</v>
      </c>
      <c r="GU322" s="16">
        <v>6.6</v>
      </c>
      <c r="GV322" s="16">
        <v>989.98000000000013</v>
      </c>
      <c r="GW322" s="16"/>
      <c r="GX322" s="16"/>
      <c r="GY322" s="16"/>
      <c r="GZ322" s="16"/>
      <c r="HA322" s="16"/>
    </row>
    <row r="323" spans="1:209" x14ac:dyDescent="0.35">
      <c r="A323" s="37"/>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c r="CM323" s="16"/>
      <c r="CN323" s="16"/>
      <c r="CO323" s="16"/>
      <c r="CP323" s="16"/>
      <c r="CQ323" s="16"/>
      <c r="CR323" s="16"/>
      <c r="CS323" s="16"/>
      <c r="CT323" s="16"/>
      <c r="CU323" s="16"/>
      <c r="CV323" s="16"/>
      <c r="CW323" s="16"/>
      <c r="CX323" s="16"/>
      <c r="CY323" s="16"/>
      <c r="CZ323" s="16"/>
      <c r="DA323" s="16"/>
      <c r="DB323" s="16"/>
      <c r="DC323" s="16"/>
      <c r="DD323" s="16"/>
      <c r="DE323" s="16"/>
      <c r="DF323" s="16"/>
      <c r="DG323" s="16"/>
      <c r="DH323" s="16"/>
      <c r="DI323" s="16"/>
      <c r="DJ323" s="16"/>
      <c r="DK323" s="16"/>
      <c r="DL323" s="16"/>
      <c r="DM323" s="16"/>
      <c r="DN323" s="16"/>
      <c r="DO323" s="16"/>
      <c r="DP323" s="16"/>
      <c r="DQ323" s="16"/>
      <c r="DR323" s="16"/>
      <c r="DS323" s="16"/>
      <c r="DT323" s="16"/>
      <c r="DU323" s="16"/>
      <c r="DV323" s="16"/>
      <c r="DW323" s="16"/>
      <c r="DX323" s="16"/>
      <c r="DY323" s="16"/>
      <c r="DZ323" s="16"/>
      <c r="EA323" s="16"/>
      <c r="EB323" s="16"/>
      <c r="EC323" s="16"/>
      <c r="ED323" s="16"/>
      <c r="EE323" s="16"/>
      <c r="EF323" s="16"/>
      <c r="EG323" s="16"/>
      <c r="EH323" s="16"/>
      <c r="EI323" s="16"/>
      <c r="EJ323" s="16"/>
      <c r="EK323" s="16"/>
      <c r="EL323" s="16"/>
      <c r="EM323" s="16"/>
      <c r="EN323" s="16"/>
      <c r="EO323" s="16"/>
      <c r="EP323" s="16"/>
      <c r="EQ323" s="16"/>
      <c r="ER323" s="16"/>
      <c r="ES323" s="16"/>
      <c r="ET323" s="16"/>
      <c r="EU323" s="16"/>
      <c r="EV323" s="16"/>
      <c r="EW323" s="16"/>
      <c r="EX323" s="16"/>
      <c r="EY323" s="16"/>
      <c r="EZ323" s="16"/>
      <c r="FA323" s="16"/>
      <c r="FB323" s="16"/>
      <c r="FC323" s="16"/>
      <c r="FD323" s="16"/>
      <c r="FE323" s="16"/>
      <c r="FF323" s="16"/>
      <c r="FG323" s="16"/>
      <c r="FH323" s="16"/>
      <c r="FI323" s="16"/>
      <c r="FJ323" s="16"/>
      <c r="FK323" s="16"/>
      <c r="FL323" s="16"/>
      <c r="FM323" s="16"/>
      <c r="FN323" s="16"/>
      <c r="FO323" s="16"/>
      <c r="FP323" s="16"/>
      <c r="FQ323" s="16"/>
      <c r="FR323" s="16"/>
      <c r="FS323" s="16"/>
      <c r="FT323" s="16"/>
      <c r="FU323" s="16"/>
      <c r="FV323" s="16"/>
      <c r="FW323" s="16"/>
      <c r="FX323" s="16"/>
      <c r="FY323" s="16"/>
      <c r="FZ323" s="16"/>
      <c r="GA323" s="16"/>
      <c r="GB323" s="16"/>
      <c r="GC323" s="16"/>
      <c r="GE323" s="37">
        <v>318</v>
      </c>
      <c r="GF323" s="12">
        <v>3400</v>
      </c>
      <c r="GG323" s="16">
        <v>180.49600000000001</v>
      </c>
      <c r="GH323" s="16">
        <v>252.77500000000001</v>
      </c>
      <c r="GI323" s="16">
        <v>43.46</v>
      </c>
      <c r="GJ323" s="16">
        <v>95.435000000000002</v>
      </c>
      <c r="GK323" s="16">
        <v>22.9</v>
      </c>
      <c r="GL323" s="16">
        <v>47.76</v>
      </c>
      <c r="GM323" s="16">
        <v>157.02000000000001</v>
      </c>
      <c r="GN323" s="16">
        <v>45.23</v>
      </c>
      <c r="GO323" s="16">
        <v>10.039999999999999</v>
      </c>
      <c r="GP323" s="16">
        <v>261.70999999999998</v>
      </c>
      <c r="GQ323" s="16">
        <v>261.54000000000002</v>
      </c>
      <c r="GR323" s="16">
        <v>98.67</v>
      </c>
      <c r="GS323" s="16">
        <v>68.86</v>
      </c>
      <c r="GT323" s="16">
        <v>80.254999999999995</v>
      </c>
      <c r="GU323" s="16">
        <v>56.44</v>
      </c>
      <c r="GV323" s="16">
        <v>15498.283000000001</v>
      </c>
      <c r="GW323" s="16"/>
      <c r="GX323" s="16"/>
      <c r="GY323" s="16"/>
      <c r="GZ323" s="16"/>
      <c r="HA323" s="16"/>
    </row>
    <row r="324" spans="1:209" x14ac:dyDescent="0.35">
      <c r="A324" s="37"/>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c r="CM324" s="16"/>
      <c r="CN324" s="16"/>
      <c r="CO324" s="16"/>
      <c r="CP324" s="16"/>
      <c r="CQ324" s="16"/>
      <c r="CR324" s="16"/>
      <c r="CS324" s="16"/>
      <c r="CT324" s="16"/>
      <c r="CU324" s="16"/>
      <c r="CV324" s="16"/>
      <c r="CW324" s="16"/>
      <c r="CX324" s="16"/>
      <c r="CY324" s="16"/>
      <c r="CZ324" s="16"/>
      <c r="DA324" s="16"/>
      <c r="DB324" s="16"/>
      <c r="DC324" s="16"/>
      <c r="DD324" s="16"/>
      <c r="DE324" s="16"/>
      <c r="DF324" s="16"/>
      <c r="DG324" s="16"/>
      <c r="DH324" s="16"/>
      <c r="DI324" s="16"/>
      <c r="DJ324" s="16"/>
      <c r="DK324" s="16"/>
      <c r="DL324" s="16"/>
      <c r="DM324" s="16"/>
      <c r="DN324" s="16"/>
      <c r="DO324" s="16"/>
      <c r="DP324" s="16"/>
      <c r="DQ324" s="16"/>
      <c r="DR324" s="16"/>
      <c r="DS324" s="16"/>
      <c r="DT324" s="16"/>
      <c r="DU324" s="16"/>
      <c r="DV324" s="16"/>
      <c r="DW324" s="16"/>
      <c r="DX324" s="16"/>
      <c r="DY324" s="16"/>
      <c r="DZ324" s="16"/>
      <c r="EA324" s="16"/>
      <c r="EB324" s="16"/>
      <c r="EC324" s="16"/>
      <c r="ED324" s="16"/>
      <c r="EE324" s="16"/>
      <c r="EF324" s="16"/>
      <c r="EG324" s="16"/>
      <c r="EH324" s="16"/>
      <c r="EI324" s="16"/>
      <c r="EJ324" s="16"/>
      <c r="EK324" s="16"/>
      <c r="EL324" s="16"/>
      <c r="EM324" s="16"/>
      <c r="EN324" s="16"/>
      <c r="EO324" s="16"/>
      <c r="EP324" s="16"/>
      <c r="EQ324" s="16"/>
      <c r="ER324" s="16"/>
      <c r="ES324" s="16"/>
      <c r="ET324" s="16"/>
      <c r="EU324" s="16"/>
      <c r="EV324" s="16"/>
      <c r="EW324" s="16"/>
      <c r="EX324" s="16"/>
      <c r="EY324" s="16"/>
      <c r="EZ324" s="16"/>
      <c r="FA324" s="16"/>
      <c r="FB324" s="16"/>
      <c r="FC324" s="16"/>
      <c r="FD324" s="16"/>
      <c r="FE324" s="16"/>
      <c r="FF324" s="16"/>
      <c r="FG324" s="16"/>
      <c r="FH324" s="16"/>
      <c r="FI324" s="16"/>
      <c r="FJ324" s="16"/>
      <c r="FK324" s="16"/>
      <c r="FL324" s="16"/>
      <c r="FM324" s="16"/>
      <c r="FN324" s="16"/>
      <c r="FO324" s="16"/>
      <c r="FP324" s="16"/>
      <c r="FQ324" s="16"/>
      <c r="FR324" s="16"/>
      <c r="FS324" s="16"/>
      <c r="FT324" s="16"/>
      <c r="FU324" s="16"/>
      <c r="FV324" s="16"/>
      <c r="FW324" s="16"/>
      <c r="FX324" s="16"/>
      <c r="FY324" s="16"/>
      <c r="FZ324" s="16"/>
      <c r="GA324" s="16"/>
      <c r="GB324" s="16"/>
      <c r="GC324" s="16"/>
      <c r="GE324" s="37">
        <v>319</v>
      </c>
      <c r="GF324" s="12">
        <v>3401</v>
      </c>
      <c r="GG324" s="16">
        <v>102.19199999999999</v>
      </c>
      <c r="GH324" s="16">
        <v>132.25</v>
      </c>
      <c r="GI324" s="16">
        <v>30.02</v>
      </c>
      <c r="GJ324" s="16">
        <v>24.1</v>
      </c>
      <c r="GK324" s="16">
        <v>5.2</v>
      </c>
      <c r="GL324" s="16">
        <v>10.4</v>
      </c>
      <c r="GM324" s="16">
        <v>16.2</v>
      </c>
      <c r="GN324" s="16">
        <v>40.424999999999997</v>
      </c>
      <c r="GO324" s="16">
        <v>6</v>
      </c>
      <c r="GP324" s="16">
        <v>56.99</v>
      </c>
      <c r="GQ324" s="16">
        <v>9.99</v>
      </c>
      <c r="GR324" s="16">
        <v>6.66</v>
      </c>
      <c r="GS324" s="16">
        <v>72.915000000000006</v>
      </c>
      <c r="GT324" s="16">
        <v>51.88</v>
      </c>
      <c r="GU324" s="16">
        <v>7.6</v>
      </c>
      <c r="GV324" s="16">
        <v>6713.0609999999979</v>
      </c>
      <c r="GW324" s="16"/>
      <c r="GX324" s="16"/>
      <c r="GY324" s="16"/>
      <c r="GZ324" s="16"/>
      <c r="HA324" s="16"/>
    </row>
    <row r="325" spans="1:209" x14ac:dyDescent="0.35">
      <c r="A325" s="37"/>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c r="CO325" s="16"/>
      <c r="CP325" s="16"/>
      <c r="CQ325" s="16"/>
      <c r="CR325" s="16"/>
      <c r="CS325" s="16"/>
      <c r="CT325" s="16"/>
      <c r="CU325" s="16"/>
      <c r="CV325" s="16"/>
      <c r="CW325" s="16"/>
      <c r="CX325" s="16"/>
      <c r="CY325" s="16"/>
      <c r="CZ325" s="16"/>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6"/>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c r="FL325" s="16"/>
      <c r="FM325" s="16"/>
      <c r="FN325" s="16"/>
      <c r="FO325" s="16"/>
      <c r="FP325" s="16"/>
      <c r="FQ325" s="16"/>
      <c r="FR325" s="16"/>
      <c r="FS325" s="16"/>
      <c r="FT325" s="16"/>
      <c r="FU325" s="16"/>
      <c r="FV325" s="16"/>
      <c r="FW325" s="16"/>
      <c r="FX325" s="16"/>
      <c r="FY325" s="16"/>
      <c r="FZ325" s="16"/>
      <c r="GA325" s="16"/>
      <c r="GB325" s="16"/>
      <c r="GC325" s="16"/>
      <c r="GE325" s="37">
        <v>320</v>
      </c>
      <c r="GF325" s="12">
        <v>3402</v>
      </c>
      <c r="GG325" s="16">
        <v>3.06</v>
      </c>
      <c r="GH325" s="16">
        <v>3.5</v>
      </c>
      <c r="GI325" s="16">
        <v>0</v>
      </c>
      <c r="GJ325" s="16">
        <v>0</v>
      </c>
      <c r="GK325" s="16">
        <v>4</v>
      </c>
      <c r="GL325" s="16">
        <v>0</v>
      </c>
      <c r="GM325" s="16">
        <v>0</v>
      </c>
      <c r="GN325" s="16">
        <v>0</v>
      </c>
      <c r="GO325" s="16">
        <v>0</v>
      </c>
      <c r="GP325" s="16">
        <v>0</v>
      </c>
      <c r="GQ325" s="16">
        <v>0</v>
      </c>
      <c r="GR325" s="16">
        <v>0</v>
      </c>
      <c r="GS325" s="16">
        <v>0</v>
      </c>
      <c r="GT325" s="16">
        <v>0</v>
      </c>
      <c r="GU325" s="16">
        <v>0</v>
      </c>
      <c r="GV325" s="16">
        <v>90.740000000000009</v>
      </c>
      <c r="GW325" s="16"/>
      <c r="GX325" s="16"/>
      <c r="GY325" s="16"/>
      <c r="GZ325" s="16"/>
      <c r="HA325" s="16"/>
    </row>
    <row r="326" spans="1:209" x14ac:dyDescent="0.35">
      <c r="A326" s="37"/>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6"/>
      <c r="FH326" s="16"/>
      <c r="FI326" s="16"/>
      <c r="FJ326" s="16"/>
      <c r="FK326" s="16"/>
      <c r="FL326" s="16"/>
      <c r="FM326" s="16"/>
      <c r="FN326" s="16"/>
      <c r="FO326" s="16"/>
      <c r="FP326" s="16"/>
      <c r="FQ326" s="16"/>
      <c r="FR326" s="16"/>
      <c r="FS326" s="16"/>
      <c r="FT326" s="16"/>
      <c r="FU326" s="16"/>
      <c r="FV326" s="16"/>
      <c r="FW326" s="16"/>
      <c r="FX326" s="16"/>
      <c r="FY326" s="16"/>
      <c r="FZ326" s="16"/>
      <c r="GA326" s="16"/>
      <c r="GB326" s="16"/>
      <c r="GC326" s="16"/>
      <c r="GE326" s="37">
        <v>321</v>
      </c>
      <c r="GF326" s="12">
        <v>3407</v>
      </c>
      <c r="GG326" s="16">
        <v>0</v>
      </c>
      <c r="GH326" s="16">
        <v>0</v>
      </c>
      <c r="GI326" s="16">
        <v>0</v>
      </c>
      <c r="GJ326" s="16">
        <v>0</v>
      </c>
      <c r="GK326" s="16">
        <v>0</v>
      </c>
      <c r="GL326" s="16">
        <v>5.5</v>
      </c>
      <c r="GM326" s="16">
        <v>6.24</v>
      </c>
      <c r="GN326" s="16">
        <v>0</v>
      </c>
      <c r="GO326" s="16">
        <v>0</v>
      </c>
      <c r="GP326" s="16">
        <v>0</v>
      </c>
      <c r="GQ326" s="16">
        <v>0</v>
      </c>
      <c r="GR326" s="16">
        <v>0</v>
      </c>
      <c r="GS326" s="16">
        <v>6.64</v>
      </c>
      <c r="GT326" s="16">
        <v>0</v>
      </c>
      <c r="GU326" s="16">
        <v>0</v>
      </c>
      <c r="GV326" s="16">
        <v>479.63800000000009</v>
      </c>
      <c r="GW326" s="16"/>
      <c r="GX326" s="16"/>
      <c r="GY326" s="16"/>
      <c r="GZ326" s="16"/>
      <c r="HA326" s="16"/>
    </row>
    <row r="327" spans="1:209" x14ac:dyDescent="0.35">
      <c r="A327" s="37"/>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c r="CM327" s="16"/>
      <c r="CN327" s="16"/>
      <c r="CO327" s="16"/>
      <c r="CP327" s="16"/>
      <c r="CQ327" s="16"/>
      <c r="CR327" s="16"/>
      <c r="CS327" s="16"/>
      <c r="CT327" s="16"/>
      <c r="CU327" s="16"/>
      <c r="CV327" s="16"/>
      <c r="CW327" s="16"/>
      <c r="CX327" s="16"/>
      <c r="CY327" s="16"/>
      <c r="CZ327" s="16"/>
      <c r="DA327" s="16"/>
      <c r="DB327" s="16"/>
      <c r="DC327" s="16"/>
      <c r="DD327" s="16"/>
      <c r="DE327" s="16"/>
      <c r="DF327" s="16"/>
      <c r="DG327" s="16"/>
      <c r="DH327" s="16"/>
      <c r="DI327" s="16"/>
      <c r="DJ327" s="16"/>
      <c r="DK327" s="16"/>
      <c r="DL327" s="16"/>
      <c r="DM327" s="16"/>
      <c r="DN327" s="16"/>
      <c r="DO327" s="16"/>
      <c r="DP327" s="16"/>
      <c r="DQ327" s="16"/>
      <c r="DR327" s="16"/>
      <c r="DS327" s="16"/>
      <c r="DT327" s="16"/>
      <c r="DU327" s="16"/>
      <c r="DV327" s="16"/>
      <c r="DW327" s="16"/>
      <c r="DX327" s="16"/>
      <c r="DY327" s="16"/>
      <c r="DZ327" s="16"/>
      <c r="EA327" s="16"/>
      <c r="EB327" s="16"/>
      <c r="EC327" s="16"/>
      <c r="ED327" s="16"/>
      <c r="EE327" s="16"/>
      <c r="EF327" s="16"/>
      <c r="EG327" s="16"/>
      <c r="EH327" s="16"/>
      <c r="EI327" s="16"/>
      <c r="EJ327" s="16"/>
      <c r="EK327" s="16"/>
      <c r="EL327" s="16"/>
      <c r="EM327" s="16"/>
      <c r="EN327" s="16"/>
      <c r="EO327" s="16"/>
      <c r="EP327" s="16"/>
      <c r="EQ327" s="16"/>
      <c r="ER327" s="16"/>
      <c r="ES327" s="16"/>
      <c r="ET327" s="16"/>
      <c r="EU327" s="16"/>
      <c r="EV327" s="16"/>
      <c r="EW327" s="16"/>
      <c r="EX327" s="16"/>
      <c r="EY327" s="16"/>
      <c r="EZ327" s="16"/>
      <c r="FA327" s="16"/>
      <c r="FB327" s="16"/>
      <c r="FC327" s="16"/>
      <c r="FD327" s="16"/>
      <c r="FE327" s="16"/>
      <c r="FF327" s="16"/>
      <c r="FG327" s="16"/>
      <c r="FH327" s="16"/>
      <c r="FI327" s="16"/>
      <c r="FJ327" s="16"/>
      <c r="FK327" s="16"/>
      <c r="FL327" s="16"/>
      <c r="FM327" s="16"/>
      <c r="FN327" s="16"/>
      <c r="FO327" s="16"/>
      <c r="FP327" s="16"/>
      <c r="FQ327" s="16"/>
      <c r="FR327" s="16"/>
      <c r="FS327" s="16"/>
      <c r="FT327" s="16"/>
      <c r="FU327" s="16"/>
      <c r="FV327" s="16"/>
      <c r="FW327" s="16"/>
      <c r="FX327" s="16"/>
      <c r="FY327" s="16"/>
      <c r="FZ327" s="16"/>
      <c r="GA327" s="16"/>
      <c r="GB327" s="16"/>
      <c r="GC327" s="16"/>
      <c r="GE327" s="37">
        <v>322</v>
      </c>
      <c r="GF327" s="12">
        <v>3409</v>
      </c>
      <c r="GG327" s="16">
        <v>4.87</v>
      </c>
      <c r="GH327" s="16">
        <v>20.045000000000002</v>
      </c>
      <c r="GI327" s="16">
        <v>5.19</v>
      </c>
      <c r="GJ327" s="16">
        <v>0</v>
      </c>
      <c r="GK327" s="16">
        <v>0</v>
      </c>
      <c r="GL327" s="16">
        <v>10.455</v>
      </c>
      <c r="GM327" s="16">
        <v>34.979999999999997</v>
      </c>
      <c r="GN327" s="16">
        <v>4.95</v>
      </c>
      <c r="GO327" s="16">
        <v>16.774999999999999</v>
      </c>
      <c r="GP327" s="16">
        <v>23.445</v>
      </c>
      <c r="GQ327" s="16">
        <v>27.38</v>
      </c>
      <c r="GR327" s="16">
        <v>0</v>
      </c>
      <c r="GS327" s="16">
        <v>33.54</v>
      </c>
      <c r="GT327" s="16">
        <v>6.65</v>
      </c>
      <c r="GU327" s="16">
        <v>0</v>
      </c>
      <c r="GV327" s="16">
        <v>1310.4649999999995</v>
      </c>
      <c r="GW327" s="16"/>
      <c r="GX327" s="16"/>
      <c r="GY327" s="16"/>
      <c r="GZ327" s="16"/>
      <c r="HA327" s="16"/>
    </row>
    <row r="328" spans="1:209" x14ac:dyDescent="0.35">
      <c r="A328" s="37"/>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c r="CM328" s="16"/>
      <c r="CN328" s="16"/>
      <c r="CO328" s="16"/>
      <c r="CP328" s="16"/>
      <c r="CQ328" s="16"/>
      <c r="CR328" s="16"/>
      <c r="CS328" s="16"/>
      <c r="CT328" s="16"/>
      <c r="CU328" s="16"/>
      <c r="CV328" s="16"/>
      <c r="CW328" s="16"/>
      <c r="CX328" s="16"/>
      <c r="CY328" s="16"/>
      <c r="CZ328" s="16"/>
      <c r="DA328" s="16"/>
      <c r="DB328" s="16"/>
      <c r="DC328" s="16"/>
      <c r="DD328" s="16"/>
      <c r="DE328" s="16"/>
      <c r="DF328" s="16"/>
      <c r="DG328" s="16"/>
      <c r="DH328" s="16"/>
      <c r="DI328" s="16"/>
      <c r="DJ328" s="16"/>
      <c r="DK328" s="16"/>
      <c r="DL328" s="16"/>
      <c r="DM328" s="16"/>
      <c r="DN328" s="16"/>
      <c r="DO328" s="16"/>
      <c r="DP328" s="16"/>
      <c r="DQ328" s="16"/>
      <c r="DR328" s="16"/>
      <c r="DS328" s="16"/>
      <c r="DT328" s="16"/>
      <c r="DU328" s="16"/>
      <c r="DV328" s="16"/>
      <c r="DW328" s="16"/>
      <c r="DX328" s="16"/>
      <c r="DY328" s="16"/>
      <c r="DZ328" s="16"/>
      <c r="EA328" s="16"/>
      <c r="EB328" s="16"/>
      <c r="EC328" s="16"/>
      <c r="ED328" s="16"/>
      <c r="EE328" s="16"/>
      <c r="EF328" s="16"/>
      <c r="EG328" s="16"/>
      <c r="EH328" s="16"/>
      <c r="EI328" s="16"/>
      <c r="EJ328" s="16"/>
      <c r="EK328" s="16"/>
      <c r="EL328" s="16"/>
      <c r="EM328" s="16"/>
      <c r="EN328" s="16"/>
      <c r="EO328" s="16"/>
      <c r="EP328" s="16"/>
      <c r="EQ328" s="16"/>
      <c r="ER328" s="16"/>
      <c r="ES328" s="16"/>
      <c r="ET328" s="16"/>
      <c r="EU328" s="16"/>
      <c r="EV328" s="16"/>
      <c r="EW328" s="16"/>
      <c r="EX328" s="16"/>
      <c r="EY328" s="16"/>
      <c r="EZ328" s="16"/>
      <c r="FA328" s="16"/>
      <c r="FB328" s="16"/>
      <c r="FC328" s="16"/>
      <c r="FD328" s="16"/>
      <c r="FE328" s="16"/>
      <c r="FF328" s="16"/>
      <c r="FG328" s="16"/>
      <c r="FH328" s="16"/>
      <c r="FI328" s="16"/>
      <c r="FJ328" s="16"/>
      <c r="FK328" s="16"/>
      <c r="FL328" s="16"/>
      <c r="FM328" s="16"/>
      <c r="FN328" s="16"/>
      <c r="FO328" s="16"/>
      <c r="FP328" s="16"/>
      <c r="FQ328" s="16"/>
      <c r="FR328" s="16"/>
      <c r="FS328" s="16"/>
      <c r="FT328" s="16"/>
      <c r="FU328" s="16"/>
      <c r="FV328" s="16"/>
      <c r="FW328" s="16"/>
      <c r="FX328" s="16"/>
      <c r="FY328" s="16"/>
      <c r="FZ328" s="16"/>
      <c r="GA328" s="16"/>
      <c r="GB328" s="16"/>
      <c r="GC328" s="16"/>
      <c r="GE328" s="37">
        <v>323</v>
      </c>
      <c r="GF328" s="12">
        <v>3412</v>
      </c>
      <c r="GG328" s="16">
        <v>10.28</v>
      </c>
      <c r="GH328" s="16">
        <v>4.7850000000000001</v>
      </c>
      <c r="GI328" s="16">
        <v>0</v>
      </c>
      <c r="GJ328" s="16">
        <v>0</v>
      </c>
      <c r="GK328" s="16">
        <v>0</v>
      </c>
      <c r="GL328" s="16">
        <v>0</v>
      </c>
      <c r="GM328" s="16">
        <v>0</v>
      </c>
      <c r="GN328" s="16">
        <v>0</v>
      </c>
      <c r="GO328" s="16">
        <v>0</v>
      </c>
      <c r="GP328" s="16">
        <v>0</v>
      </c>
      <c r="GQ328" s="16">
        <v>6.66</v>
      </c>
      <c r="GR328" s="16">
        <v>0</v>
      </c>
      <c r="GS328" s="16">
        <v>13.12</v>
      </c>
      <c r="GT328" s="16">
        <v>0</v>
      </c>
      <c r="GU328" s="16">
        <v>0</v>
      </c>
      <c r="GV328" s="16">
        <v>342.78</v>
      </c>
      <c r="GW328" s="16"/>
      <c r="GX328" s="16"/>
      <c r="GY328" s="16"/>
      <c r="GZ328" s="16"/>
      <c r="HA328" s="16"/>
    </row>
    <row r="329" spans="1:209" x14ac:dyDescent="0.35">
      <c r="A329" s="37"/>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c r="CO329" s="16"/>
      <c r="CP329" s="16"/>
      <c r="CQ329" s="16"/>
      <c r="CR329" s="16"/>
      <c r="CS329" s="16"/>
      <c r="CT329" s="16"/>
      <c r="CU329" s="16"/>
      <c r="CV329" s="16"/>
      <c r="CW329" s="16"/>
      <c r="CX329" s="16"/>
      <c r="CY329" s="16"/>
      <c r="CZ329" s="16"/>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6"/>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c r="FL329" s="16"/>
      <c r="FM329" s="16"/>
      <c r="FN329" s="16"/>
      <c r="FO329" s="16"/>
      <c r="FP329" s="16"/>
      <c r="FQ329" s="16"/>
      <c r="FR329" s="16"/>
      <c r="FS329" s="16"/>
      <c r="FT329" s="16"/>
      <c r="FU329" s="16"/>
      <c r="FV329" s="16"/>
      <c r="FW329" s="16"/>
      <c r="FX329" s="16"/>
      <c r="FY329" s="16"/>
      <c r="FZ329" s="16"/>
      <c r="GA329" s="16"/>
      <c r="GB329" s="16"/>
      <c r="GC329" s="16"/>
      <c r="GE329" s="37">
        <v>324</v>
      </c>
      <c r="GF329" s="12">
        <v>3413</v>
      </c>
      <c r="GG329" s="16">
        <v>3.8</v>
      </c>
      <c r="GH329" s="16">
        <v>0</v>
      </c>
      <c r="GI329" s="16">
        <v>0</v>
      </c>
      <c r="GJ329" s="16">
        <v>5</v>
      </c>
      <c r="GK329" s="16">
        <v>5</v>
      </c>
      <c r="GL329" s="16">
        <v>0</v>
      </c>
      <c r="GM329" s="16">
        <v>0</v>
      </c>
      <c r="GN329" s="16">
        <v>0</v>
      </c>
      <c r="GO329" s="16">
        <v>0</v>
      </c>
      <c r="GP329" s="16">
        <v>5.28</v>
      </c>
      <c r="GQ329" s="16">
        <v>0</v>
      </c>
      <c r="GR329" s="16">
        <v>6.24</v>
      </c>
      <c r="GS329" s="16">
        <v>0</v>
      </c>
      <c r="GT329" s="16">
        <v>0</v>
      </c>
      <c r="GU329" s="16">
        <v>0</v>
      </c>
      <c r="GV329" s="16">
        <v>189.99199999999999</v>
      </c>
      <c r="GW329" s="16"/>
      <c r="GX329" s="16"/>
      <c r="GY329" s="16"/>
      <c r="GZ329" s="16"/>
      <c r="HA329" s="16"/>
    </row>
    <row r="330" spans="1:209" x14ac:dyDescent="0.35">
      <c r="A330" s="37"/>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6"/>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c r="FL330" s="16"/>
      <c r="FM330" s="16"/>
      <c r="FN330" s="16"/>
      <c r="FO330" s="16"/>
      <c r="FP330" s="16"/>
      <c r="FQ330" s="16"/>
      <c r="FR330" s="16"/>
      <c r="FS330" s="16"/>
      <c r="FT330" s="16"/>
      <c r="FU330" s="16"/>
      <c r="FV330" s="16"/>
      <c r="FW330" s="16"/>
      <c r="FX330" s="16"/>
      <c r="FY330" s="16"/>
      <c r="FZ330" s="16"/>
      <c r="GA330" s="16"/>
      <c r="GB330" s="16"/>
      <c r="GC330" s="16"/>
      <c r="GE330" s="37">
        <v>325</v>
      </c>
      <c r="GF330" s="12">
        <v>3414</v>
      </c>
      <c r="GG330" s="16">
        <v>28.187999999999999</v>
      </c>
      <c r="GH330" s="16">
        <v>15.84</v>
      </c>
      <c r="GI330" s="16">
        <v>0</v>
      </c>
      <c r="GJ330" s="16">
        <v>18.649999999999999</v>
      </c>
      <c r="GK330" s="16">
        <v>0</v>
      </c>
      <c r="GL330" s="16">
        <v>9.08</v>
      </c>
      <c r="GM330" s="16">
        <v>5.9850000000000003</v>
      </c>
      <c r="GN330" s="16">
        <v>5.13</v>
      </c>
      <c r="GO330" s="16">
        <v>27.9</v>
      </c>
      <c r="GP330" s="16">
        <v>3.3</v>
      </c>
      <c r="GQ330" s="16">
        <v>0</v>
      </c>
      <c r="GR330" s="16">
        <v>17.7</v>
      </c>
      <c r="GS330" s="16">
        <v>73.08</v>
      </c>
      <c r="GT330" s="16">
        <v>19.8</v>
      </c>
      <c r="GU330" s="16">
        <v>6.16</v>
      </c>
      <c r="GV330" s="16">
        <v>2173.1799999999998</v>
      </c>
      <c r="GW330" s="16"/>
      <c r="GX330" s="16"/>
      <c r="GY330" s="16"/>
      <c r="GZ330" s="16"/>
      <c r="HA330" s="16"/>
    </row>
    <row r="331" spans="1:209" x14ac:dyDescent="0.35">
      <c r="A331" s="37"/>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c r="FL331" s="16"/>
      <c r="FM331" s="16"/>
      <c r="FN331" s="16"/>
      <c r="FO331" s="16"/>
      <c r="FP331" s="16"/>
      <c r="FQ331" s="16"/>
      <c r="FR331" s="16"/>
      <c r="FS331" s="16"/>
      <c r="FT331" s="16"/>
      <c r="FU331" s="16"/>
      <c r="FV331" s="16"/>
      <c r="FW331" s="16"/>
      <c r="FX331" s="16"/>
      <c r="FY331" s="16"/>
      <c r="FZ331" s="16"/>
      <c r="GA331" s="16"/>
      <c r="GB331" s="16"/>
      <c r="GC331" s="16"/>
      <c r="GE331" s="37">
        <v>326</v>
      </c>
      <c r="GF331" s="12">
        <v>3415</v>
      </c>
      <c r="GG331" s="16">
        <v>0</v>
      </c>
      <c r="GH331" s="16">
        <v>0</v>
      </c>
      <c r="GI331" s="16">
        <v>0</v>
      </c>
      <c r="GJ331" s="16">
        <v>0</v>
      </c>
      <c r="GK331" s="16">
        <v>0</v>
      </c>
      <c r="GL331" s="16">
        <v>0</v>
      </c>
      <c r="GM331" s="16">
        <v>0</v>
      </c>
      <c r="GN331" s="16">
        <v>0</v>
      </c>
      <c r="GO331" s="16">
        <v>0</v>
      </c>
      <c r="GP331" s="16">
        <v>0</v>
      </c>
      <c r="GQ331" s="16">
        <v>6.66</v>
      </c>
      <c r="GR331" s="16">
        <v>0</v>
      </c>
      <c r="GS331" s="16">
        <v>0</v>
      </c>
      <c r="GT331" s="16">
        <v>0</v>
      </c>
      <c r="GU331" s="16">
        <v>0</v>
      </c>
      <c r="GV331" s="16">
        <v>25.060000000000002</v>
      </c>
      <c r="GW331" s="16"/>
      <c r="GX331" s="16"/>
      <c r="GY331" s="16"/>
      <c r="GZ331" s="16"/>
      <c r="HA331" s="16"/>
    </row>
    <row r="332" spans="1:209" x14ac:dyDescent="0.35">
      <c r="A332" s="37"/>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6"/>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c r="FL332" s="16"/>
      <c r="FM332" s="16"/>
      <c r="FN332" s="16"/>
      <c r="FO332" s="16"/>
      <c r="FP332" s="16"/>
      <c r="FQ332" s="16"/>
      <c r="FR332" s="16"/>
      <c r="FS332" s="16"/>
      <c r="FT332" s="16"/>
      <c r="FU332" s="16"/>
      <c r="FV332" s="16"/>
      <c r="FW332" s="16"/>
      <c r="FX332" s="16"/>
      <c r="FY332" s="16"/>
      <c r="FZ332" s="16"/>
      <c r="GA332" s="16"/>
      <c r="GB332" s="16"/>
      <c r="GC332" s="16"/>
      <c r="GE332" s="37">
        <v>327</v>
      </c>
      <c r="GF332" s="12">
        <v>3418</v>
      </c>
      <c r="GG332" s="16">
        <v>71.945999999999998</v>
      </c>
      <c r="GH332" s="16">
        <v>54.91</v>
      </c>
      <c r="GI332" s="16">
        <v>12.46</v>
      </c>
      <c r="GJ332" s="16">
        <v>4</v>
      </c>
      <c r="GK332" s="16">
        <v>25.2</v>
      </c>
      <c r="GL332" s="16">
        <v>11.88</v>
      </c>
      <c r="GM332" s="16">
        <v>7.83</v>
      </c>
      <c r="GN332" s="16">
        <v>10.35</v>
      </c>
      <c r="GO332" s="16">
        <v>0</v>
      </c>
      <c r="GP332" s="16">
        <v>19.5</v>
      </c>
      <c r="GQ332" s="16">
        <v>136.53</v>
      </c>
      <c r="GR332" s="16">
        <v>11.84</v>
      </c>
      <c r="GS332" s="16">
        <v>17.079999999999998</v>
      </c>
      <c r="GT332" s="16">
        <v>22.274999999999999</v>
      </c>
      <c r="GU332" s="16">
        <v>13.2</v>
      </c>
      <c r="GV332" s="16">
        <v>2810.5810000000001</v>
      </c>
      <c r="GW332" s="16"/>
      <c r="GX332" s="16"/>
      <c r="GY332" s="16"/>
      <c r="GZ332" s="16"/>
      <c r="HA332" s="16"/>
    </row>
    <row r="333" spans="1:209" x14ac:dyDescent="0.35">
      <c r="A333" s="37"/>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E333" s="37">
        <v>328</v>
      </c>
      <c r="GF333" s="12">
        <v>3419</v>
      </c>
      <c r="GG333" s="16">
        <v>39.406999999999996</v>
      </c>
      <c r="GH333" s="16">
        <v>5.48</v>
      </c>
      <c r="GI333" s="16">
        <v>0</v>
      </c>
      <c r="GJ333" s="16">
        <v>0</v>
      </c>
      <c r="GK333" s="16">
        <v>0</v>
      </c>
      <c r="GL333" s="16">
        <v>0</v>
      </c>
      <c r="GM333" s="16">
        <v>0</v>
      </c>
      <c r="GN333" s="16">
        <v>4.8600000000000003</v>
      </c>
      <c r="GO333" s="16">
        <v>0</v>
      </c>
      <c r="GP333" s="16">
        <v>0</v>
      </c>
      <c r="GQ333" s="16">
        <v>0</v>
      </c>
      <c r="GR333" s="16">
        <v>0</v>
      </c>
      <c r="GS333" s="16">
        <v>0</v>
      </c>
      <c r="GT333" s="16">
        <v>0</v>
      </c>
      <c r="GU333" s="16">
        <v>26.4</v>
      </c>
      <c r="GV333" s="16">
        <v>1016.3370000000002</v>
      </c>
      <c r="GW333" s="16"/>
      <c r="GX333" s="16"/>
      <c r="GY333" s="16"/>
      <c r="GZ333" s="16"/>
      <c r="HA333" s="16"/>
    </row>
    <row r="334" spans="1:209" x14ac:dyDescent="0.35">
      <c r="A334" s="37"/>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6"/>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c r="FL334" s="16"/>
      <c r="FM334" s="16"/>
      <c r="FN334" s="16"/>
      <c r="FO334" s="16"/>
      <c r="FP334" s="16"/>
      <c r="FQ334" s="16"/>
      <c r="FR334" s="16"/>
      <c r="FS334" s="16"/>
      <c r="FT334" s="16"/>
      <c r="FU334" s="16"/>
      <c r="FV334" s="16"/>
      <c r="FW334" s="16"/>
      <c r="FX334" s="16"/>
      <c r="FY334" s="16"/>
      <c r="FZ334" s="16"/>
      <c r="GA334" s="16"/>
      <c r="GB334" s="16"/>
      <c r="GC334" s="16"/>
      <c r="GE334" s="37">
        <v>329</v>
      </c>
      <c r="GF334" s="12">
        <v>3420</v>
      </c>
      <c r="GG334" s="16">
        <v>14.48</v>
      </c>
      <c r="GH334" s="16">
        <v>0</v>
      </c>
      <c r="GI334" s="16">
        <v>0</v>
      </c>
      <c r="GJ334" s="16">
        <v>0</v>
      </c>
      <c r="GK334" s="16">
        <v>0</v>
      </c>
      <c r="GL334" s="16">
        <v>0</v>
      </c>
      <c r="GM334" s="16">
        <v>4.95</v>
      </c>
      <c r="GN334" s="16">
        <v>5.4</v>
      </c>
      <c r="GO334" s="16">
        <v>0</v>
      </c>
      <c r="GP334" s="16">
        <v>31.35</v>
      </c>
      <c r="GQ334" s="16">
        <v>28.12</v>
      </c>
      <c r="GR334" s="16">
        <v>13.32</v>
      </c>
      <c r="GS334" s="16">
        <v>0</v>
      </c>
      <c r="GT334" s="16">
        <v>0</v>
      </c>
      <c r="GU334" s="16">
        <v>0</v>
      </c>
      <c r="GV334" s="16">
        <v>549.77499999999998</v>
      </c>
      <c r="GW334" s="16"/>
      <c r="GX334" s="16"/>
      <c r="GY334" s="16"/>
      <c r="GZ334" s="16"/>
      <c r="HA334" s="16"/>
    </row>
    <row r="335" spans="1:209" x14ac:dyDescent="0.35">
      <c r="A335" s="37"/>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c r="CO335" s="16"/>
      <c r="CP335" s="16"/>
      <c r="CQ335" s="16"/>
      <c r="CR335" s="16"/>
      <c r="CS335" s="16"/>
      <c r="CT335" s="16"/>
      <c r="CU335" s="16"/>
      <c r="CV335" s="16"/>
      <c r="CW335" s="16"/>
      <c r="CX335" s="16"/>
      <c r="CY335" s="16"/>
      <c r="CZ335" s="16"/>
      <c r="DA335" s="16"/>
      <c r="DB335" s="16"/>
      <c r="DC335" s="16"/>
      <c r="DD335" s="16"/>
      <c r="DE335" s="16"/>
      <c r="DF335" s="16"/>
      <c r="DG335" s="16"/>
      <c r="DH335" s="16"/>
      <c r="DI335" s="16"/>
      <c r="DJ335" s="16"/>
      <c r="DK335" s="16"/>
      <c r="DL335" s="16"/>
      <c r="DM335" s="16"/>
      <c r="DN335" s="16"/>
      <c r="DO335" s="16"/>
      <c r="DP335" s="16"/>
      <c r="DQ335" s="16"/>
      <c r="DR335" s="16"/>
      <c r="DS335" s="16"/>
      <c r="DT335" s="16"/>
      <c r="DU335" s="16"/>
      <c r="DV335" s="16"/>
      <c r="DW335" s="16"/>
      <c r="DX335" s="16"/>
      <c r="DY335" s="16"/>
      <c r="DZ335" s="16"/>
      <c r="EA335" s="16"/>
      <c r="EB335" s="16"/>
      <c r="EC335" s="16"/>
      <c r="ED335" s="16"/>
      <c r="EE335" s="16"/>
      <c r="EF335" s="16"/>
      <c r="EG335" s="16"/>
      <c r="EH335" s="16"/>
      <c r="EI335" s="16"/>
      <c r="EJ335" s="16"/>
      <c r="EK335" s="16"/>
      <c r="EL335" s="16"/>
      <c r="EM335" s="16"/>
      <c r="EN335" s="16"/>
      <c r="EO335" s="16"/>
      <c r="EP335" s="16"/>
      <c r="EQ335" s="16"/>
      <c r="ER335" s="16"/>
      <c r="ES335" s="16"/>
      <c r="ET335" s="16"/>
      <c r="EU335" s="16"/>
      <c r="EV335" s="16"/>
      <c r="EW335" s="16"/>
      <c r="EX335" s="16"/>
      <c r="EY335" s="16"/>
      <c r="EZ335" s="16"/>
      <c r="FA335" s="16"/>
      <c r="FB335" s="16"/>
      <c r="FC335" s="16"/>
      <c r="FD335" s="16"/>
      <c r="FE335" s="16"/>
      <c r="FF335" s="16"/>
      <c r="FG335" s="16"/>
      <c r="FH335" s="16"/>
      <c r="FI335" s="16"/>
      <c r="FJ335" s="16"/>
      <c r="FK335" s="16"/>
      <c r="FL335" s="16"/>
      <c r="FM335" s="16"/>
      <c r="FN335" s="16"/>
      <c r="FO335" s="16"/>
      <c r="FP335" s="16"/>
      <c r="FQ335" s="16"/>
      <c r="FR335" s="16"/>
      <c r="FS335" s="16"/>
      <c r="FT335" s="16"/>
      <c r="FU335" s="16"/>
      <c r="FV335" s="16"/>
      <c r="FW335" s="16"/>
      <c r="FX335" s="16"/>
      <c r="FY335" s="16"/>
      <c r="FZ335" s="16"/>
      <c r="GA335" s="16"/>
      <c r="GB335" s="16"/>
      <c r="GC335" s="16"/>
      <c r="GE335" s="37">
        <v>330</v>
      </c>
      <c r="GF335" s="12">
        <v>3423</v>
      </c>
      <c r="GG335" s="16">
        <v>4.68</v>
      </c>
      <c r="GH335" s="16">
        <v>0</v>
      </c>
      <c r="GI335" s="16">
        <v>0</v>
      </c>
      <c r="GJ335" s="16">
        <v>0</v>
      </c>
      <c r="GK335" s="16">
        <v>0</v>
      </c>
      <c r="GL335" s="16">
        <v>2</v>
      </c>
      <c r="GM335" s="16">
        <v>0</v>
      </c>
      <c r="GN335" s="16">
        <v>14.73</v>
      </c>
      <c r="GO335" s="16">
        <v>0</v>
      </c>
      <c r="GP335" s="16">
        <v>0</v>
      </c>
      <c r="GQ335" s="16">
        <v>0</v>
      </c>
      <c r="GR335" s="16">
        <v>6.66</v>
      </c>
      <c r="GS335" s="16">
        <v>0</v>
      </c>
      <c r="GT335" s="16">
        <v>0</v>
      </c>
      <c r="GU335" s="16">
        <v>0</v>
      </c>
      <c r="GV335" s="16">
        <v>578.23900000000003</v>
      </c>
      <c r="GW335" s="16"/>
      <c r="GX335" s="16"/>
      <c r="GY335" s="16"/>
      <c r="GZ335" s="16"/>
      <c r="HA335" s="16"/>
    </row>
    <row r="336" spans="1:209" x14ac:dyDescent="0.35">
      <c r="A336" s="37"/>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6"/>
      <c r="FH336" s="16"/>
      <c r="FI336" s="16"/>
      <c r="FJ336" s="16"/>
      <c r="FK336" s="16"/>
      <c r="FL336" s="16"/>
      <c r="FM336" s="16"/>
      <c r="FN336" s="16"/>
      <c r="FO336" s="16"/>
      <c r="FP336" s="16"/>
      <c r="FQ336" s="16"/>
      <c r="FR336" s="16"/>
      <c r="FS336" s="16"/>
      <c r="FT336" s="16"/>
      <c r="FU336" s="16"/>
      <c r="FV336" s="16"/>
      <c r="FW336" s="16"/>
      <c r="FX336" s="16"/>
      <c r="FY336" s="16"/>
      <c r="FZ336" s="16"/>
      <c r="GA336" s="16"/>
      <c r="GB336" s="16"/>
      <c r="GC336" s="16"/>
      <c r="GE336" s="37">
        <v>331</v>
      </c>
      <c r="GF336" s="12">
        <v>3424</v>
      </c>
      <c r="GG336" s="16">
        <v>14.96</v>
      </c>
      <c r="GH336" s="16">
        <v>0</v>
      </c>
      <c r="GI336" s="16">
        <v>0</v>
      </c>
      <c r="GJ336" s="16">
        <v>0</v>
      </c>
      <c r="GK336" s="16">
        <v>0</v>
      </c>
      <c r="GL336" s="16">
        <v>0</v>
      </c>
      <c r="GM336" s="16">
        <v>0</v>
      </c>
      <c r="GN336" s="16">
        <v>0</v>
      </c>
      <c r="GO336" s="16">
        <v>10.09</v>
      </c>
      <c r="GP336" s="16">
        <v>6.6</v>
      </c>
      <c r="GQ336" s="16">
        <v>10.23</v>
      </c>
      <c r="GR336" s="16">
        <v>6.66</v>
      </c>
      <c r="GS336" s="16">
        <v>6.64</v>
      </c>
      <c r="GT336" s="16">
        <v>6.16</v>
      </c>
      <c r="GU336" s="16">
        <v>0</v>
      </c>
      <c r="GV336" s="16">
        <v>1192.7750000000001</v>
      </c>
      <c r="GW336" s="16"/>
      <c r="GX336" s="16"/>
      <c r="GY336" s="16"/>
      <c r="GZ336" s="16"/>
      <c r="HA336" s="16"/>
    </row>
    <row r="337" spans="1:209" x14ac:dyDescent="0.35">
      <c r="A337" s="37"/>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c r="CO337" s="16"/>
      <c r="CP337" s="16"/>
      <c r="CQ337" s="16"/>
      <c r="CR337" s="16"/>
      <c r="CS337" s="16"/>
      <c r="CT337" s="16"/>
      <c r="CU337" s="16"/>
      <c r="CV337" s="16"/>
      <c r="CW337" s="16"/>
      <c r="CX337" s="16"/>
      <c r="CY337" s="16"/>
      <c r="CZ337" s="16"/>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6"/>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c r="FL337" s="16"/>
      <c r="FM337" s="16"/>
      <c r="FN337" s="16"/>
      <c r="FO337" s="16"/>
      <c r="FP337" s="16"/>
      <c r="FQ337" s="16"/>
      <c r="FR337" s="16"/>
      <c r="FS337" s="16"/>
      <c r="FT337" s="16"/>
      <c r="FU337" s="16"/>
      <c r="FV337" s="16"/>
      <c r="FW337" s="16"/>
      <c r="FX337" s="16"/>
      <c r="FY337" s="16"/>
      <c r="FZ337" s="16"/>
      <c r="GA337" s="16"/>
      <c r="GB337" s="16"/>
      <c r="GC337" s="16"/>
      <c r="GE337" s="37">
        <v>332</v>
      </c>
      <c r="GF337" s="12">
        <v>3427</v>
      </c>
      <c r="GG337" s="16">
        <v>4.3099999999999996</v>
      </c>
      <c r="GH337" s="16">
        <v>33.380000000000003</v>
      </c>
      <c r="GI337" s="16">
        <v>13.5</v>
      </c>
      <c r="GJ337" s="16">
        <v>0</v>
      </c>
      <c r="GK337" s="16">
        <v>10</v>
      </c>
      <c r="GL337" s="16">
        <v>12.38</v>
      </c>
      <c r="GM337" s="16">
        <v>22.495000000000001</v>
      </c>
      <c r="GN337" s="16">
        <v>30.51</v>
      </c>
      <c r="GO337" s="16">
        <v>10.95</v>
      </c>
      <c r="GP337" s="16">
        <v>97.114999999999995</v>
      </c>
      <c r="GQ337" s="16">
        <v>98.59</v>
      </c>
      <c r="GR337" s="16">
        <v>81.37</v>
      </c>
      <c r="GS337" s="16">
        <v>62.645000000000003</v>
      </c>
      <c r="GT337" s="16">
        <v>81.69</v>
      </c>
      <c r="GU337" s="16">
        <v>29.04</v>
      </c>
      <c r="GV337" s="16">
        <v>6942.6909999999998</v>
      </c>
      <c r="GW337" s="16"/>
      <c r="GX337" s="16"/>
      <c r="GY337" s="16"/>
      <c r="GZ337" s="16"/>
      <c r="HA337" s="16"/>
    </row>
    <row r="338" spans="1:209" x14ac:dyDescent="0.35">
      <c r="A338" s="37"/>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c r="CO338" s="16"/>
      <c r="CP338" s="16"/>
      <c r="CQ338" s="16"/>
      <c r="CR338" s="16"/>
      <c r="CS338" s="16"/>
      <c r="CT338" s="16"/>
      <c r="CU338" s="16"/>
      <c r="CV338" s="16"/>
      <c r="CW338" s="16"/>
      <c r="CX338" s="16"/>
      <c r="CY338" s="16"/>
      <c r="CZ338" s="16"/>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6"/>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c r="FL338" s="16"/>
      <c r="FM338" s="16"/>
      <c r="FN338" s="16"/>
      <c r="FO338" s="16"/>
      <c r="FP338" s="16"/>
      <c r="FQ338" s="16"/>
      <c r="FR338" s="16"/>
      <c r="FS338" s="16"/>
      <c r="FT338" s="16"/>
      <c r="FU338" s="16"/>
      <c r="FV338" s="16"/>
      <c r="FW338" s="16"/>
      <c r="FX338" s="16"/>
      <c r="FY338" s="16"/>
      <c r="FZ338" s="16"/>
      <c r="GA338" s="16"/>
      <c r="GB338" s="16"/>
      <c r="GC338" s="16"/>
      <c r="GE338" s="37">
        <v>333</v>
      </c>
      <c r="GF338" s="12">
        <v>3428</v>
      </c>
      <c r="GG338" s="16">
        <v>0</v>
      </c>
      <c r="GH338" s="16">
        <v>1.52</v>
      </c>
      <c r="GI338" s="16">
        <v>7.9059999999999997</v>
      </c>
      <c r="GJ338" s="16">
        <v>0</v>
      </c>
      <c r="GK338" s="16">
        <v>0</v>
      </c>
      <c r="GL338" s="16">
        <v>0</v>
      </c>
      <c r="GM338" s="16">
        <v>4.24</v>
      </c>
      <c r="GN338" s="16">
        <v>6.6</v>
      </c>
      <c r="GO338" s="16">
        <v>0</v>
      </c>
      <c r="GP338" s="16">
        <v>0</v>
      </c>
      <c r="GQ338" s="16">
        <v>13.32</v>
      </c>
      <c r="GR338" s="16">
        <v>6.57</v>
      </c>
      <c r="GS338" s="16">
        <v>18.260000000000002</v>
      </c>
      <c r="GT338" s="16">
        <v>0</v>
      </c>
      <c r="GU338" s="16">
        <v>0</v>
      </c>
      <c r="GV338" s="16">
        <v>1089.1159999999998</v>
      </c>
      <c r="GW338" s="16"/>
      <c r="GX338" s="16"/>
      <c r="GY338" s="16"/>
      <c r="GZ338" s="16"/>
      <c r="HA338" s="16"/>
    </row>
    <row r="339" spans="1:209" x14ac:dyDescent="0.35">
      <c r="A339" s="37"/>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c r="CM339" s="16"/>
      <c r="CN339" s="16"/>
      <c r="CO339" s="16"/>
      <c r="CP339" s="16"/>
      <c r="CQ339" s="16"/>
      <c r="CR339" s="16"/>
      <c r="CS339" s="16"/>
      <c r="CT339" s="16"/>
      <c r="CU339" s="16"/>
      <c r="CV339" s="16"/>
      <c r="CW339" s="16"/>
      <c r="CX339" s="16"/>
      <c r="CY339" s="16"/>
      <c r="CZ339" s="16"/>
      <c r="DA339" s="16"/>
      <c r="DB339" s="16"/>
      <c r="DC339" s="16"/>
      <c r="DD339" s="16"/>
      <c r="DE339" s="16"/>
      <c r="DF339" s="16"/>
      <c r="DG339" s="16"/>
      <c r="DH339" s="16"/>
      <c r="DI339" s="16"/>
      <c r="DJ339" s="16"/>
      <c r="DK339" s="16"/>
      <c r="DL339" s="16"/>
      <c r="DM339" s="16"/>
      <c r="DN339" s="16"/>
      <c r="DO339" s="16"/>
      <c r="DP339" s="16"/>
      <c r="DQ339" s="16"/>
      <c r="DR339" s="16"/>
      <c r="DS339" s="16"/>
      <c r="DT339" s="16"/>
      <c r="DU339" s="16"/>
      <c r="DV339" s="16"/>
      <c r="DW339" s="16"/>
      <c r="DX339" s="16"/>
      <c r="DY339" s="16"/>
      <c r="DZ339" s="16"/>
      <c r="EA339" s="16"/>
      <c r="EB339" s="16"/>
      <c r="EC339" s="16"/>
      <c r="ED339" s="16"/>
      <c r="EE339" s="16"/>
      <c r="EF339" s="16"/>
      <c r="EG339" s="16"/>
      <c r="EH339" s="16"/>
      <c r="EI339" s="16"/>
      <c r="EJ339" s="16"/>
      <c r="EK339" s="16"/>
      <c r="EL339" s="16"/>
      <c r="EM339" s="16"/>
      <c r="EN339" s="16"/>
      <c r="EO339" s="16"/>
      <c r="EP339" s="16"/>
      <c r="EQ339" s="16"/>
      <c r="ER339" s="16"/>
      <c r="ES339" s="16"/>
      <c r="ET339" s="16"/>
      <c r="EU339" s="16"/>
      <c r="EV339" s="16"/>
      <c r="EW339" s="16"/>
      <c r="EX339" s="16"/>
      <c r="EY339" s="16"/>
      <c r="EZ339" s="16"/>
      <c r="FA339" s="16"/>
      <c r="FB339" s="16"/>
      <c r="FC339" s="16"/>
      <c r="FD339" s="16"/>
      <c r="FE339" s="16"/>
      <c r="FF339" s="16"/>
      <c r="FG339" s="16"/>
      <c r="FH339" s="16"/>
      <c r="FI339" s="16"/>
      <c r="FJ339" s="16"/>
      <c r="FK339" s="16"/>
      <c r="FL339" s="16"/>
      <c r="FM339" s="16"/>
      <c r="FN339" s="16"/>
      <c r="FO339" s="16"/>
      <c r="FP339" s="16"/>
      <c r="FQ339" s="16"/>
      <c r="FR339" s="16"/>
      <c r="FS339" s="16"/>
      <c r="FT339" s="16"/>
      <c r="FU339" s="16"/>
      <c r="FV339" s="16"/>
      <c r="FW339" s="16"/>
      <c r="FX339" s="16"/>
      <c r="FY339" s="16"/>
      <c r="FZ339" s="16"/>
      <c r="GA339" s="16"/>
      <c r="GB339" s="16"/>
      <c r="GC339" s="16"/>
      <c r="GE339" s="37">
        <v>334</v>
      </c>
      <c r="GF339" s="12">
        <v>3429</v>
      </c>
      <c r="GG339" s="16">
        <v>176.55500000000001</v>
      </c>
      <c r="GH339" s="16">
        <v>207.27</v>
      </c>
      <c r="GI339" s="16">
        <v>69.659000000000006</v>
      </c>
      <c r="GJ339" s="16">
        <v>134.12</v>
      </c>
      <c r="GK339" s="16">
        <v>53.11</v>
      </c>
      <c r="GL339" s="16">
        <v>133.875</v>
      </c>
      <c r="GM339" s="16">
        <v>52.35</v>
      </c>
      <c r="GN339" s="16">
        <v>96.43</v>
      </c>
      <c r="GO339" s="16">
        <v>57.25</v>
      </c>
      <c r="GP339" s="16">
        <v>295.38499999999999</v>
      </c>
      <c r="GQ339" s="16">
        <v>309.07499999999999</v>
      </c>
      <c r="GR339" s="16">
        <v>195.4</v>
      </c>
      <c r="GS339" s="16">
        <v>480.59500000000003</v>
      </c>
      <c r="GT339" s="16">
        <v>514.20000000000005</v>
      </c>
      <c r="GU339" s="16">
        <v>266.64</v>
      </c>
      <c r="GV339" s="16">
        <v>41193.347000000009</v>
      </c>
      <c r="GW339" s="16"/>
      <c r="GX339" s="16"/>
      <c r="GY339" s="16"/>
      <c r="GZ339" s="16"/>
      <c r="HA339" s="16"/>
    </row>
    <row r="340" spans="1:209" x14ac:dyDescent="0.35">
      <c r="A340" s="37"/>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c r="CM340" s="16"/>
      <c r="CN340" s="16"/>
      <c r="CO340" s="16"/>
      <c r="CP340" s="16"/>
      <c r="CQ340" s="16"/>
      <c r="CR340" s="16"/>
      <c r="CS340" s="16"/>
      <c r="CT340" s="16"/>
      <c r="CU340" s="16"/>
      <c r="CV340" s="16"/>
      <c r="CW340" s="16"/>
      <c r="CX340" s="16"/>
      <c r="CY340" s="16"/>
      <c r="CZ340" s="16"/>
      <c r="DA340" s="16"/>
      <c r="DB340" s="16"/>
      <c r="DC340" s="16"/>
      <c r="DD340" s="16"/>
      <c r="DE340" s="16"/>
      <c r="DF340" s="16"/>
      <c r="DG340" s="16"/>
      <c r="DH340" s="16"/>
      <c r="DI340" s="16"/>
      <c r="DJ340" s="16"/>
      <c r="DK340" s="16"/>
      <c r="DL340" s="16"/>
      <c r="DM340" s="16"/>
      <c r="DN340" s="16"/>
      <c r="DO340" s="16"/>
      <c r="DP340" s="16"/>
      <c r="DQ340" s="16"/>
      <c r="DR340" s="16"/>
      <c r="DS340" s="16"/>
      <c r="DT340" s="16"/>
      <c r="DU340" s="16"/>
      <c r="DV340" s="16"/>
      <c r="DW340" s="16"/>
      <c r="DX340" s="16"/>
      <c r="DY340" s="16"/>
      <c r="DZ340" s="16"/>
      <c r="EA340" s="16"/>
      <c r="EB340" s="16"/>
      <c r="EC340" s="16"/>
      <c r="ED340" s="16"/>
      <c r="EE340" s="16"/>
      <c r="EF340" s="16"/>
      <c r="EG340" s="16"/>
      <c r="EH340" s="16"/>
      <c r="EI340" s="16"/>
      <c r="EJ340" s="16"/>
      <c r="EK340" s="16"/>
      <c r="EL340" s="16"/>
      <c r="EM340" s="16"/>
      <c r="EN340" s="16"/>
      <c r="EO340" s="16"/>
      <c r="EP340" s="16"/>
      <c r="EQ340" s="16"/>
      <c r="ER340" s="16"/>
      <c r="ES340" s="16"/>
      <c r="ET340" s="16"/>
      <c r="EU340" s="16"/>
      <c r="EV340" s="16"/>
      <c r="EW340" s="16"/>
      <c r="EX340" s="16"/>
      <c r="EY340" s="16"/>
      <c r="EZ340" s="16"/>
      <c r="FA340" s="16"/>
      <c r="FB340" s="16"/>
      <c r="FC340" s="16"/>
      <c r="FD340" s="16"/>
      <c r="FE340" s="16"/>
      <c r="FF340" s="16"/>
      <c r="FG340" s="16"/>
      <c r="FH340" s="16"/>
      <c r="FI340" s="16"/>
      <c r="FJ340" s="16"/>
      <c r="FK340" s="16"/>
      <c r="FL340" s="16"/>
      <c r="FM340" s="16"/>
      <c r="FN340" s="16"/>
      <c r="FO340" s="16"/>
      <c r="FP340" s="16"/>
      <c r="FQ340" s="16"/>
      <c r="FR340" s="16"/>
      <c r="FS340" s="16"/>
      <c r="FT340" s="16"/>
      <c r="FU340" s="16"/>
      <c r="FV340" s="16"/>
      <c r="FW340" s="16"/>
      <c r="FX340" s="16"/>
      <c r="FY340" s="16"/>
      <c r="FZ340" s="16"/>
      <c r="GA340" s="16"/>
      <c r="GB340" s="16"/>
      <c r="GC340" s="16"/>
      <c r="GE340" s="37">
        <v>335</v>
      </c>
      <c r="GF340" s="12">
        <v>3430</v>
      </c>
      <c r="GG340" s="16">
        <v>4.5599999999999996</v>
      </c>
      <c r="GH340" s="16">
        <v>1.9</v>
      </c>
      <c r="GI340" s="16">
        <v>0</v>
      </c>
      <c r="GJ340" s="16">
        <v>3</v>
      </c>
      <c r="GK340" s="16">
        <v>10</v>
      </c>
      <c r="GL340" s="16">
        <v>0</v>
      </c>
      <c r="GM340" s="16">
        <v>0</v>
      </c>
      <c r="GN340" s="16">
        <v>0</v>
      </c>
      <c r="GO340" s="16">
        <v>3.36</v>
      </c>
      <c r="GP340" s="16">
        <v>6.6</v>
      </c>
      <c r="GQ340" s="16">
        <v>13.32</v>
      </c>
      <c r="GR340" s="16">
        <v>0</v>
      </c>
      <c r="GS340" s="16">
        <v>0</v>
      </c>
      <c r="GT340" s="16">
        <v>0</v>
      </c>
      <c r="GU340" s="16">
        <v>0</v>
      </c>
      <c r="GV340" s="16">
        <v>381.31</v>
      </c>
      <c r="GW340" s="16"/>
      <c r="GX340" s="16"/>
      <c r="GY340" s="16"/>
      <c r="GZ340" s="16"/>
      <c r="HA340" s="16"/>
    </row>
    <row r="341" spans="1:209" x14ac:dyDescent="0.35">
      <c r="A341" s="37"/>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c r="CO341" s="16"/>
      <c r="CP341" s="16"/>
      <c r="CQ341" s="16"/>
      <c r="CR341" s="16"/>
      <c r="CS341" s="16"/>
      <c r="CT341" s="16"/>
      <c r="CU341" s="16"/>
      <c r="CV341" s="16"/>
      <c r="CW341" s="16"/>
      <c r="CX341" s="16"/>
      <c r="CY341" s="16"/>
      <c r="CZ341" s="16"/>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6"/>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c r="FL341" s="16"/>
      <c r="FM341" s="16"/>
      <c r="FN341" s="16"/>
      <c r="FO341" s="16"/>
      <c r="FP341" s="16"/>
      <c r="FQ341" s="16"/>
      <c r="FR341" s="16"/>
      <c r="FS341" s="16"/>
      <c r="FT341" s="16"/>
      <c r="FU341" s="16"/>
      <c r="FV341" s="16"/>
      <c r="FW341" s="16"/>
      <c r="FX341" s="16"/>
      <c r="FY341" s="16"/>
      <c r="FZ341" s="16"/>
      <c r="GA341" s="16"/>
      <c r="GB341" s="16"/>
      <c r="GC341" s="16"/>
      <c r="GE341" s="37">
        <v>336</v>
      </c>
      <c r="GF341" s="12">
        <v>3431</v>
      </c>
      <c r="GG341" s="16">
        <v>50.645000000000003</v>
      </c>
      <c r="GH341" s="16">
        <v>37.28</v>
      </c>
      <c r="GI341" s="16">
        <v>1.44</v>
      </c>
      <c r="GJ341" s="16">
        <v>33.799999999999997</v>
      </c>
      <c r="GK341" s="16">
        <v>11.1</v>
      </c>
      <c r="GL341" s="16">
        <v>8</v>
      </c>
      <c r="GM341" s="16">
        <v>13.84</v>
      </c>
      <c r="GN341" s="16">
        <v>14.725</v>
      </c>
      <c r="GO341" s="16">
        <v>5.7</v>
      </c>
      <c r="GP341" s="16">
        <v>31.934999999999999</v>
      </c>
      <c r="GQ341" s="16">
        <v>23.52</v>
      </c>
      <c r="GR341" s="16">
        <v>25.22</v>
      </c>
      <c r="GS341" s="16">
        <v>68.784999999999997</v>
      </c>
      <c r="GT341" s="16">
        <v>28</v>
      </c>
      <c r="GU341" s="16">
        <v>21.56</v>
      </c>
      <c r="GV341" s="16">
        <v>5246.335</v>
      </c>
      <c r="GW341" s="16"/>
      <c r="GX341" s="16"/>
      <c r="GY341" s="16"/>
      <c r="GZ341" s="16"/>
      <c r="HA341" s="16"/>
    </row>
    <row r="342" spans="1:209" x14ac:dyDescent="0.35">
      <c r="A342" s="37"/>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c r="CM342" s="16"/>
      <c r="CN342" s="16"/>
      <c r="CO342" s="16"/>
      <c r="CP342" s="16"/>
      <c r="CQ342" s="16"/>
      <c r="CR342" s="16"/>
      <c r="CS342" s="16"/>
      <c r="CT342" s="16"/>
      <c r="CU342" s="16"/>
      <c r="CV342" s="16"/>
      <c r="CW342" s="16"/>
      <c r="CX342" s="16"/>
      <c r="CY342" s="16"/>
      <c r="CZ342" s="16"/>
      <c r="DA342" s="16"/>
      <c r="DB342" s="16"/>
      <c r="DC342" s="16"/>
      <c r="DD342" s="16"/>
      <c r="DE342" s="16"/>
      <c r="DF342" s="16"/>
      <c r="DG342" s="16"/>
      <c r="DH342" s="16"/>
      <c r="DI342" s="16"/>
      <c r="DJ342" s="16"/>
      <c r="DK342" s="16"/>
      <c r="DL342" s="16"/>
      <c r="DM342" s="16"/>
      <c r="DN342" s="16"/>
      <c r="DO342" s="16"/>
      <c r="DP342" s="16"/>
      <c r="DQ342" s="16"/>
      <c r="DR342" s="16"/>
      <c r="DS342" s="16"/>
      <c r="DT342" s="16"/>
      <c r="DU342" s="16"/>
      <c r="DV342" s="16"/>
      <c r="DW342" s="16"/>
      <c r="DX342" s="16"/>
      <c r="DY342" s="16"/>
      <c r="DZ342" s="16"/>
      <c r="EA342" s="16"/>
      <c r="EB342" s="16"/>
      <c r="EC342" s="16"/>
      <c r="ED342" s="16"/>
      <c r="EE342" s="16"/>
      <c r="EF342" s="16"/>
      <c r="EG342" s="16"/>
      <c r="EH342" s="16"/>
      <c r="EI342" s="16"/>
      <c r="EJ342" s="16"/>
      <c r="EK342" s="16"/>
      <c r="EL342" s="16"/>
      <c r="EM342" s="16"/>
      <c r="EN342" s="16"/>
      <c r="EO342" s="16"/>
      <c r="EP342" s="16"/>
      <c r="EQ342" s="16"/>
      <c r="ER342" s="16"/>
      <c r="ES342" s="16"/>
      <c r="ET342" s="16"/>
      <c r="EU342" s="16"/>
      <c r="EV342" s="16"/>
      <c r="EW342" s="16"/>
      <c r="EX342" s="16"/>
      <c r="EY342" s="16"/>
      <c r="EZ342" s="16"/>
      <c r="FA342" s="16"/>
      <c r="FB342" s="16"/>
      <c r="FC342" s="16"/>
      <c r="FD342" s="16"/>
      <c r="FE342" s="16"/>
      <c r="FF342" s="16"/>
      <c r="FG342" s="16"/>
      <c r="FH342" s="16"/>
      <c r="FI342" s="16"/>
      <c r="FJ342" s="16"/>
      <c r="FK342" s="16"/>
      <c r="FL342" s="16"/>
      <c r="FM342" s="16"/>
      <c r="FN342" s="16"/>
      <c r="FO342" s="16"/>
      <c r="FP342" s="16"/>
      <c r="FQ342" s="16"/>
      <c r="FR342" s="16"/>
      <c r="FS342" s="16"/>
      <c r="FT342" s="16"/>
      <c r="FU342" s="16"/>
      <c r="FV342" s="16"/>
      <c r="FW342" s="16"/>
      <c r="FX342" s="16"/>
      <c r="FY342" s="16"/>
      <c r="FZ342" s="16"/>
      <c r="GA342" s="16"/>
      <c r="GB342" s="16"/>
      <c r="GC342" s="16"/>
      <c r="GE342" s="37">
        <v>337</v>
      </c>
      <c r="GF342" s="12">
        <v>3432</v>
      </c>
      <c r="GG342" s="16">
        <v>4.9400000000000004</v>
      </c>
      <c r="GH342" s="16">
        <v>5.39</v>
      </c>
      <c r="GI342" s="16">
        <v>0</v>
      </c>
      <c r="GJ342" s="16">
        <v>0</v>
      </c>
      <c r="GK342" s="16">
        <v>0</v>
      </c>
      <c r="GL342" s="16">
        <v>0</v>
      </c>
      <c r="GM342" s="16">
        <v>0</v>
      </c>
      <c r="GN342" s="16">
        <v>0</v>
      </c>
      <c r="GO342" s="16">
        <v>0</v>
      </c>
      <c r="GP342" s="16">
        <v>0</v>
      </c>
      <c r="GQ342" s="16">
        <v>0</v>
      </c>
      <c r="GR342" s="16">
        <v>0</v>
      </c>
      <c r="GS342" s="16">
        <v>0</v>
      </c>
      <c r="GT342" s="16">
        <v>0</v>
      </c>
      <c r="GU342" s="16">
        <v>0</v>
      </c>
      <c r="GV342" s="16">
        <v>301.79500000000002</v>
      </c>
      <c r="GW342" s="16"/>
      <c r="GX342" s="16"/>
      <c r="GY342" s="16"/>
      <c r="GZ342" s="16"/>
      <c r="HA342" s="16"/>
    </row>
    <row r="343" spans="1:209" x14ac:dyDescent="0.35">
      <c r="A343" s="37"/>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c r="CM343" s="16"/>
      <c r="CN343" s="16"/>
      <c r="CO343" s="16"/>
      <c r="CP343" s="16"/>
      <c r="CQ343" s="16"/>
      <c r="CR343" s="16"/>
      <c r="CS343" s="16"/>
      <c r="CT343" s="16"/>
      <c r="CU343" s="16"/>
      <c r="CV343" s="16"/>
      <c r="CW343" s="16"/>
      <c r="CX343" s="16"/>
      <c r="CY343" s="16"/>
      <c r="CZ343" s="16"/>
      <c r="DA343" s="16"/>
      <c r="DB343" s="16"/>
      <c r="DC343" s="16"/>
      <c r="DD343" s="16"/>
      <c r="DE343" s="16"/>
      <c r="DF343" s="16"/>
      <c r="DG343" s="16"/>
      <c r="DH343" s="16"/>
      <c r="DI343" s="16"/>
      <c r="DJ343" s="16"/>
      <c r="DK343" s="16"/>
      <c r="DL343" s="16"/>
      <c r="DM343" s="16"/>
      <c r="DN343" s="16"/>
      <c r="DO343" s="16"/>
      <c r="DP343" s="16"/>
      <c r="DQ343" s="16"/>
      <c r="DR343" s="16"/>
      <c r="DS343" s="16"/>
      <c r="DT343" s="16"/>
      <c r="DU343" s="16"/>
      <c r="DV343" s="16"/>
      <c r="DW343" s="16"/>
      <c r="DX343" s="16"/>
      <c r="DY343" s="16"/>
      <c r="DZ343" s="16"/>
      <c r="EA343" s="16"/>
      <c r="EB343" s="16"/>
      <c r="EC343" s="16"/>
      <c r="ED343" s="16"/>
      <c r="EE343" s="16"/>
      <c r="EF343" s="16"/>
      <c r="EG343" s="16"/>
      <c r="EH343" s="16"/>
      <c r="EI343" s="16"/>
      <c r="EJ343" s="16"/>
      <c r="EK343" s="16"/>
      <c r="EL343" s="16"/>
      <c r="EM343" s="16"/>
      <c r="EN343" s="16"/>
      <c r="EO343" s="16"/>
      <c r="EP343" s="16"/>
      <c r="EQ343" s="16"/>
      <c r="ER343" s="16"/>
      <c r="ES343" s="16"/>
      <c r="ET343" s="16"/>
      <c r="EU343" s="16"/>
      <c r="EV343" s="16"/>
      <c r="EW343" s="16"/>
      <c r="EX343" s="16"/>
      <c r="EY343" s="16"/>
      <c r="EZ343" s="16"/>
      <c r="FA343" s="16"/>
      <c r="FB343" s="16"/>
      <c r="FC343" s="16"/>
      <c r="FD343" s="16"/>
      <c r="FE343" s="16"/>
      <c r="FF343" s="16"/>
      <c r="FG343" s="16"/>
      <c r="FH343" s="16"/>
      <c r="FI343" s="16"/>
      <c r="FJ343" s="16"/>
      <c r="FK343" s="16"/>
      <c r="FL343" s="16"/>
      <c r="FM343" s="16"/>
      <c r="FN343" s="16"/>
      <c r="FO343" s="16"/>
      <c r="FP343" s="16"/>
      <c r="FQ343" s="16"/>
      <c r="FR343" s="16"/>
      <c r="FS343" s="16"/>
      <c r="FT343" s="16"/>
      <c r="FU343" s="16"/>
      <c r="FV343" s="16"/>
      <c r="FW343" s="16"/>
      <c r="FX343" s="16"/>
      <c r="FY343" s="16"/>
      <c r="FZ343" s="16"/>
      <c r="GA343" s="16"/>
      <c r="GB343" s="16"/>
      <c r="GC343" s="16"/>
      <c r="GE343" s="37">
        <v>338</v>
      </c>
      <c r="GF343" s="12">
        <v>3433</v>
      </c>
      <c r="GG343" s="16">
        <v>0</v>
      </c>
      <c r="GH343" s="16">
        <v>0</v>
      </c>
      <c r="GI343" s="16">
        <v>5</v>
      </c>
      <c r="GJ343" s="16">
        <v>0</v>
      </c>
      <c r="GK343" s="16">
        <v>0</v>
      </c>
      <c r="GL343" s="16">
        <v>0</v>
      </c>
      <c r="GM343" s="16">
        <v>5.4</v>
      </c>
      <c r="GN343" s="16">
        <v>0</v>
      </c>
      <c r="GO343" s="16">
        <v>0</v>
      </c>
      <c r="GP343" s="16">
        <v>15.84</v>
      </c>
      <c r="GQ343" s="16">
        <v>0</v>
      </c>
      <c r="GR343" s="16">
        <v>0</v>
      </c>
      <c r="GS343" s="16">
        <v>0</v>
      </c>
      <c r="GT343" s="16">
        <v>7.98</v>
      </c>
      <c r="GU343" s="16">
        <v>0</v>
      </c>
      <c r="GV343" s="16">
        <v>354.90999999999997</v>
      </c>
      <c r="GW343" s="16"/>
      <c r="GX343" s="16"/>
      <c r="GY343" s="16"/>
      <c r="GZ343" s="16"/>
      <c r="HA343" s="16"/>
    </row>
    <row r="344" spans="1:209" x14ac:dyDescent="0.35">
      <c r="A344" s="37"/>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c r="CM344" s="16"/>
      <c r="CN344" s="16"/>
      <c r="CO344" s="16"/>
      <c r="CP344" s="16"/>
      <c r="CQ344" s="16"/>
      <c r="CR344" s="16"/>
      <c r="CS344" s="16"/>
      <c r="CT344" s="16"/>
      <c r="CU344" s="16"/>
      <c r="CV344" s="16"/>
      <c r="CW344" s="16"/>
      <c r="CX344" s="16"/>
      <c r="CY344" s="16"/>
      <c r="CZ344" s="16"/>
      <c r="DA344" s="16"/>
      <c r="DB344" s="16"/>
      <c r="DC344" s="16"/>
      <c r="DD344" s="16"/>
      <c r="DE344" s="16"/>
      <c r="DF344" s="16"/>
      <c r="DG344" s="16"/>
      <c r="DH344" s="16"/>
      <c r="DI344" s="16"/>
      <c r="DJ344" s="16"/>
      <c r="DK344" s="16"/>
      <c r="DL344" s="16"/>
      <c r="DM344" s="16"/>
      <c r="DN344" s="16"/>
      <c r="DO344" s="16"/>
      <c r="DP344" s="16"/>
      <c r="DQ344" s="16"/>
      <c r="DR344" s="16"/>
      <c r="DS344" s="16"/>
      <c r="DT344" s="16"/>
      <c r="DU344" s="16"/>
      <c r="DV344" s="16"/>
      <c r="DW344" s="16"/>
      <c r="DX344" s="16"/>
      <c r="DY344" s="16"/>
      <c r="DZ344" s="16"/>
      <c r="EA344" s="16"/>
      <c r="EB344" s="16"/>
      <c r="EC344" s="16"/>
      <c r="ED344" s="16"/>
      <c r="EE344" s="16"/>
      <c r="EF344" s="16"/>
      <c r="EG344" s="16"/>
      <c r="EH344" s="16"/>
      <c r="EI344" s="16"/>
      <c r="EJ344" s="16"/>
      <c r="EK344" s="16"/>
      <c r="EL344" s="16"/>
      <c r="EM344" s="16"/>
      <c r="EN344" s="16"/>
      <c r="EO344" s="16"/>
      <c r="EP344" s="16"/>
      <c r="EQ344" s="16"/>
      <c r="ER344" s="16"/>
      <c r="ES344" s="16"/>
      <c r="ET344" s="16"/>
      <c r="EU344" s="16"/>
      <c r="EV344" s="16"/>
      <c r="EW344" s="16"/>
      <c r="EX344" s="16"/>
      <c r="EY344" s="16"/>
      <c r="EZ344" s="16"/>
      <c r="FA344" s="16"/>
      <c r="FB344" s="16"/>
      <c r="FC344" s="16"/>
      <c r="FD344" s="16"/>
      <c r="FE344" s="16"/>
      <c r="FF344" s="16"/>
      <c r="FG344" s="16"/>
      <c r="FH344" s="16"/>
      <c r="FI344" s="16"/>
      <c r="FJ344" s="16"/>
      <c r="FK344" s="16"/>
      <c r="FL344" s="16"/>
      <c r="FM344" s="16"/>
      <c r="FN344" s="16"/>
      <c r="FO344" s="16"/>
      <c r="FP344" s="16"/>
      <c r="FQ344" s="16"/>
      <c r="FR344" s="16"/>
      <c r="FS344" s="16"/>
      <c r="FT344" s="16"/>
      <c r="FU344" s="16"/>
      <c r="FV344" s="16"/>
      <c r="FW344" s="16"/>
      <c r="FX344" s="16"/>
      <c r="FY344" s="16"/>
      <c r="FZ344" s="16"/>
      <c r="GA344" s="16"/>
      <c r="GB344" s="16"/>
      <c r="GC344" s="16"/>
      <c r="GE344" s="37">
        <v>339</v>
      </c>
      <c r="GF344" s="12">
        <v>3434</v>
      </c>
      <c r="GG344" s="16">
        <v>36.869999999999997</v>
      </c>
      <c r="GH344" s="16">
        <v>46.88</v>
      </c>
      <c r="GI344" s="16">
        <v>20</v>
      </c>
      <c r="GJ344" s="16">
        <v>26.1</v>
      </c>
      <c r="GK344" s="16">
        <v>6.75</v>
      </c>
      <c r="GL344" s="16">
        <v>19.559999999999999</v>
      </c>
      <c r="GM344" s="16">
        <v>9.14</v>
      </c>
      <c r="GN344" s="16">
        <v>42.39</v>
      </c>
      <c r="GO344" s="16">
        <v>2.9</v>
      </c>
      <c r="GP344" s="16">
        <v>42.9</v>
      </c>
      <c r="GQ344" s="16">
        <v>76.86</v>
      </c>
      <c r="GR344" s="16">
        <v>42.05</v>
      </c>
      <c r="GS344" s="16">
        <v>52.59</v>
      </c>
      <c r="GT344" s="16">
        <v>88.67</v>
      </c>
      <c r="GU344" s="16">
        <v>27.75</v>
      </c>
      <c r="GV344" s="16">
        <v>6978.0300000000034</v>
      </c>
      <c r="GW344" s="16"/>
      <c r="GX344" s="16"/>
      <c r="GY344" s="16"/>
      <c r="GZ344" s="16"/>
      <c r="HA344" s="16"/>
    </row>
    <row r="345" spans="1:209" x14ac:dyDescent="0.35">
      <c r="A345" s="37"/>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c r="CO345" s="16"/>
      <c r="CP345" s="16"/>
      <c r="CQ345" s="16"/>
      <c r="CR345" s="16"/>
      <c r="CS345" s="16"/>
      <c r="CT345" s="16"/>
      <c r="CU345" s="16"/>
      <c r="CV345" s="16"/>
      <c r="CW345" s="16"/>
      <c r="CX345" s="16"/>
      <c r="CY345" s="16"/>
      <c r="CZ345" s="16"/>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6"/>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c r="FL345" s="16"/>
      <c r="FM345" s="16"/>
      <c r="FN345" s="16"/>
      <c r="FO345" s="16"/>
      <c r="FP345" s="16"/>
      <c r="FQ345" s="16"/>
      <c r="FR345" s="16"/>
      <c r="FS345" s="16"/>
      <c r="FT345" s="16"/>
      <c r="FU345" s="16"/>
      <c r="FV345" s="16"/>
      <c r="FW345" s="16"/>
      <c r="FX345" s="16"/>
      <c r="FY345" s="16"/>
      <c r="FZ345" s="16"/>
      <c r="GA345" s="16"/>
      <c r="GB345" s="16"/>
      <c r="GC345" s="16"/>
      <c r="GE345" s="37">
        <v>340</v>
      </c>
      <c r="GF345" s="12">
        <v>3435</v>
      </c>
      <c r="GG345" s="16">
        <v>17.420000000000002</v>
      </c>
      <c r="GH345" s="16">
        <v>27.94</v>
      </c>
      <c r="GI345" s="16">
        <v>5.76</v>
      </c>
      <c r="GJ345" s="16">
        <v>3</v>
      </c>
      <c r="GK345" s="16">
        <v>10.25</v>
      </c>
      <c r="GL345" s="16">
        <v>10.63</v>
      </c>
      <c r="GM345" s="16">
        <v>22.52</v>
      </c>
      <c r="GN345" s="16">
        <v>15.492000000000001</v>
      </c>
      <c r="GO345" s="16">
        <v>10.8</v>
      </c>
      <c r="GP345" s="16">
        <v>64.614999999999995</v>
      </c>
      <c r="GQ345" s="16">
        <v>15.69</v>
      </c>
      <c r="GR345" s="16">
        <v>37.299999999999997</v>
      </c>
      <c r="GS345" s="16">
        <v>30.315000000000001</v>
      </c>
      <c r="GT345" s="16">
        <v>55.44</v>
      </c>
      <c r="GU345" s="16">
        <v>99.5</v>
      </c>
      <c r="GV345" s="16">
        <v>4618.1850000000004</v>
      </c>
      <c r="GW345" s="16"/>
      <c r="GX345" s="16"/>
      <c r="GY345" s="16"/>
      <c r="GZ345" s="16"/>
      <c r="HA345" s="16"/>
    </row>
    <row r="346" spans="1:209" x14ac:dyDescent="0.35">
      <c r="A346" s="37"/>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c r="FL346" s="16"/>
      <c r="FM346" s="16"/>
      <c r="FN346" s="16"/>
      <c r="FO346" s="16"/>
      <c r="FP346" s="16"/>
      <c r="FQ346" s="16"/>
      <c r="FR346" s="16"/>
      <c r="FS346" s="16"/>
      <c r="FT346" s="16"/>
      <c r="FU346" s="16"/>
      <c r="FV346" s="16"/>
      <c r="FW346" s="16"/>
      <c r="FX346" s="16"/>
      <c r="FY346" s="16"/>
      <c r="FZ346" s="16"/>
      <c r="GA346" s="16"/>
      <c r="GB346" s="16"/>
      <c r="GC346" s="16"/>
      <c r="GE346" s="37">
        <v>341</v>
      </c>
      <c r="GF346" s="12">
        <v>3437</v>
      </c>
      <c r="GG346" s="16">
        <v>108.261</v>
      </c>
      <c r="GH346" s="16">
        <v>111.94499999999999</v>
      </c>
      <c r="GI346" s="16">
        <v>8.06</v>
      </c>
      <c r="GJ346" s="16">
        <v>45.44</v>
      </c>
      <c r="GK346" s="16">
        <v>17.02</v>
      </c>
      <c r="GL346" s="16">
        <v>48.16</v>
      </c>
      <c r="GM346" s="16">
        <v>53.1</v>
      </c>
      <c r="GN346" s="16">
        <v>188.09</v>
      </c>
      <c r="GO346" s="16">
        <v>40.094999999999999</v>
      </c>
      <c r="GP346" s="16">
        <v>102.15</v>
      </c>
      <c r="GQ346" s="16">
        <v>75.47</v>
      </c>
      <c r="GR346" s="16">
        <v>79.47</v>
      </c>
      <c r="GS346" s="16">
        <v>139.6</v>
      </c>
      <c r="GT346" s="16">
        <v>104.11</v>
      </c>
      <c r="GU346" s="16">
        <v>95.92</v>
      </c>
      <c r="GV346" s="16">
        <v>14705.947999999997</v>
      </c>
      <c r="GW346" s="16"/>
      <c r="GX346" s="16"/>
      <c r="GY346" s="16"/>
      <c r="GZ346" s="16"/>
      <c r="HA346" s="16"/>
    </row>
    <row r="347" spans="1:209" x14ac:dyDescent="0.35">
      <c r="A347" s="37"/>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c r="CM347" s="16"/>
      <c r="CN347" s="16"/>
      <c r="CO347" s="16"/>
      <c r="CP347" s="16"/>
      <c r="CQ347" s="16"/>
      <c r="CR347" s="16"/>
      <c r="CS347" s="16"/>
      <c r="CT347" s="16"/>
      <c r="CU347" s="16"/>
      <c r="CV347" s="16"/>
      <c r="CW347" s="16"/>
      <c r="CX347" s="16"/>
      <c r="CY347" s="16"/>
      <c r="CZ347" s="16"/>
      <c r="DA347" s="16"/>
      <c r="DB347" s="16"/>
      <c r="DC347" s="16"/>
      <c r="DD347" s="16"/>
      <c r="DE347" s="16"/>
      <c r="DF347" s="16"/>
      <c r="DG347" s="16"/>
      <c r="DH347" s="16"/>
      <c r="DI347" s="16"/>
      <c r="DJ347" s="16"/>
      <c r="DK347" s="16"/>
      <c r="DL347" s="16"/>
      <c r="DM347" s="16"/>
      <c r="DN347" s="16"/>
      <c r="DO347" s="16"/>
      <c r="DP347" s="16"/>
      <c r="DQ347" s="16"/>
      <c r="DR347" s="16"/>
      <c r="DS347" s="16"/>
      <c r="DT347" s="16"/>
      <c r="DU347" s="16"/>
      <c r="DV347" s="16"/>
      <c r="DW347" s="16"/>
      <c r="DX347" s="16"/>
      <c r="DY347" s="16"/>
      <c r="DZ347" s="16"/>
      <c r="EA347" s="16"/>
      <c r="EB347" s="16"/>
      <c r="EC347" s="16"/>
      <c r="ED347" s="16"/>
      <c r="EE347" s="16"/>
      <c r="EF347" s="16"/>
      <c r="EG347" s="16"/>
      <c r="EH347" s="16"/>
      <c r="EI347" s="16"/>
      <c r="EJ347" s="16"/>
      <c r="EK347" s="16"/>
      <c r="EL347" s="16"/>
      <c r="EM347" s="16"/>
      <c r="EN347" s="16"/>
      <c r="EO347" s="16"/>
      <c r="EP347" s="16"/>
      <c r="EQ347" s="16"/>
      <c r="ER347" s="16"/>
      <c r="ES347" s="16"/>
      <c r="ET347" s="16"/>
      <c r="EU347" s="16"/>
      <c r="EV347" s="16"/>
      <c r="EW347" s="16"/>
      <c r="EX347" s="16"/>
      <c r="EY347" s="16"/>
      <c r="EZ347" s="16"/>
      <c r="FA347" s="16"/>
      <c r="FB347" s="16"/>
      <c r="FC347" s="16"/>
      <c r="FD347" s="16"/>
      <c r="FE347" s="16"/>
      <c r="FF347" s="16"/>
      <c r="FG347" s="16"/>
      <c r="FH347" s="16"/>
      <c r="FI347" s="16"/>
      <c r="FJ347" s="16"/>
      <c r="FK347" s="16"/>
      <c r="FL347" s="16"/>
      <c r="FM347" s="16"/>
      <c r="FN347" s="16"/>
      <c r="FO347" s="16"/>
      <c r="FP347" s="16"/>
      <c r="FQ347" s="16"/>
      <c r="FR347" s="16"/>
      <c r="FS347" s="16"/>
      <c r="FT347" s="16"/>
      <c r="FU347" s="16"/>
      <c r="FV347" s="16"/>
      <c r="FW347" s="16"/>
      <c r="FX347" s="16"/>
      <c r="FY347" s="16"/>
      <c r="FZ347" s="16"/>
      <c r="GA347" s="16"/>
      <c r="GB347" s="16"/>
      <c r="GC347" s="16"/>
      <c r="GE347" s="37">
        <v>342</v>
      </c>
      <c r="GF347" s="12">
        <v>3438</v>
      </c>
      <c r="GG347" s="16">
        <v>7.7850000000000001</v>
      </c>
      <c r="GH347" s="16">
        <v>38.799999999999997</v>
      </c>
      <c r="GI347" s="16">
        <v>11.5</v>
      </c>
      <c r="GJ347" s="16">
        <v>0</v>
      </c>
      <c r="GK347" s="16">
        <v>8.1999999999999993</v>
      </c>
      <c r="GL347" s="16">
        <v>15.48</v>
      </c>
      <c r="GM347" s="16">
        <v>3.9</v>
      </c>
      <c r="GN347" s="16">
        <v>18.059999999999999</v>
      </c>
      <c r="GO347" s="16">
        <v>6.6</v>
      </c>
      <c r="GP347" s="16">
        <v>3.3</v>
      </c>
      <c r="GQ347" s="16">
        <v>12.95</v>
      </c>
      <c r="GR347" s="16">
        <v>23.07</v>
      </c>
      <c r="GS347" s="16">
        <v>39.82</v>
      </c>
      <c r="GT347" s="16">
        <v>26.14</v>
      </c>
      <c r="GU347" s="16">
        <v>19.739999999999998</v>
      </c>
      <c r="GV347" s="16">
        <v>3592.9589999999985</v>
      </c>
      <c r="GW347" s="16"/>
      <c r="GX347" s="16"/>
      <c r="GY347" s="16"/>
      <c r="GZ347" s="16"/>
      <c r="HA347" s="16"/>
    </row>
    <row r="348" spans="1:209" x14ac:dyDescent="0.35">
      <c r="A348" s="37"/>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c r="CM348" s="16"/>
      <c r="CN348" s="16"/>
      <c r="CO348" s="16"/>
      <c r="CP348" s="16"/>
      <c r="CQ348" s="16"/>
      <c r="CR348" s="16"/>
      <c r="CS348" s="16"/>
      <c r="CT348" s="16"/>
      <c r="CU348" s="16"/>
      <c r="CV348" s="16"/>
      <c r="CW348" s="16"/>
      <c r="CX348" s="16"/>
      <c r="CY348" s="16"/>
      <c r="CZ348" s="16"/>
      <c r="DA348" s="16"/>
      <c r="DB348" s="16"/>
      <c r="DC348" s="16"/>
      <c r="DD348" s="16"/>
      <c r="DE348" s="16"/>
      <c r="DF348" s="16"/>
      <c r="DG348" s="16"/>
      <c r="DH348" s="16"/>
      <c r="DI348" s="16"/>
      <c r="DJ348" s="16"/>
      <c r="DK348" s="16"/>
      <c r="DL348" s="16"/>
      <c r="DM348" s="16"/>
      <c r="DN348" s="16"/>
      <c r="DO348" s="16"/>
      <c r="DP348" s="16"/>
      <c r="DQ348" s="16"/>
      <c r="DR348" s="16"/>
      <c r="DS348" s="16"/>
      <c r="DT348" s="16"/>
      <c r="DU348" s="16"/>
      <c r="DV348" s="16"/>
      <c r="DW348" s="16"/>
      <c r="DX348" s="16"/>
      <c r="DY348" s="16"/>
      <c r="DZ348" s="16"/>
      <c r="EA348" s="16"/>
      <c r="EB348" s="16"/>
      <c r="EC348" s="16"/>
      <c r="ED348" s="16"/>
      <c r="EE348" s="16"/>
      <c r="EF348" s="16"/>
      <c r="EG348" s="16"/>
      <c r="EH348" s="16"/>
      <c r="EI348" s="16"/>
      <c r="EJ348" s="16"/>
      <c r="EK348" s="16"/>
      <c r="EL348" s="16"/>
      <c r="EM348" s="16"/>
      <c r="EN348" s="16"/>
      <c r="EO348" s="16"/>
      <c r="EP348" s="16"/>
      <c r="EQ348" s="16"/>
      <c r="ER348" s="16"/>
      <c r="ES348" s="16"/>
      <c r="ET348" s="16"/>
      <c r="EU348" s="16"/>
      <c r="EV348" s="16"/>
      <c r="EW348" s="16"/>
      <c r="EX348" s="16"/>
      <c r="EY348" s="16"/>
      <c r="EZ348" s="16"/>
      <c r="FA348" s="16"/>
      <c r="FB348" s="16"/>
      <c r="FC348" s="16"/>
      <c r="FD348" s="16"/>
      <c r="FE348" s="16"/>
      <c r="FF348" s="16"/>
      <c r="FG348" s="16"/>
      <c r="FH348" s="16"/>
      <c r="FI348" s="16"/>
      <c r="FJ348" s="16"/>
      <c r="FK348" s="16"/>
      <c r="FL348" s="16"/>
      <c r="FM348" s="16"/>
      <c r="FN348" s="16"/>
      <c r="FO348" s="16"/>
      <c r="FP348" s="16"/>
      <c r="FQ348" s="16"/>
      <c r="FR348" s="16"/>
      <c r="FS348" s="16"/>
      <c r="FT348" s="16"/>
      <c r="FU348" s="16"/>
      <c r="FV348" s="16"/>
      <c r="FW348" s="16"/>
      <c r="FX348" s="16"/>
      <c r="FY348" s="16"/>
      <c r="FZ348" s="16"/>
      <c r="GA348" s="16"/>
      <c r="GB348" s="16"/>
      <c r="GC348" s="16"/>
      <c r="GE348" s="37">
        <v>343</v>
      </c>
      <c r="GF348" s="12">
        <v>3440</v>
      </c>
      <c r="GG348" s="16">
        <v>26.18</v>
      </c>
      <c r="GH348" s="16">
        <v>30.58</v>
      </c>
      <c r="GI348" s="16">
        <v>0</v>
      </c>
      <c r="GJ348" s="16">
        <v>0</v>
      </c>
      <c r="GK348" s="16">
        <v>13.2</v>
      </c>
      <c r="GL348" s="16">
        <v>0</v>
      </c>
      <c r="GM348" s="16">
        <v>33.24</v>
      </c>
      <c r="GN348" s="16">
        <v>5.32</v>
      </c>
      <c r="GO348" s="16">
        <v>10.56</v>
      </c>
      <c r="GP348" s="16">
        <v>19.86</v>
      </c>
      <c r="GQ348" s="16">
        <v>0</v>
      </c>
      <c r="GR348" s="16">
        <v>0</v>
      </c>
      <c r="GS348" s="16">
        <v>5.4</v>
      </c>
      <c r="GT348" s="16">
        <v>32.454999999999998</v>
      </c>
      <c r="GU348" s="16">
        <v>0</v>
      </c>
      <c r="GV348" s="16">
        <v>2184.8460000000009</v>
      </c>
      <c r="GW348" s="16"/>
      <c r="GX348" s="16"/>
      <c r="GY348" s="16"/>
      <c r="GZ348" s="16"/>
      <c r="HA348" s="16"/>
    </row>
    <row r="349" spans="1:209" x14ac:dyDescent="0.35">
      <c r="A349" s="37"/>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c r="CO349" s="16"/>
      <c r="CP349" s="16"/>
      <c r="CQ349" s="16"/>
      <c r="CR349" s="16"/>
      <c r="CS349" s="16"/>
      <c r="CT349" s="16"/>
      <c r="CU349" s="16"/>
      <c r="CV349" s="16"/>
      <c r="CW349" s="16"/>
      <c r="CX349" s="16"/>
      <c r="CY349" s="16"/>
      <c r="CZ349" s="16"/>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6"/>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c r="FL349" s="16"/>
      <c r="FM349" s="16"/>
      <c r="FN349" s="16"/>
      <c r="FO349" s="16"/>
      <c r="FP349" s="16"/>
      <c r="FQ349" s="16"/>
      <c r="FR349" s="16"/>
      <c r="FS349" s="16"/>
      <c r="FT349" s="16"/>
      <c r="FU349" s="16"/>
      <c r="FV349" s="16"/>
      <c r="FW349" s="16"/>
      <c r="FX349" s="16"/>
      <c r="FY349" s="16"/>
      <c r="FZ349" s="16"/>
      <c r="GA349" s="16"/>
      <c r="GB349" s="16"/>
      <c r="GC349" s="16"/>
      <c r="GE349" s="37">
        <v>344</v>
      </c>
      <c r="GF349" s="12">
        <v>3441</v>
      </c>
      <c r="GG349" s="16">
        <v>6.05</v>
      </c>
      <c r="GH349" s="16">
        <v>0</v>
      </c>
      <c r="GI349" s="16">
        <v>0</v>
      </c>
      <c r="GJ349" s="16">
        <v>0</v>
      </c>
      <c r="GK349" s="16">
        <v>0</v>
      </c>
      <c r="GL349" s="16">
        <v>3.12</v>
      </c>
      <c r="GM349" s="16">
        <v>0</v>
      </c>
      <c r="GN349" s="16">
        <v>3.6</v>
      </c>
      <c r="GO349" s="16">
        <v>0</v>
      </c>
      <c r="GP349" s="16">
        <v>5.94</v>
      </c>
      <c r="GQ349" s="16">
        <v>0</v>
      </c>
      <c r="GR349" s="16">
        <v>13.26</v>
      </c>
      <c r="GS349" s="16">
        <v>55.38</v>
      </c>
      <c r="GT349" s="16">
        <v>0</v>
      </c>
      <c r="GU349" s="16">
        <v>0</v>
      </c>
      <c r="GV349" s="16">
        <v>1578.711</v>
      </c>
      <c r="GW349" s="16"/>
      <c r="GX349" s="16"/>
      <c r="GY349" s="16"/>
      <c r="GZ349" s="16"/>
      <c r="HA349" s="16"/>
    </row>
    <row r="350" spans="1:209" x14ac:dyDescent="0.35">
      <c r="A350" s="37"/>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c r="CM350" s="16"/>
      <c r="CN350" s="16"/>
      <c r="CO350" s="16"/>
      <c r="CP350" s="16"/>
      <c r="CQ350" s="16"/>
      <c r="CR350" s="16"/>
      <c r="CS350" s="16"/>
      <c r="CT350" s="16"/>
      <c r="CU350" s="16"/>
      <c r="CV350" s="16"/>
      <c r="CW350" s="16"/>
      <c r="CX350" s="16"/>
      <c r="CY350" s="16"/>
      <c r="CZ350" s="16"/>
      <c r="DA350" s="16"/>
      <c r="DB350" s="16"/>
      <c r="DC350" s="16"/>
      <c r="DD350" s="16"/>
      <c r="DE350" s="16"/>
      <c r="DF350" s="16"/>
      <c r="DG350" s="16"/>
      <c r="DH350" s="16"/>
      <c r="DI350" s="16"/>
      <c r="DJ350" s="16"/>
      <c r="DK350" s="16"/>
      <c r="DL350" s="16"/>
      <c r="DM350" s="16"/>
      <c r="DN350" s="16"/>
      <c r="DO350" s="16"/>
      <c r="DP350" s="16"/>
      <c r="DQ350" s="16"/>
      <c r="DR350" s="16"/>
      <c r="DS350" s="16"/>
      <c r="DT350" s="16"/>
      <c r="DU350" s="16"/>
      <c r="DV350" s="16"/>
      <c r="DW350" s="16"/>
      <c r="DX350" s="16"/>
      <c r="DY350" s="16"/>
      <c r="DZ350" s="16"/>
      <c r="EA350" s="16"/>
      <c r="EB350" s="16"/>
      <c r="EC350" s="16"/>
      <c r="ED350" s="16"/>
      <c r="EE350" s="16"/>
      <c r="EF350" s="16"/>
      <c r="EG350" s="16"/>
      <c r="EH350" s="16"/>
      <c r="EI350" s="16"/>
      <c r="EJ350" s="16"/>
      <c r="EK350" s="16"/>
      <c r="EL350" s="16"/>
      <c r="EM350" s="16"/>
      <c r="EN350" s="16"/>
      <c r="EO350" s="16"/>
      <c r="EP350" s="16"/>
      <c r="EQ350" s="16"/>
      <c r="ER350" s="16"/>
      <c r="ES350" s="16"/>
      <c r="ET350" s="16"/>
      <c r="EU350" s="16"/>
      <c r="EV350" s="16"/>
      <c r="EW350" s="16"/>
      <c r="EX350" s="16"/>
      <c r="EY350" s="16"/>
      <c r="EZ350" s="16"/>
      <c r="FA350" s="16"/>
      <c r="FB350" s="16"/>
      <c r="FC350" s="16"/>
      <c r="FD350" s="16"/>
      <c r="FE350" s="16"/>
      <c r="FF350" s="16"/>
      <c r="FG350" s="16"/>
      <c r="FH350" s="16"/>
      <c r="FI350" s="16"/>
      <c r="FJ350" s="16"/>
      <c r="FK350" s="16"/>
      <c r="FL350" s="16"/>
      <c r="FM350" s="16"/>
      <c r="FN350" s="16"/>
      <c r="FO350" s="16"/>
      <c r="FP350" s="16"/>
      <c r="FQ350" s="16"/>
      <c r="FR350" s="16"/>
      <c r="FS350" s="16"/>
      <c r="FT350" s="16"/>
      <c r="FU350" s="16"/>
      <c r="FV350" s="16"/>
      <c r="FW350" s="16"/>
      <c r="FX350" s="16"/>
      <c r="FY350" s="16"/>
      <c r="FZ350" s="16"/>
      <c r="GA350" s="16"/>
      <c r="GB350" s="16"/>
      <c r="GC350" s="16"/>
      <c r="GE350" s="37">
        <v>345</v>
      </c>
      <c r="GF350" s="12">
        <v>3442</v>
      </c>
      <c r="GG350" s="16">
        <v>88.954999999999998</v>
      </c>
      <c r="GH350" s="16">
        <v>63.055</v>
      </c>
      <c r="GI350" s="16">
        <v>16.5</v>
      </c>
      <c r="GJ350" s="16">
        <v>6.25</v>
      </c>
      <c r="GK350" s="16">
        <v>37.020000000000003</v>
      </c>
      <c r="GL350" s="16">
        <v>31.03</v>
      </c>
      <c r="GM350" s="16">
        <v>32.68</v>
      </c>
      <c r="GN350" s="16">
        <v>52.795000000000002</v>
      </c>
      <c r="GO350" s="16">
        <v>98.15</v>
      </c>
      <c r="GP350" s="16">
        <v>51.75</v>
      </c>
      <c r="GQ350" s="16">
        <v>127.05</v>
      </c>
      <c r="GR350" s="16">
        <v>93.93</v>
      </c>
      <c r="GS350" s="16">
        <v>105.015</v>
      </c>
      <c r="GT350" s="16">
        <v>66.58</v>
      </c>
      <c r="GU350" s="16">
        <v>0</v>
      </c>
      <c r="GV350" s="16">
        <v>12240.488999999996</v>
      </c>
      <c r="GW350" s="16"/>
      <c r="GX350" s="16"/>
      <c r="GY350" s="16"/>
      <c r="GZ350" s="16"/>
      <c r="HA350" s="16"/>
    </row>
    <row r="351" spans="1:209" x14ac:dyDescent="0.35">
      <c r="A351" s="37"/>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c r="CM351" s="16"/>
      <c r="CN351" s="16"/>
      <c r="CO351" s="16"/>
      <c r="CP351" s="16"/>
      <c r="CQ351" s="16"/>
      <c r="CR351" s="16"/>
      <c r="CS351" s="16"/>
      <c r="CT351" s="16"/>
      <c r="CU351" s="16"/>
      <c r="CV351" s="16"/>
      <c r="CW351" s="16"/>
      <c r="CX351" s="16"/>
      <c r="CY351" s="16"/>
      <c r="CZ351" s="16"/>
      <c r="DA351" s="16"/>
      <c r="DB351" s="16"/>
      <c r="DC351" s="16"/>
      <c r="DD351" s="16"/>
      <c r="DE351" s="16"/>
      <c r="DF351" s="16"/>
      <c r="DG351" s="16"/>
      <c r="DH351" s="16"/>
      <c r="DI351" s="16"/>
      <c r="DJ351" s="16"/>
      <c r="DK351" s="16"/>
      <c r="DL351" s="16"/>
      <c r="DM351" s="16"/>
      <c r="DN351" s="16"/>
      <c r="DO351" s="16"/>
      <c r="DP351" s="16"/>
      <c r="DQ351" s="16"/>
      <c r="DR351" s="16"/>
      <c r="DS351" s="16"/>
      <c r="DT351" s="16"/>
      <c r="DU351" s="16"/>
      <c r="DV351" s="16"/>
      <c r="DW351" s="16"/>
      <c r="DX351" s="16"/>
      <c r="DY351" s="16"/>
      <c r="DZ351" s="16"/>
      <c r="EA351" s="16"/>
      <c r="EB351" s="16"/>
      <c r="EC351" s="16"/>
      <c r="ED351" s="16"/>
      <c r="EE351" s="16"/>
      <c r="EF351" s="16"/>
      <c r="EG351" s="16"/>
      <c r="EH351" s="16"/>
      <c r="EI351" s="16"/>
      <c r="EJ351" s="16"/>
      <c r="EK351" s="16"/>
      <c r="EL351" s="16"/>
      <c r="EM351" s="16"/>
      <c r="EN351" s="16"/>
      <c r="EO351" s="16"/>
      <c r="EP351" s="16"/>
      <c r="EQ351" s="16"/>
      <c r="ER351" s="16"/>
      <c r="ES351" s="16"/>
      <c r="ET351" s="16"/>
      <c r="EU351" s="16"/>
      <c r="EV351" s="16"/>
      <c r="EW351" s="16"/>
      <c r="EX351" s="16"/>
      <c r="EY351" s="16"/>
      <c r="EZ351" s="16"/>
      <c r="FA351" s="16"/>
      <c r="FB351" s="16"/>
      <c r="FC351" s="16"/>
      <c r="FD351" s="16"/>
      <c r="FE351" s="16"/>
      <c r="FF351" s="16"/>
      <c r="FG351" s="16"/>
      <c r="FH351" s="16"/>
      <c r="FI351" s="16"/>
      <c r="FJ351" s="16"/>
      <c r="FK351" s="16"/>
      <c r="FL351" s="16"/>
      <c r="FM351" s="16"/>
      <c r="FN351" s="16"/>
      <c r="FO351" s="16"/>
      <c r="FP351" s="16"/>
      <c r="FQ351" s="16"/>
      <c r="FR351" s="16"/>
      <c r="FS351" s="16"/>
      <c r="FT351" s="16"/>
      <c r="FU351" s="16"/>
      <c r="FV351" s="16"/>
      <c r="FW351" s="16"/>
      <c r="FX351" s="16"/>
      <c r="FY351" s="16"/>
      <c r="FZ351" s="16"/>
      <c r="GA351" s="16"/>
      <c r="GB351" s="16"/>
      <c r="GC351" s="16"/>
      <c r="GE351" s="37">
        <v>346</v>
      </c>
      <c r="GF351" s="12">
        <v>3444</v>
      </c>
      <c r="GG351" s="16">
        <v>84.915000000000006</v>
      </c>
      <c r="GH351" s="16">
        <v>60.78</v>
      </c>
      <c r="GI351" s="16">
        <v>31</v>
      </c>
      <c r="GJ351" s="16">
        <v>21</v>
      </c>
      <c r="GK351" s="16">
        <v>42.04</v>
      </c>
      <c r="GL351" s="16">
        <v>35.799999999999997</v>
      </c>
      <c r="GM351" s="16">
        <v>47.68</v>
      </c>
      <c r="GN351" s="16">
        <v>81.510000000000005</v>
      </c>
      <c r="GO351" s="16">
        <v>38.090000000000003</v>
      </c>
      <c r="GP351" s="16">
        <v>58.884999999999998</v>
      </c>
      <c r="GQ351" s="16">
        <v>61.55</v>
      </c>
      <c r="GR351" s="16">
        <v>25.61</v>
      </c>
      <c r="GS351" s="16">
        <v>103.30500000000001</v>
      </c>
      <c r="GT351" s="16">
        <v>109.51</v>
      </c>
      <c r="GU351" s="16">
        <v>130.30500000000001</v>
      </c>
      <c r="GV351" s="16">
        <v>14146.644</v>
      </c>
      <c r="GW351" s="16"/>
      <c r="GX351" s="16"/>
      <c r="GY351" s="16"/>
      <c r="GZ351" s="16"/>
      <c r="HA351" s="16"/>
    </row>
    <row r="352" spans="1:209" x14ac:dyDescent="0.35">
      <c r="A352" s="37"/>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c r="CM352" s="16"/>
      <c r="CN352" s="16"/>
      <c r="CO352" s="16"/>
      <c r="CP352" s="16"/>
      <c r="CQ352" s="16"/>
      <c r="CR352" s="16"/>
      <c r="CS352" s="16"/>
      <c r="CT352" s="16"/>
      <c r="CU352" s="16"/>
      <c r="CV352" s="16"/>
      <c r="CW352" s="16"/>
      <c r="CX352" s="16"/>
      <c r="CY352" s="16"/>
      <c r="CZ352" s="16"/>
      <c r="DA352" s="16"/>
      <c r="DB352" s="16"/>
      <c r="DC352" s="16"/>
      <c r="DD352" s="16"/>
      <c r="DE352" s="16"/>
      <c r="DF352" s="16"/>
      <c r="DG352" s="16"/>
      <c r="DH352" s="16"/>
      <c r="DI352" s="16"/>
      <c r="DJ352" s="16"/>
      <c r="DK352" s="16"/>
      <c r="DL352" s="16"/>
      <c r="DM352" s="16"/>
      <c r="DN352" s="16"/>
      <c r="DO352" s="16"/>
      <c r="DP352" s="16"/>
      <c r="DQ352" s="16"/>
      <c r="DR352" s="16"/>
      <c r="DS352" s="16"/>
      <c r="DT352" s="16"/>
      <c r="DU352" s="16"/>
      <c r="DV352" s="16"/>
      <c r="DW352" s="16"/>
      <c r="DX352" s="16"/>
      <c r="DY352" s="16"/>
      <c r="DZ352" s="16"/>
      <c r="EA352" s="16"/>
      <c r="EB352" s="16"/>
      <c r="EC352" s="16"/>
      <c r="ED352" s="16"/>
      <c r="EE352" s="16"/>
      <c r="EF352" s="16"/>
      <c r="EG352" s="16"/>
      <c r="EH352" s="16"/>
      <c r="EI352" s="16"/>
      <c r="EJ352" s="16"/>
      <c r="EK352" s="16"/>
      <c r="EL352" s="16"/>
      <c r="EM352" s="16"/>
      <c r="EN352" s="16"/>
      <c r="EO352" s="16"/>
      <c r="EP352" s="16"/>
      <c r="EQ352" s="16"/>
      <c r="ER352" s="16"/>
      <c r="ES352" s="16"/>
      <c r="ET352" s="16"/>
      <c r="EU352" s="16"/>
      <c r="EV352" s="16"/>
      <c r="EW352" s="16"/>
      <c r="EX352" s="16"/>
      <c r="EY352" s="16"/>
      <c r="EZ352" s="16"/>
      <c r="FA352" s="16"/>
      <c r="FB352" s="16"/>
      <c r="FC352" s="16"/>
      <c r="FD352" s="16"/>
      <c r="FE352" s="16"/>
      <c r="FF352" s="16"/>
      <c r="FG352" s="16"/>
      <c r="FH352" s="16"/>
      <c r="FI352" s="16"/>
      <c r="FJ352" s="16"/>
      <c r="FK352" s="16"/>
      <c r="FL352" s="16"/>
      <c r="FM352" s="16"/>
      <c r="FN352" s="16"/>
      <c r="FO352" s="16"/>
      <c r="FP352" s="16"/>
      <c r="FQ352" s="16"/>
      <c r="FR352" s="16"/>
      <c r="FS352" s="16"/>
      <c r="FT352" s="16"/>
      <c r="FU352" s="16"/>
      <c r="FV352" s="16"/>
      <c r="FW352" s="16"/>
      <c r="FX352" s="16"/>
      <c r="FY352" s="16"/>
      <c r="FZ352" s="16"/>
      <c r="GA352" s="16"/>
      <c r="GB352" s="16"/>
      <c r="GC352" s="16"/>
      <c r="GE352" s="37">
        <v>347</v>
      </c>
      <c r="GF352" s="12">
        <v>3446</v>
      </c>
      <c r="GG352" s="16">
        <v>3.1</v>
      </c>
      <c r="GH352" s="16">
        <v>13</v>
      </c>
      <c r="GI352" s="16">
        <v>3</v>
      </c>
      <c r="GJ352" s="16">
        <v>3</v>
      </c>
      <c r="GK352" s="16">
        <v>0</v>
      </c>
      <c r="GL352" s="16">
        <v>4.16</v>
      </c>
      <c r="GM352" s="16">
        <v>5</v>
      </c>
      <c r="GN352" s="16">
        <v>15.09</v>
      </c>
      <c r="GO352" s="16">
        <v>6.6150000000000002</v>
      </c>
      <c r="GP352" s="16">
        <v>29.37</v>
      </c>
      <c r="GQ352" s="16">
        <v>14.1</v>
      </c>
      <c r="GR352" s="16">
        <v>10.9</v>
      </c>
      <c r="GS352" s="16">
        <v>17.914999999999999</v>
      </c>
      <c r="GT352" s="16">
        <v>27.204999999999998</v>
      </c>
      <c r="GU352" s="16">
        <v>0</v>
      </c>
      <c r="GV352" s="16">
        <v>1615.6570000000004</v>
      </c>
      <c r="GW352" s="16"/>
      <c r="GX352" s="16"/>
      <c r="GY352" s="16"/>
      <c r="GZ352" s="16"/>
      <c r="HA352" s="16"/>
    </row>
    <row r="353" spans="1:209" x14ac:dyDescent="0.35">
      <c r="A353" s="37"/>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c r="CO353" s="16"/>
      <c r="CP353" s="16"/>
      <c r="CQ353" s="16"/>
      <c r="CR353" s="16"/>
      <c r="CS353" s="16"/>
      <c r="CT353" s="16"/>
      <c r="CU353" s="16"/>
      <c r="CV353" s="16"/>
      <c r="CW353" s="16"/>
      <c r="CX353" s="16"/>
      <c r="CY353" s="16"/>
      <c r="CZ353" s="16"/>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6"/>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c r="FL353" s="16"/>
      <c r="FM353" s="16"/>
      <c r="FN353" s="16"/>
      <c r="FO353" s="16"/>
      <c r="FP353" s="16"/>
      <c r="FQ353" s="16"/>
      <c r="FR353" s="16"/>
      <c r="FS353" s="16"/>
      <c r="FT353" s="16"/>
      <c r="FU353" s="16"/>
      <c r="FV353" s="16"/>
      <c r="FW353" s="16"/>
      <c r="FX353" s="16"/>
      <c r="FY353" s="16"/>
      <c r="FZ353" s="16"/>
      <c r="GA353" s="16"/>
      <c r="GB353" s="16"/>
      <c r="GC353" s="16"/>
      <c r="GE353" s="37">
        <v>348</v>
      </c>
      <c r="GF353" s="12">
        <v>3447</v>
      </c>
      <c r="GG353" s="16">
        <v>10.49</v>
      </c>
      <c r="GH353" s="16">
        <v>3</v>
      </c>
      <c r="GI353" s="16">
        <v>0</v>
      </c>
      <c r="GJ353" s="16">
        <v>5.5</v>
      </c>
      <c r="GK353" s="16">
        <v>0</v>
      </c>
      <c r="GL353" s="16">
        <v>0</v>
      </c>
      <c r="GM353" s="16">
        <v>0</v>
      </c>
      <c r="GN353" s="16">
        <v>9.86</v>
      </c>
      <c r="GO353" s="16">
        <v>0</v>
      </c>
      <c r="GP353" s="16">
        <v>6.6</v>
      </c>
      <c r="GQ353" s="16">
        <v>6.66</v>
      </c>
      <c r="GR353" s="16">
        <v>0</v>
      </c>
      <c r="GS353" s="16">
        <v>0</v>
      </c>
      <c r="GT353" s="16">
        <v>0</v>
      </c>
      <c r="GU353" s="16">
        <v>0</v>
      </c>
      <c r="GV353" s="16">
        <v>942.26800000000003</v>
      </c>
      <c r="GW353" s="16"/>
      <c r="GX353" s="16"/>
      <c r="GY353" s="16"/>
      <c r="GZ353" s="16"/>
      <c r="HA353" s="16"/>
    </row>
    <row r="354" spans="1:209" x14ac:dyDescent="0.35">
      <c r="A354" s="37"/>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c r="CO354" s="16"/>
      <c r="CP354" s="16"/>
      <c r="CQ354" s="16"/>
      <c r="CR354" s="16"/>
      <c r="CS354" s="16"/>
      <c r="CT354" s="16"/>
      <c r="CU354" s="16"/>
      <c r="CV354" s="16"/>
      <c r="CW354" s="16"/>
      <c r="CX354" s="16"/>
      <c r="CY354" s="16"/>
      <c r="CZ354" s="16"/>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6"/>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c r="FL354" s="16"/>
      <c r="FM354" s="16"/>
      <c r="FN354" s="16"/>
      <c r="FO354" s="16"/>
      <c r="FP354" s="16"/>
      <c r="FQ354" s="16"/>
      <c r="FR354" s="16"/>
      <c r="FS354" s="16"/>
      <c r="FT354" s="16"/>
      <c r="FU354" s="16"/>
      <c r="FV354" s="16"/>
      <c r="FW354" s="16"/>
      <c r="FX354" s="16"/>
      <c r="FY354" s="16"/>
      <c r="FZ354" s="16"/>
      <c r="GA354" s="16"/>
      <c r="GB354" s="16"/>
      <c r="GC354" s="16"/>
      <c r="GE354" s="37">
        <v>349</v>
      </c>
      <c r="GF354" s="12">
        <v>3448</v>
      </c>
      <c r="GG354" s="16">
        <v>11.78</v>
      </c>
      <c r="GH354" s="16">
        <v>6.835</v>
      </c>
      <c r="GI354" s="16">
        <v>0</v>
      </c>
      <c r="GJ354" s="16">
        <v>5</v>
      </c>
      <c r="GK354" s="16">
        <v>6.97</v>
      </c>
      <c r="GL354" s="16">
        <v>5.2</v>
      </c>
      <c r="GM354" s="16">
        <v>7.24</v>
      </c>
      <c r="GN354" s="16">
        <v>0</v>
      </c>
      <c r="GO354" s="16">
        <v>0</v>
      </c>
      <c r="GP354" s="16">
        <v>11.22</v>
      </c>
      <c r="GQ354" s="16">
        <v>33.18</v>
      </c>
      <c r="GR354" s="16">
        <v>0</v>
      </c>
      <c r="GS354" s="16">
        <v>26.75</v>
      </c>
      <c r="GT354" s="16">
        <v>10.56</v>
      </c>
      <c r="GU354" s="16">
        <v>0</v>
      </c>
      <c r="GV354" s="16">
        <v>1675.812000000001</v>
      </c>
      <c r="GW354" s="16"/>
      <c r="GX354" s="16"/>
      <c r="GY354" s="16"/>
      <c r="GZ354" s="16"/>
      <c r="HA354" s="16"/>
    </row>
    <row r="355" spans="1:209" x14ac:dyDescent="0.35">
      <c r="A355" s="37"/>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c r="CM355" s="16"/>
      <c r="CN355" s="16"/>
      <c r="CO355" s="16"/>
      <c r="CP355" s="16"/>
      <c r="CQ355" s="16"/>
      <c r="CR355" s="16"/>
      <c r="CS355" s="16"/>
      <c r="CT355" s="16"/>
      <c r="CU355" s="16"/>
      <c r="CV355" s="16"/>
      <c r="CW355" s="16"/>
      <c r="CX355" s="16"/>
      <c r="CY355" s="16"/>
      <c r="CZ355" s="16"/>
      <c r="DA355" s="16"/>
      <c r="DB355" s="16"/>
      <c r="DC355" s="16"/>
      <c r="DD355" s="16"/>
      <c r="DE355" s="16"/>
      <c r="DF355" s="16"/>
      <c r="DG355" s="16"/>
      <c r="DH355" s="16"/>
      <c r="DI355" s="16"/>
      <c r="DJ355" s="16"/>
      <c r="DK355" s="16"/>
      <c r="DL355" s="16"/>
      <c r="DM355" s="16"/>
      <c r="DN355" s="16"/>
      <c r="DO355" s="16"/>
      <c r="DP355" s="16"/>
      <c r="DQ355" s="16"/>
      <c r="DR355" s="16"/>
      <c r="DS355" s="16"/>
      <c r="DT355" s="16"/>
      <c r="DU355" s="16"/>
      <c r="DV355" s="16"/>
      <c r="DW355" s="16"/>
      <c r="DX355" s="16"/>
      <c r="DY355" s="16"/>
      <c r="DZ355" s="16"/>
      <c r="EA355" s="16"/>
      <c r="EB355" s="16"/>
      <c r="EC355" s="16"/>
      <c r="ED355" s="16"/>
      <c r="EE355" s="16"/>
      <c r="EF355" s="16"/>
      <c r="EG355" s="16"/>
      <c r="EH355" s="16"/>
      <c r="EI355" s="16"/>
      <c r="EJ355" s="16"/>
      <c r="EK355" s="16"/>
      <c r="EL355" s="16"/>
      <c r="EM355" s="16"/>
      <c r="EN355" s="16"/>
      <c r="EO355" s="16"/>
      <c r="EP355" s="16"/>
      <c r="EQ355" s="16"/>
      <c r="ER355" s="16"/>
      <c r="ES355" s="16"/>
      <c r="ET355" s="16"/>
      <c r="EU355" s="16"/>
      <c r="EV355" s="16"/>
      <c r="EW355" s="16"/>
      <c r="EX355" s="16"/>
      <c r="EY355" s="16"/>
      <c r="EZ355" s="16"/>
      <c r="FA355" s="16"/>
      <c r="FB355" s="16"/>
      <c r="FC355" s="16"/>
      <c r="FD355" s="16"/>
      <c r="FE355" s="16"/>
      <c r="FF355" s="16"/>
      <c r="FG355" s="16"/>
      <c r="FH355" s="16"/>
      <c r="FI355" s="16"/>
      <c r="FJ355" s="16"/>
      <c r="FK355" s="16"/>
      <c r="FL355" s="16"/>
      <c r="FM355" s="16"/>
      <c r="FN355" s="16"/>
      <c r="FO355" s="16"/>
      <c r="FP355" s="16"/>
      <c r="FQ355" s="16"/>
      <c r="FR355" s="16"/>
      <c r="FS355" s="16"/>
      <c r="FT355" s="16"/>
      <c r="FU355" s="16"/>
      <c r="FV355" s="16"/>
      <c r="FW355" s="16"/>
      <c r="FX355" s="16"/>
      <c r="FY355" s="16"/>
      <c r="FZ355" s="16"/>
      <c r="GA355" s="16"/>
      <c r="GB355" s="16"/>
      <c r="GC355" s="16"/>
      <c r="GE355" s="37">
        <v>350</v>
      </c>
      <c r="GF355" s="12">
        <v>3450</v>
      </c>
      <c r="GG355" s="16">
        <v>87.254999999999995</v>
      </c>
      <c r="GH355" s="16">
        <v>57.04</v>
      </c>
      <c r="GI355" s="16">
        <v>30.12</v>
      </c>
      <c r="GJ355" s="16">
        <v>23.033999999999999</v>
      </c>
      <c r="GK355" s="16">
        <v>13.91</v>
      </c>
      <c r="GL355" s="16">
        <v>10.14</v>
      </c>
      <c r="GM355" s="16">
        <v>40.04</v>
      </c>
      <c r="GN355" s="16">
        <v>33.72</v>
      </c>
      <c r="GO355" s="16">
        <v>26.135000000000002</v>
      </c>
      <c r="GP355" s="16">
        <v>35.549999999999997</v>
      </c>
      <c r="GQ355" s="16">
        <v>32.49</v>
      </c>
      <c r="GR355" s="16">
        <v>53.63</v>
      </c>
      <c r="GS355" s="16">
        <v>59.195</v>
      </c>
      <c r="GT355" s="16">
        <v>27.22</v>
      </c>
      <c r="GU355" s="16">
        <v>42.11</v>
      </c>
      <c r="GV355" s="16">
        <v>8495.8759999999984</v>
      </c>
      <c r="GW355" s="16"/>
      <c r="GX355" s="16"/>
      <c r="GY355" s="16"/>
      <c r="GZ355" s="16"/>
      <c r="HA355" s="16"/>
    </row>
    <row r="356" spans="1:209" x14ac:dyDescent="0.35">
      <c r="A356" s="37"/>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6"/>
      <c r="FH356" s="16"/>
      <c r="FI356" s="16"/>
      <c r="FJ356" s="16"/>
      <c r="FK356" s="16"/>
      <c r="FL356" s="16"/>
      <c r="FM356" s="16"/>
      <c r="FN356" s="16"/>
      <c r="FO356" s="16"/>
      <c r="FP356" s="16"/>
      <c r="FQ356" s="16"/>
      <c r="FR356" s="16"/>
      <c r="FS356" s="16"/>
      <c r="FT356" s="16"/>
      <c r="FU356" s="16"/>
      <c r="FV356" s="16"/>
      <c r="FW356" s="16"/>
      <c r="FX356" s="16"/>
      <c r="FY356" s="16"/>
      <c r="FZ356" s="16"/>
      <c r="GA356" s="16"/>
      <c r="GB356" s="16"/>
      <c r="GC356" s="16"/>
      <c r="GE356" s="37">
        <v>351</v>
      </c>
      <c r="GF356" s="12">
        <v>3451</v>
      </c>
      <c r="GG356" s="16">
        <v>68.465000000000003</v>
      </c>
      <c r="GH356" s="16">
        <v>54.99</v>
      </c>
      <c r="GI356" s="16">
        <v>8.6999999999999993</v>
      </c>
      <c r="GJ356" s="16">
        <v>13.3</v>
      </c>
      <c r="GK356" s="16">
        <v>12.54</v>
      </c>
      <c r="GL356" s="16">
        <v>23.62</v>
      </c>
      <c r="GM356" s="16">
        <v>24.9</v>
      </c>
      <c r="GN356" s="16">
        <v>55.701999999999998</v>
      </c>
      <c r="GO356" s="16">
        <v>43.93</v>
      </c>
      <c r="GP356" s="16">
        <v>51.64</v>
      </c>
      <c r="GQ356" s="16">
        <v>100.52</v>
      </c>
      <c r="GR356" s="16">
        <v>78.022000000000006</v>
      </c>
      <c r="GS356" s="16">
        <v>77.474999999999994</v>
      </c>
      <c r="GT356" s="16">
        <v>44.375</v>
      </c>
      <c r="GU356" s="16">
        <v>40.6</v>
      </c>
      <c r="GV356" s="16">
        <v>8361.7800000000007</v>
      </c>
      <c r="GW356" s="16"/>
      <c r="GX356" s="16"/>
      <c r="GY356" s="16"/>
      <c r="GZ356" s="16"/>
      <c r="HA356" s="16"/>
    </row>
    <row r="357" spans="1:209" x14ac:dyDescent="0.35">
      <c r="A357" s="37"/>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6"/>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c r="FL357" s="16"/>
      <c r="FM357" s="16"/>
      <c r="FN357" s="16"/>
      <c r="FO357" s="16"/>
      <c r="FP357" s="16"/>
      <c r="FQ357" s="16"/>
      <c r="FR357" s="16"/>
      <c r="FS357" s="16"/>
      <c r="FT357" s="16"/>
      <c r="FU357" s="16"/>
      <c r="FV357" s="16"/>
      <c r="FW357" s="16"/>
      <c r="FX357" s="16"/>
      <c r="FY357" s="16"/>
      <c r="FZ357" s="16"/>
      <c r="GA357" s="16"/>
      <c r="GB357" s="16"/>
      <c r="GC357" s="16"/>
      <c r="GE357" s="37">
        <v>352</v>
      </c>
      <c r="GF357" s="12">
        <v>3453</v>
      </c>
      <c r="GG357" s="16">
        <v>10.37</v>
      </c>
      <c r="GH357" s="16">
        <v>20.67</v>
      </c>
      <c r="GI357" s="16">
        <v>3</v>
      </c>
      <c r="GJ357" s="16">
        <v>4</v>
      </c>
      <c r="GK357" s="16">
        <v>21.5</v>
      </c>
      <c r="GL357" s="16">
        <v>0</v>
      </c>
      <c r="GM357" s="16">
        <v>5</v>
      </c>
      <c r="GN357" s="16">
        <v>37.880000000000003</v>
      </c>
      <c r="GO357" s="16">
        <v>0</v>
      </c>
      <c r="GP357" s="16">
        <v>21.78</v>
      </c>
      <c r="GQ357" s="16">
        <v>21.46</v>
      </c>
      <c r="GR357" s="16">
        <v>19.670000000000002</v>
      </c>
      <c r="GS357" s="16">
        <v>24.945</v>
      </c>
      <c r="GT357" s="16">
        <v>14.37</v>
      </c>
      <c r="GU357" s="16">
        <v>0</v>
      </c>
      <c r="GV357" s="16">
        <v>3175.2350000000015</v>
      </c>
      <c r="GW357" s="16"/>
      <c r="GX357" s="16"/>
      <c r="GY357" s="16"/>
      <c r="GZ357" s="16"/>
      <c r="HA357" s="16"/>
    </row>
    <row r="358" spans="1:209" x14ac:dyDescent="0.35">
      <c r="A358" s="37"/>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c r="CM358" s="16"/>
      <c r="CN358" s="16"/>
      <c r="CO358" s="16"/>
      <c r="CP358" s="16"/>
      <c r="CQ358" s="16"/>
      <c r="CR358" s="16"/>
      <c r="CS358" s="16"/>
      <c r="CT358" s="16"/>
      <c r="CU358" s="16"/>
      <c r="CV358" s="16"/>
      <c r="CW358" s="16"/>
      <c r="CX358" s="16"/>
      <c r="CY358" s="16"/>
      <c r="CZ358" s="16"/>
      <c r="DA358" s="16"/>
      <c r="DB358" s="16"/>
      <c r="DC358" s="16"/>
      <c r="DD358" s="16"/>
      <c r="DE358" s="16"/>
      <c r="DF358" s="16"/>
      <c r="DG358" s="16"/>
      <c r="DH358" s="16"/>
      <c r="DI358" s="16"/>
      <c r="DJ358" s="16"/>
      <c r="DK358" s="16"/>
      <c r="DL358" s="16"/>
      <c r="DM358" s="16"/>
      <c r="DN358" s="16"/>
      <c r="DO358" s="16"/>
      <c r="DP358" s="16"/>
      <c r="DQ358" s="16"/>
      <c r="DR358" s="16"/>
      <c r="DS358" s="16"/>
      <c r="DT358" s="16"/>
      <c r="DU358" s="16"/>
      <c r="DV358" s="16"/>
      <c r="DW358" s="16"/>
      <c r="DX358" s="16"/>
      <c r="DY358" s="16"/>
      <c r="DZ358" s="16"/>
      <c r="EA358" s="16"/>
      <c r="EB358" s="16"/>
      <c r="EC358" s="16"/>
      <c r="ED358" s="16"/>
      <c r="EE358" s="16"/>
      <c r="EF358" s="16"/>
      <c r="EG358" s="16"/>
      <c r="EH358" s="16"/>
      <c r="EI358" s="16"/>
      <c r="EJ358" s="16"/>
      <c r="EK358" s="16"/>
      <c r="EL358" s="16"/>
      <c r="EM358" s="16"/>
      <c r="EN358" s="16"/>
      <c r="EO358" s="16"/>
      <c r="EP358" s="16"/>
      <c r="EQ358" s="16"/>
      <c r="ER358" s="16"/>
      <c r="ES358" s="16"/>
      <c r="ET358" s="16"/>
      <c r="EU358" s="16"/>
      <c r="EV358" s="16"/>
      <c r="EW358" s="16"/>
      <c r="EX358" s="16"/>
      <c r="EY358" s="16"/>
      <c r="EZ358" s="16"/>
      <c r="FA358" s="16"/>
      <c r="FB358" s="16"/>
      <c r="FC358" s="16"/>
      <c r="FD358" s="16"/>
      <c r="FE358" s="16"/>
      <c r="FF358" s="16"/>
      <c r="FG358" s="16"/>
      <c r="FH358" s="16"/>
      <c r="FI358" s="16"/>
      <c r="FJ358" s="16"/>
      <c r="FK358" s="16"/>
      <c r="FL358" s="16"/>
      <c r="FM358" s="16"/>
      <c r="FN358" s="16"/>
      <c r="FO358" s="16"/>
      <c r="FP358" s="16"/>
      <c r="FQ358" s="16"/>
      <c r="FR358" s="16"/>
      <c r="FS358" s="16"/>
      <c r="FT358" s="16"/>
      <c r="FU358" s="16"/>
      <c r="FV358" s="16"/>
      <c r="FW358" s="16"/>
      <c r="FX358" s="16"/>
      <c r="FY358" s="16"/>
      <c r="FZ358" s="16"/>
      <c r="GA358" s="16"/>
      <c r="GB358" s="16"/>
      <c r="GC358" s="16"/>
      <c r="GE358" s="37">
        <v>353</v>
      </c>
      <c r="GF358" s="12">
        <v>3458</v>
      </c>
      <c r="GG358" s="16">
        <v>7.72</v>
      </c>
      <c r="GH358" s="16">
        <v>23.93</v>
      </c>
      <c r="GI358" s="16">
        <v>12.79</v>
      </c>
      <c r="GJ358" s="16">
        <v>5</v>
      </c>
      <c r="GK358" s="16">
        <v>7</v>
      </c>
      <c r="GL358" s="16">
        <v>6</v>
      </c>
      <c r="GM358" s="16">
        <v>20.36</v>
      </c>
      <c r="GN358" s="16">
        <v>8.1</v>
      </c>
      <c r="GO358" s="16">
        <v>19.375</v>
      </c>
      <c r="GP358" s="16">
        <v>9.9</v>
      </c>
      <c r="GQ358" s="16">
        <v>26.32</v>
      </c>
      <c r="GR358" s="16">
        <v>27.79</v>
      </c>
      <c r="GS358" s="16">
        <v>50.14</v>
      </c>
      <c r="GT358" s="16">
        <v>64.709999999999994</v>
      </c>
      <c r="GU358" s="16">
        <v>12.32</v>
      </c>
      <c r="GV358" s="16">
        <v>4165.6750000000011</v>
      </c>
      <c r="GW358" s="16"/>
      <c r="GX358" s="16"/>
      <c r="GY358" s="16"/>
      <c r="GZ358" s="16"/>
      <c r="HA358" s="16"/>
    </row>
    <row r="359" spans="1:209" x14ac:dyDescent="0.35">
      <c r="A359" s="37"/>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c r="CM359" s="16"/>
      <c r="CN359" s="16"/>
      <c r="CO359" s="16"/>
      <c r="CP359" s="16"/>
      <c r="CQ359" s="16"/>
      <c r="CR359" s="16"/>
      <c r="CS359" s="16"/>
      <c r="CT359" s="16"/>
      <c r="CU359" s="16"/>
      <c r="CV359" s="16"/>
      <c r="CW359" s="16"/>
      <c r="CX359" s="16"/>
      <c r="CY359" s="16"/>
      <c r="CZ359" s="16"/>
      <c r="DA359" s="16"/>
      <c r="DB359" s="16"/>
      <c r="DC359" s="16"/>
      <c r="DD359" s="16"/>
      <c r="DE359" s="16"/>
      <c r="DF359" s="16"/>
      <c r="DG359" s="16"/>
      <c r="DH359" s="16"/>
      <c r="DI359" s="16"/>
      <c r="DJ359" s="16"/>
      <c r="DK359" s="16"/>
      <c r="DL359" s="16"/>
      <c r="DM359" s="16"/>
      <c r="DN359" s="16"/>
      <c r="DO359" s="16"/>
      <c r="DP359" s="16"/>
      <c r="DQ359" s="16"/>
      <c r="DR359" s="16"/>
      <c r="DS359" s="16"/>
      <c r="DT359" s="16"/>
      <c r="DU359" s="16"/>
      <c r="DV359" s="16"/>
      <c r="DW359" s="16"/>
      <c r="DX359" s="16"/>
      <c r="DY359" s="16"/>
      <c r="DZ359" s="16"/>
      <c r="EA359" s="16"/>
      <c r="EB359" s="16"/>
      <c r="EC359" s="16"/>
      <c r="ED359" s="16"/>
      <c r="EE359" s="16"/>
      <c r="EF359" s="16"/>
      <c r="EG359" s="16"/>
      <c r="EH359" s="16"/>
      <c r="EI359" s="16"/>
      <c r="EJ359" s="16"/>
      <c r="EK359" s="16"/>
      <c r="EL359" s="16"/>
      <c r="EM359" s="16"/>
      <c r="EN359" s="16"/>
      <c r="EO359" s="16"/>
      <c r="EP359" s="16"/>
      <c r="EQ359" s="16"/>
      <c r="ER359" s="16"/>
      <c r="ES359" s="16"/>
      <c r="ET359" s="16"/>
      <c r="EU359" s="16"/>
      <c r="EV359" s="16"/>
      <c r="EW359" s="16"/>
      <c r="EX359" s="16"/>
      <c r="EY359" s="16"/>
      <c r="EZ359" s="16"/>
      <c r="FA359" s="16"/>
      <c r="FB359" s="16"/>
      <c r="FC359" s="16"/>
      <c r="FD359" s="16"/>
      <c r="FE359" s="16"/>
      <c r="FF359" s="16"/>
      <c r="FG359" s="16"/>
      <c r="FH359" s="16"/>
      <c r="FI359" s="16"/>
      <c r="FJ359" s="16"/>
      <c r="FK359" s="16"/>
      <c r="FL359" s="16"/>
      <c r="FM359" s="16"/>
      <c r="FN359" s="16"/>
      <c r="FO359" s="16"/>
      <c r="FP359" s="16"/>
      <c r="FQ359" s="16"/>
      <c r="FR359" s="16"/>
      <c r="FS359" s="16"/>
      <c r="FT359" s="16"/>
      <c r="FU359" s="16"/>
      <c r="FV359" s="16"/>
      <c r="FW359" s="16"/>
      <c r="FX359" s="16"/>
      <c r="FY359" s="16"/>
      <c r="FZ359" s="16"/>
      <c r="GA359" s="16"/>
      <c r="GB359" s="16"/>
      <c r="GC359" s="16"/>
      <c r="GE359" s="37">
        <v>354</v>
      </c>
      <c r="GF359" s="12">
        <v>3460</v>
      </c>
      <c r="GG359" s="16">
        <v>25.75</v>
      </c>
      <c r="GH359" s="16">
        <v>8.08</v>
      </c>
      <c r="GI359" s="16">
        <v>9</v>
      </c>
      <c r="GJ359" s="16">
        <v>15.86</v>
      </c>
      <c r="GK359" s="16">
        <v>10.199999999999999</v>
      </c>
      <c r="GL359" s="16">
        <v>7</v>
      </c>
      <c r="GM359" s="16">
        <v>42.88</v>
      </c>
      <c r="GN359" s="16">
        <v>19.145</v>
      </c>
      <c r="GO359" s="16">
        <v>0</v>
      </c>
      <c r="GP359" s="16">
        <v>23.76</v>
      </c>
      <c r="GQ359" s="16">
        <v>21.46</v>
      </c>
      <c r="GR359" s="16">
        <v>36.56</v>
      </c>
      <c r="GS359" s="16">
        <v>60.575000000000003</v>
      </c>
      <c r="GT359" s="16">
        <v>48.86</v>
      </c>
      <c r="GU359" s="16">
        <v>21.72</v>
      </c>
      <c r="GV359" s="16">
        <v>4210.826</v>
      </c>
      <c r="GW359" s="16"/>
      <c r="GX359" s="16"/>
      <c r="GY359" s="16"/>
      <c r="GZ359" s="16"/>
      <c r="HA359" s="16"/>
    </row>
    <row r="360" spans="1:209" x14ac:dyDescent="0.35">
      <c r="A360" s="37"/>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c r="CM360" s="16"/>
      <c r="CN360" s="16"/>
      <c r="CO360" s="16"/>
      <c r="CP360" s="16"/>
      <c r="CQ360" s="16"/>
      <c r="CR360" s="16"/>
      <c r="CS360" s="16"/>
      <c r="CT360" s="16"/>
      <c r="CU360" s="16"/>
      <c r="CV360" s="16"/>
      <c r="CW360" s="16"/>
      <c r="CX360" s="16"/>
      <c r="CY360" s="16"/>
      <c r="CZ360" s="16"/>
      <c r="DA360" s="16"/>
      <c r="DB360" s="16"/>
      <c r="DC360" s="16"/>
      <c r="DD360" s="16"/>
      <c r="DE360" s="16"/>
      <c r="DF360" s="16"/>
      <c r="DG360" s="16"/>
      <c r="DH360" s="16"/>
      <c r="DI360" s="16"/>
      <c r="DJ360" s="16"/>
      <c r="DK360" s="16"/>
      <c r="DL360" s="16"/>
      <c r="DM360" s="16"/>
      <c r="DN360" s="16"/>
      <c r="DO360" s="16"/>
      <c r="DP360" s="16"/>
      <c r="DQ360" s="16"/>
      <c r="DR360" s="16"/>
      <c r="DS360" s="16"/>
      <c r="DT360" s="16"/>
      <c r="DU360" s="16"/>
      <c r="DV360" s="16"/>
      <c r="DW360" s="16"/>
      <c r="DX360" s="16"/>
      <c r="DY360" s="16"/>
      <c r="DZ360" s="16"/>
      <c r="EA360" s="16"/>
      <c r="EB360" s="16"/>
      <c r="EC360" s="16"/>
      <c r="ED360" s="16"/>
      <c r="EE360" s="16"/>
      <c r="EF360" s="16"/>
      <c r="EG360" s="16"/>
      <c r="EH360" s="16"/>
      <c r="EI360" s="16"/>
      <c r="EJ360" s="16"/>
      <c r="EK360" s="16"/>
      <c r="EL360" s="16"/>
      <c r="EM360" s="16"/>
      <c r="EN360" s="16"/>
      <c r="EO360" s="16"/>
      <c r="EP360" s="16"/>
      <c r="EQ360" s="16"/>
      <c r="ER360" s="16"/>
      <c r="ES360" s="16"/>
      <c r="ET360" s="16"/>
      <c r="EU360" s="16"/>
      <c r="EV360" s="16"/>
      <c r="EW360" s="16"/>
      <c r="EX360" s="16"/>
      <c r="EY360" s="16"/>
      <c r="EZ360" s="16"/>
      <c r="FA360" s="16"/>
      <c r="FB360" s="16"/>
      <c r="FC360" s="16"/>
      <c r="FD360" s="16"/>
      <c r="FE360" s="16"/>
      <c r="FF360" s="16"/>
      <c r="FG360" s="16"/>
      <c r="FH360" s="16"/>
      <c r="FI360" s="16"/>
      <c r="FJ360" s="16"/>
      <c r="FK360" s="16"/>
      <c r="FL360" s="16"/>
      <c r="FM360" s="16"/>
      <c r="FN360" s="16"/>
      <c r="FO360" s="16"/>
      <c r="FP360" s="16"/>
      <c r="FQ360" s="16"/>
      <c r="FR360" s="16"/>
      <c r="FS360" s="16"/>
      <c r="FT360" s="16"/>
      <c r="FU360" s="16"/>
      <c r="FV360" s="16"/>
      <c r="FW360" s="16"/>
      <c r="FX360" s="16"/>
      <c r="FY360" s="16"/>
      <c r="FZ360" s="16"/>
      <c r="GA360" s="16"/>
      <c r="GB360" s="16"/>
      <c r="GC360" s="16"/>
      <c r="GE360" s="37">
        <v>355</v>
      </c>
      <c r="GF360" s="12">
        <v>3461</v>
      </c>
      <c r="GG360" s="16">
        <v>36.4</v>
      </c>
      <c r="GH360" s="16">
        <v>26.66</v>
      </c>
      <c r="GI360" s="16">
        <v>24.5</v>
      </c>
      <c r="GJ360" s="16">
        <v>16.170000000000002</v>
      </c>
      <c r="GK360" s="16">
        <v>11.5</v>
      </c>
      <c r="GL360" s="16">
        <v>10.3</v>
      </c>
      <c r="GM360" s="16">
        <v>7.48</v>
      </c>
      <c r="GN360" s="16">
        <v>82.11</v>
      </c>
      <c r="GO360" s="16">
        <v>37.704999999999998</v>
      </c>
      <c r="GP360" s="16">
        <v>34.979999999999997</v>
      </c>
      <c r="GQ360" s="16">
        <v>34.700000000000003</v>
      </c>
      <c r="GR360" s="16">
        <v>70.165000000000006</v>
      </c>
      <c r="GS360" s="16">
        <v>34.445</v>
      </c>
      <c r="GT360" s="16">
        <v>74.17</v>
      </c>
      <c r="GU360" s="16">
        <v>66.819999999999993</v>
      </c>
      <c r="GV360" s="16">
        <v>7482.7810000000009</v>
      </c>
      <c r="GW360" s="16"/>
      <c r="GX360" s="16"/>
      <c r="GY360" s="16"/>
      <c r="GZ360" s="16"/>
      <c r="HA360" s="16"/>
    </row>
    <row r="361" spans="1:209" x14ac:dyDescent="0.35">
      <c r="A361" s="37"/>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E361" s="37">
        <v>356</v>
      </c>
      <c r="GF361" s="12">
        <v>3462</v>
      </c>
      <c r="GG361" s="16">
        <v>12.595000000000001</v>
      </c>
      <c r="GH361" s="16">
        <v>5.36</v>
      </c>
      <c r="GI361" s="16">
        <v>10</v>
      </c>
      <c r="GJ361" s="16">
        <v>5</v>
      </c>
      <c r="GK361" s="16">
        <v>3</v>
      </c>
      <c r="GL361" s="16">
        <v>7</v>
      </c>
      <c r="GM361" s="16">
        <v>11.895</v>
      </c>
      <c r="GN361" s="16">
        <v>6.2850000000000001</v>
      </c>
      <c r="GO361" s="16">
        <v>0</v>
      </c>
      <c r="GP361" s="16">
        <v>18.399999999999999</v>
      </c>
      <c r="GQ361" s="16">
        <v>4.07</v>
      </c>
      <c r="GR361" s="16">
        <v>14.43</v>
      </c>
      <c r="GS361" s="16">
        <v>5.5250000000000004</v>
      </c>
      <c r="GT361" s="16">
        <v>6.48</v>
      </c>
      <c r="GU361" s="16">
        <v>6.6</v>
      </c>
      <c r="GV361" s="16">
        <v>1577.3720000000001</v>
      </c>
      <c r="GW361" s="16"/>
      <c r="GX361" s="16"/>
      <c r="GY361" s="16"/>
      <c r="GZ361" s="16"/>
      <c r="HA361" s="16"/>
    </row>
    <row r="362" spans="1:209" x14ac:dyDescent="0.35">
      <c r="A362" s="37"/>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c r="CO362" s="16"/>
      <c r="CP362" s="16"/>
      <c r="CQ362" s="16"/>
      <c r="CR362" s="16"/>
      <c r="CS362" s="16"/>
      <c r="CT362" s="16"/>
      <c r="CU362" s="16"/>
      <c r="CV362" s="16"/>
      <c r="CW362" s="16"/>
      <c r="CX362" s="16"/>
      <c r="CY362" s="16"/>
      <c r="CZ362" s="16"/>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6"/>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c r="FL362" s="16"/>
      <c r="FM362" s="16"/>
      <c r="FN362" s="16"/>
      <c r="FO362" s="16"/>
      <c r="FP362" s="16"/>
      <c r="FQ362" s="16"/>
      <c r="FR362" s="16"/>
      <c r="FS362" s="16"/>
      <c r="FT362" s="16"/>
      <c r="FU362" s="16"/>
      <c r="FV362" s="16"/>
      <c r="FW362" s="16"/>
      <c r="FX362" s="16"/>
      <c r="FY362" s="16"/>
      <c r="FZ362" s="16"/>
      <c r="GA362" s="16"/>
      <c r="GB362" s="16"/>
      <c r="GC362" s="16"/>
      <c r="GE362" s="37">
        <v>357</v>
      </c>
      <c r="GF362" s="12">
        <v>3463</v>
      </c>
      <c r="GG362" s="16">
        <v>38.090000000000003</v>
      </c>
      <c r="GH362" s="16">
        <v>46.625</v>
      </c>
      <c r="GI362" s="16">
        <v>40.07</v>
      </c>
      <c r="GJ362" s="16">
        <v>15.848000000000001</v>
      </c>
      <c r="GK362" s="16">
        <v>3</v>
      </c>
      <c r="GL362" s="16">
        <v>50.44</v>
      </c>
      <c r="GM362" s="16">
        <v>18.149999999999999</v>
      </c>
      <c r="GN362" s="16">
        <v>34.200000000000003</v>
      </c>
      <c r="GO362" s="16">
        <v>10.71</v>
      </c>
      <c r="GP362" s="16">
        <v>56.87</v>
      </c>
      <c r="GQ362" s="16">
        <v>80.314999999999998</v>
      </c>
      <c r="GR362" s="16">
        <v>13.3</v>
      </c>
      <c r="GS362" s="16">
        <v>48.52</v>
      </c>
      <c r="GT362" s="16">
        <v>7.04</v>
      </c>
      <c r="GU362" s="16">
        <v>0</v>
      </c>
      <c r="GV362" s="16">
        <v>3973.1929999999975</v>
      </c>
      <c r="GW362" s="16"/>
      <c r="GX362" s="16"/>
      <c r="GY362" s="16"/>
      <c r="GZ362" s="16"/>
      <c r="HA362" s="16"/>
    </row>
    <row r="363" spans="1:209" x14ac:dyDescent="0.35">
      <c r="A363" s="37"/>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c r="CM363" s="16"/>
      <c r="CN363" s="16"/>
      <c r="CO363" s="16"/>
      <c r="CP363" s="16"/>
      <c r="CQ363" s="16"/>
      <c r="CR363" s="16"/>
      <c r="CS363" s="16"/>
      <c r="CT363" s="16"/>
      <c r="CU363" s="16"/>
      <c r="CV363" s="16"/>
      <c r="CW363" s="16"/>
      <c r="CX363" s="16"/>
      <c r="CY363" s="16"/>
      <c r="CZ363" s="16"/>
      <c r="DA363" s="16"/>
      <c r="DB363" s="16"/>
      <c r="DC363" s="16"/>
      <c r="DD363" s="16"/>
      <c r="DE363" s="16"/>
      <c r="DF363" s="16"/>
      <c r="DG363" s="16"/>
      <c r="DH363" s="16"/>
      <c r="DI363" s="16"/>
      <c r="DJ363" s="16"/>
      <c r="DK363" s="16"/>
      <c r="DL363" s="16"/>
      <c r="DM363" s="16"/>
      <c r="DN363" s="16"/>
      <c r="DO363" s="16"/>
      <c r="DP363" s="16"/>
      <c r="DQ363" s="16"/>
      <c r="DR363" s="16"/>
      <c r="DS363" s="16"/>
      <c r="DT363" s="16"/>
      <c r="DU363" s="16"/>
      <c r="DV363" s="16"/>
      <c r="DW363" s="16"/>
      <c r="DX363" s="16"/>
      <c r="DY363" s="16"/>
      <c r="DZ363" s="16"/>
      <c r="EA363" s="16"/>
      <c r="EB363" s="16"/>
      <c r="EC363" s="16"/>
      <c r="ED363" s="16"/>
      <c r="EE363" s="16"/>
      <c r="EF363" s="16"/>
      <c r="EG363" s="16"/>
      <c r="EH363" s="16"/>
      <c r="EI363" s="16"/>
      <c r="EJ363" s="16"/>
      <c r="EK363" s="16"/>
      <c r="EL363" s="16"/>
      <c r="EM363" s="16"/>
      <c r="EN363" s="16"/>
      <c r="EO363" s="16"/>
      <c r="EP363" s="16"/>
      <c r="EQ363" s="16"/>
      <c r="ER363" s="16"/>
      <c r="ES363" s="16"/>
      <c r="ET363" s="16"/>
      <c r="EU363" s="16"/>
      <c r="EV363" s="16"/>
      <c r="EW363" s="16"/>
      <c r="EX363" s="16"/>
      <c r="EY363" s="16"/>
      <c r="EZ363" s="16"/>
      <c r="FA363" s="16"/>
      <c r="FB363" s="16"/>
      <c r="FC363" s="16"/>
      <c r="FD363" s="16"/>
      <c r="FE363" s="16"/>
      <c r="FF363" s="16"/>
      <c r="FG363" s="16"/>
      <c r="FH363" s="16"/>
      <c r="FI363" s="16"/>
      <c r="FJ363" s="16"/>
      <c r="FK363" s="16"/>
      <c r="FL363" s="16"/>
      <c r="FM363" s="16"/>
      <c r="FN363" s="16"/>
      <c r="FO363" s="16"/>
      <c r="FP363" s="16"/>
      <c r="FQ363" s="16"/>
      <c r="FR363" s="16"/>
      <c r="FS363" s="16"/>
      <c r="FT363" s="16"/>
      <c r="FU363" s="16"/>
      <c r="FV363" s="16"/>
      <c r="FW363" s="16"/>
      <c r="FX363" s="16"/>
      <c r="FY363" s="16"/>
      <c r="FZ363" s="16"/>
      <c r="GA363" s="16"/>
      <c r="GB363" s="16"/>
      <c r="GC363" s="16"/>
      <c r="GE363" s="37">
        <v>358</v>
      </c>
      <c r="GF363" s="12">
        <v>3464</v>
      </c>
      <c r="GG363" s="16">
        <v>6.4560000000000004</v>
      </c>
      <c r="GH363" s="16">
        <v>13.63</v>
      </c>
      <c r="GI363" s="16">
        <v>0</v>
      </c>
      <c r="GJ363" s="16">
        <v>0</v>
      </c>
      <c r="GK363" s="16">
        <v>0</v>
      </c>
      <c r="GL363" s="16">
        <v>6.36</v>
      </c>
      <c r="GM363" s="16">
        <v>0</v>
      </c>
      <c r="GN363" s="16">
        <v>0</v>
      </c>
      <c r="GO363" s="16">
        <v>0</v>
      </c>
      <c r="GP363" s="16">
        <v>17.16</v>
      </c>
      <c r="GQ363" s="16">
        <v>0</v>
      </c>
      <c r="GR363" s="16">
        <v>6.63</v>
      </c>
      <c r="GS363" s="16">
        <v>117</v>
      </c>
      <c r="GT363" s="16">
        <v>0</v>
      </c>
      <c r="GU363" s="16">
        <v>0</v>
      </c>
      <c r="GV363" s="16">
        <v>1879.6550000000007</v>
      </c>
      <c r="GW363" s="16"/>
      <c r="GX363" s="16"/>
      <c r="GY363" s="16"/>
      <c r="GZ363" s="16"/>
      <c r="HA363" s="16"/>
    </row>
    <row r="364" spans="1:209" x14ac:dyDescent="0.35">
      <c r="A364" s="37"/>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c r="CM364" s="16"/>
      <c r="CN364" s="16"/>
      <c r="CO364" s="16"/>
      <c r="CP364" s="16"/>
      <c r="CQ364" s="16"/>
      <c r="CR364" s="16"/>
      <c r="CS364" s="16"/>
      <c r="CT364" s="16"/>
      <c r="CU364" s="16"/>
      <c r="CV364" s="16"/>
      <c r="CW364" s="16"/>
      <c r="CX364" s="16"/>
      <c r="CY364" s="16"/>
      <c r="CZ364" s="16"/>
      <c r="DA364" s="16"/>
      <c r="DB364" s="16"/>
      <c r="DC364" s="16"/>
      <c r="DD364" s="16"/>
      <c r="DE364" s="16"/>
      <c r="DF364" s="16"/>
      <c r="DG364" s="16"/>
      <c r="DH364" s="16"/>
      <c r="DI364" s="16"/>
      <c r="DJ364" s="16"/>
      <c r="DK364" s="16"/>
      <c r="DL364" s="16"/>
      <c r="DM364" s="16"/>
      <c r="DN364" s="16"/>
      <c r="DO364" s="16"/>
      <c r="DP364" s="16"/>
      <c r="DQ364" s="16"/>
      <c r="DR364" s="16"/>
      <c r="DS364" s="16"/>
      <c r="DT364" s="16"/>
      <c r="DU364" s="16"/>
      <c r="DV364" s="16"/>
      <c r="DW364" s="16"/>
      <c r="DX364" s="16"/>
      <c r="DY364" s="16"/>
      <c r="DZ364" s="16"/>
      <c r="EA364" s="16"/>
      <c r="EB364" s="16"/>
      <c r="EC364" s="16"/>
      <c r="ED364" s="16"/>
      <c r="EE364" s="16"/>
      <c r="EF364" s="16"/>
      <c r="EG364" s="16"/>
      <c r="EH364" s="16"/>
      <c r="EI364" s="16"/>
      <c r="EJ364" s="16"/>
      <c r="EK364" s="16"/>
      <c r="EL364" s="16"/>
      <c r="EM364" s="16"/>
      <c r="EN364" s="16"/>
      <c r="EO364" s="16"/>
      <c r="EP364" s="16"/>
      <c r="EQ364" s="16"/>
      <c r="ER364" s="16"/>
      <c r="ES364" s="16"/>
      <c r="ET364" s="16"/>
      <c r="EU364" s="16"/>
      <c r="EV364" s="16"/>
      <c r="EW364" s="16"/>
      <c r="EX364" s="16"/>
      <c r="EY364" s="16"/>
      <c r="EZ364" s="16"/>
      <c r="FA364" s="16"/>
      <c r="FB364" s="16"/>
      <c r="FC364" s="16"/>
      <c r="FD364" s="16"/>
      <c r="FE364" s="16"/>
      <c r="FF364" s="16"/>
      <c r="FG364" s="16"/>
      <c r="FH364" s="16"/>
      <c r="FI364" s="16"/>
      <c r="FJ364" s="16"/>
      <c r="FK364" s="16"/>
      <c r="FL364" s="16"/>
      <c r="FM364" s="16"/>
      <c r="FN364" s="16"/>
      <c r="FO364" s="16"/>
      <c r="FP364" s="16"/>
      <c r="FQ364" s="16"/>
      <c r="FR364" s="16"/>
      <c r="FS364" s="16"/>
      <c r="FT364" s="16"/>
      <c r="FU364" s="16"/>
      <c r="FV364" s="16"/>
      <c r="FW364" s="16"/>
      <c r="FX364" s="16"/>
      <c r="FY364" s="16"/>
      <c r="FZ364" s="16"/>
      <c r="GA364" s="16"/>
      <c r="GB364" s="16"/>
      <c r="GC364" s="16"/>
      <c r="GE364" s="37">
        <v>359</v>
      </c>
      <c r="GF364" s="12">
        <v>3465</v>
      </c>
      <c r="GG364" s="16">
        <v>138.80799999999999</v>
      </c>
      <c r="GH364" s="16">
        <v>170.35</v>
      </c>
      <c r="GI364" s="16">
        <v>31.1</v>
      </c>
      <c r="GJ364" s="16">
        <v>34.99</v>
      </c>
      <c r="GK364" s="16">
        <v>58.024999999999999</v>
      </c>
      <c r="GL364" s="16">
        <v>5.58</v>
      </c>
      <c r="GM364" s="16">
        <v>26.24</v>
      </c>
      <c r="GN364" s="16">
        <v>100.255</v>
      </c>
      <c r="GO364" s="16">
        <v>82.454999999999998</v>
      </c>
      <c r="GP364" s="16">
        <v>229.92</v>
      </c>
      <c r="GQ364" s="16">
        <v>191.38499999999999</v>
      </c>
      <c r="GR364" s="16">
        <v>131.47999999999999</v>
      </c>
      <c r="GS364" s="16">
        <v>154.11000000000001</v>
      </c>
      <c r="GT364" s="16">
        <v>46.975000000000001</v>
      </c>
      <c r="GU364" s="16">
        <v>95.84</v>
      </c>
      <c r="GV364" s="16">
        <v>12950.970000000003</v>
      </c>
      <c r="GW364" s="16"/>
      <c r="GX364" s="16"/>
      <c r="GY364" s="16"/>
      <c r="GZ364" s="16"/>
      <c r="HA364" s="16"/>
    </row>
    <row r="365" spans="1:209" x14ac:dyDescent="0.35">
      <c r="A365" s="37"/>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c r="CO365" s="16"/>
      <c r="CP365" s="16"/>
      <c r="CQ365" s="16"/>
      <c r="CR365" s="16"/>
      <c r="CS365" s="16"/>
      <c r="CT365" s="16"/>
      <c r="CU365" s="16"/>
      <c r="CV365" s="16"/>
      <c r="CW365" s="16"/>
      <c r="CX365" s="16"/>
      <c r="CY365" s="16"/>
      <c r="CZ365" s="16"/>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6"/>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c r="FL365" s="16"/>
      <c r="FM365" s="16"/>
      <c r="FN365" s="16"/>
      <c r="FO365" s="16"/>
      <c r="FP365" s="16"/>
      <c r="FQ365" s="16"/>
      <c r="FR365" s="16"/>
      <c r="FS365" s="16"/>
      <c r="FT365" s="16"/>
      <c r="FU365" s="16"/>
      <c r="FV365" s="16"/>
      <c r="FW365" s="16"/>
      <c r="FX365" s="16"/>
      <c r="FY365" s="16"/>
      <c r="FZ365" s="16"/>
      <c r="GA365" s="16"/>
      <c r="GB365" s="16"/>
      <c r="GC365" s="16"/>
      <c r="GE365" s="37">
        <v>360</v>
      </c>
      <c r="GF365" s="12">
        <v>3467</v>
      </c>
      <c r="GG365" s="16">
        <v>5.0250000000000004</v>
      </c>
      <c r="GH365" s="16">
        <v>6.75</v>
      </c>
      <c r="GI365" s="16">
        <v>5.29</v>
      </c>
      <c r="GJ365" s="16">
        <v>23</v>
      </c>
      <c r="GK365" s="16">
        <v>0</v>
      </c>
      <c r="GL365" s="16">
        <v>0</v>
      </c>
      <c r="GM365" s="16">
        <v>37.979999999999997</v>
      </c>
      <c r="GN365" s="16">
        <v>5.3</v>
      </c>
      <c r="GO365" s="16">
        <v>19.555</v>
      </c>
      <c r="GP365" s="16">
        <v>10.395</v>
      </c>
      <c r="GQ365" s="16">
        <v>12.21</v>
      </c>
      <c r="GR365" s="16">
        <v>0</v>
      </c>
      <c r="GS365" s="16">
        <v>13.28</v>
      </c>
      <c r="GT365" s="16">
        <v>13.2</v>
      </c>
      <c r="GU365" s="16">
        <v>10.56</v>
      </c>
      <c r="GV365" s="16">
        <v>1857.556</v>
      </c>
      <c r="GW365" s="16"/>
      <c r="GX365" s="16"/>
      <c r="GY365" s="16"/>
      <c r="GZ365" s="16"/>
      <c r="HA365" s="16"/>
    </row>
    <row r="366" spans="1:209" x14ac:dyDescent="0.35">
      <c r="A366" s="37"/>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c r="FL366" s="16"/>
      <c r="FM366" s="16"/>
      <c r="FN366" s="16"/>
      <c r="FO366" s="16"/>
      <c r="FP366" s="16"/>
      <c r="FQ366" s="16"/>
      <c r="FR366" s="16"/>
      <c r="FS366" s="16"/>
      <c r="FT366" s="16"/>
      <c r="FU366" s="16"/>
      <c r="FV366" s="16"/>
      <c r="FW366" s="16"/>
      <c r="FX366" s="16"/>
      <c r="FY366" s="16"/>
      <c r="FZ366" s="16"/>
      <c r="GA366" s="16"/>
      <c r="GB366" s="16"/>
      <c r="GC366" s="16"/>
      <c r="GE366" s="37">
        <v>361</v>
      </c>
      <c r="GF366" s="12">
        <v>3468</v>
      </c>
      <c r="GG366" s="16">
        <v>7.74</v>
      </c>
      <c r="GH366" s="16">
        <v>1.9</v>
      </c>
      <c r="GI366" s="16">
        <v>2.5</v>
      </c>
      <c r="GJ366" s="16">
        <v>0</v>
      </c>
      <c r="GK366" s="16">
        <v>5.5</v>
      </c>
      <c r="GL366" s="16">
        <v>0</v>
      </c>
      <c r="GM366" s="16">
        <v>5.4</v>
      </c>
      <c r="GN366" s="16">
        <v>0</v>
      </c>
      <c r="GO366" s="16">
        <v>5.68</v>
      </c>
      <c r="GP366" s="16">
        <v>5.12</v>
      </c>
      <c r="GQ366" s="16">
        <v>6.65</v>
      </c>
      <c r="GR366" s="16">
        <v>0</v>
      </c>
      <c r="GS366" s="16">
        <v>0</v>
      </c>
      <c r="GT366" s="16">
        <v>0</v>
      </c>
      <c r="GU366" s="16">
        <v>0</v>
      </c>
      <c r="GV366" s="16">
        <v>453.7290000000001</v>
      </c>
      <c r="GW366" s="16"/>
      <c r="GX366" s="16"/>
      <c r="GY366" s="16"/>
      <c r="GZ366" s="16"/>
      <c r="HA366" s="16"/>
    </row>
    <row r="367" spans="1:209" x14ac:dyDescent="0.35">
      <c r="A367" s="37"/>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c r="CM367" s="16"/>
      <c r="CN367" s="16"/>
      <c r="CO367" s="16"/>
      <c r="CP367" s="16"/>
      <c r="CQ367" s="16"/>
      <c r="CR367" s="16"/>
      <c r="CS367" s="16"/>
      <c r="CT367" s="16"/>
      <c r="CU367" s="16"/>
      <c r="CV367" s="16"/>
      <c r="CW367" s="16"/>
      <c r="CX367" s="16"/>
      <c r="CY367" s="16"/>
      <c r="CZ367" s="16"/>
      <c r="DA367" s="16"/>
      <c r="DB367" s="16"/>
      <c r="DC367" s="16"/>
      <c r="DD367" s="16"/>
      <c r="DE367" s="16"/>
      <c r="DF367" s="16"/>
      <c r="DG367" s="16"/>
      <c r="DH367" s="16"/>
      <c r="DI367" s="16"/>
      <c r="DJ367" s="16"/>
      <c r="DK367" s="16"/>
      <c r="DL367" s="16"/>
      <c r="DM367" s="16"/>
      <c r="DN367" s="16"/>
      <c r="DO367" s="16"/>
      <c r="DP367" s="16"/>
      <c r="DQ367" s="16"/>
      <c r="DR367" s="16"/>
      <c r="DS367" s="16"/>
      <c r="DT367" s="16"/>
      <c r="DU367" s="16"/>
      <c r="DV367" s="16"/>
      <c r="DW367" s="16"/>
      <c r="DX367" s="16"/>
      <c r="DY367" s="16"/>
      <c r="DZ367" s="16"/>
      <c r="EA367" s="16"/>
      <c r="EB367" s="16"/>
      <c r="EC367" s="16"/>
      <c r="ED367" s="16"/>
      <c r="EE367" s="16"/>
      <c r="EF367" s="16"/>
      <c r="EG367" s="16"/>
      <c r="EH367" s="16"/>
      <c r="EI367" s="16"/>
      <c r="EJ367" s="16"/>
      <c r="EK367" s="16"/>
      <c r="EL367" s="16"/>
      <c r="EM367" s="16"/>
      <c r="EN367" s="16"/>
      <c r="EO367" s="16"/>
      <c r="EP367" s="16"/>
      <c r="EQ367" s="16"/>
      <c r="ER367" s="16"/>
      <c r="ES367" s="16"/>
      <c r="ET367" s="16"/>
      <c r="EU367" s="16"/>
      <c r="EV367" s="16"/>
      <c r="EW367" s="16"/>
      <c r="EX367" s="16"/>
      <c r="EY367" s="16"/>
      <c r="EZ367" s="16"/>
      <c r="FA367" s="16"/>
      <c r="FB367" s="16"/>
      <c r="FC367" s="16"/>
      <c r="FD367" s="16"/>
      <c r="FE367" s="16"/>
      <c r="FF367" s="16"/>
      <c r="FG367" s="16"/>
      <c r="FH367" s="16"/>
      <c r="FI367" s="16"/>
      <c r="FJ367" s="16"/>
      <c r="FK367" s="16"/>
      <c r="FL367" s="16"/>
      <c r="FM367" s="16"/>
      <c r="FN367" s="16"/>
      <c r="FO367" s="16"/>
      <c r="FP367" s="16"/>
      <c r="FQ367" s="16"/>
      <c r="FR367" s="16"/>
      <c r="FS367" s="16"/>
      <c r="FT367" s="16"/>
      <c r="FU367" s="16"/>
      <c r="FV367" s="16"/>
      <c r="FW367" s="16"/>
      <c r="FX367" s="16"/>
      <c r="FY367" s="16"/>
      <c r="FZ367" s="16"/>
      <c r="GA367" s="16"/>
      <c r="GB367" s="16"/>
      <c r="GC367" s="16"/>
      <c r="GE367" s="37">
        <v>362</v>
      </c>
      <c r="GF367" s="12">
        <v>3469</v>
      </c>
      <c r="GG367" s="16">
        <v>1.52</v>
      </c>
      <c r="GH367" s="16">
        <v>0</v>
      </c>
      <c r="GI367" s="16">
        <v>0</v>
      </c>
      <c r="GJ367" s="16">
        <v>5.2</v>
      </c>
      <c r="GK367" s="16">
        <v>2</v>
      </c>
      <c r="GL367" s="16">
        <v>0</v>
      </c>
      <c r="GM367" s="16">
        <v>10.9</v>
      </c>
      <c r="GN367" s="16">
        <v>6.21</v>
      </c>
      <c r="GO367" s="16">
        <v>0</v>
      </c>
      <c r="GP367" s="16">
        <v>0</v>
      </c>
      <c r="GQ367" s="16">
        <v>29.7</v>
      </c>
      <c r="GR367" s="16">
        <v>0</v>
      </c>
      <c r="GS367" s="16">
        <v>0</v>
      </c>
      <c r="GT367" s="16">
        <v>0</v>
      </c>
      <c r="GU367" s="16">
        <v>17.21</v>
      </c>
      <c r="GV367" s="16">
        <v>598.70000000000016</v>
      </c>
      <c r="GW367" s="16"/>
      <c r="GX367" s="16"/>
      <c r="GY367" s="16"/>
      <c r="GZ367" s="16"/>
      <c r="HA367" s="16"/>
    </row>
    <row r="368" spans="1:209" x14ac:dyDescent="0.35">
      <c r="A368" s="37"/>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c r="CM368" s="16"/>
      <c r="CN368" s="16"/>
      <c r="CO368" s="16"/>
      <c r="CP368" s="16"/>
      <c r="CQ368" s="16"/>
      <c r="CR368" s="16"/>
      <c r="CS368" s="16"/>
      <c r="CT368" s="16"/>
      <c r="CU368" s="16"/>
      <c r="CV368" s="16"/>
      <c r="CW368" s="16"/>
      <c r="CX368" s="16"/>
      <c r="CY368" s="16"/>
      <c r="CZ368" s="16"/>
      <c r="DA368" s="16"/>
      <c r="DB368" s="16"/>
      <c r="DC368" s="16"/>
      <c r="DD368" s="16"/>
      <c r="DE368" s="16"/>
      <c r="DF368" s="16"/>
      <c r="DG368" s="16"/>
      <c r="DH368" s="16"/>
      <c r="DI368" s="16"/>
      <c r="DJ368" s="16"/>
      <c r="DK368" s="16"/>
      <c r="DL368" s="16"/>
      <c r="DM368" s="16"/>
      <c r="DN368" s="16"/>
      <c r="DO368" s="16"/>
      <c r="DP368" s="16"/>
      <c r="DQ368" s="16"/>
      <c r="DR368" s="16"/>
      <c r="DS368" s="16"/>
      <c r="DT368" s="16"/>
      <c r="DU368" s="16"/>
      <c r="DV368" s="16"/>
      <c r="DW368" s="16"/>
      <c r="DX368" s="16"/>
      <c r="DY368" s="16"/>
      <c r="DZ368" s="16"/>
      <c r="EA368" s="16"/>
      <c r="EB368" s="16"/>
      <c r="EC368" s="16"/>
      <c r="ED368" s="16"/>
      <c r="EE368" s="16"/>
      <c r="EF368" s="16"/>
      <c r="EG368" s="16"/>
      <c r="EH368" s="16"/>
      <c r="EI368" s="16"/>
      <c r="EJ368" s="16"/>
      <c r="EK368" s="16"/>
      <c r="EL368" s="16"/>
      <c r="EM368" s="16"/>
      <c r="EN368" s="16"/>
      <c r="EO368" s="16"/>
      <c r="EP368" s="16"/>
      <c r="EQ368" s="16"/>
      <c r="ER368" s="16"/>
      <c r="ES368" s="16"/>
      <c r="ET368" s="16"/>
      <c r="EU368" s="16"/>
      <c r="EV368" s="16"/>
      <c r="EW368" s="16"/>
      <c r="EX368" s="16"/>
      <c r="EY368" s="16"/>
      <c r="EZ368" s="16"/>
      <c r="FA368" s="16"/>
      <c r="FB368" s="16"/>
      <c r="FC368" s="16"/>
      <c r="FD368" s="16"/>
      <c r="FE368" s="16"/>
      <c r="FF368" s="16"/>
      <c r="FG368" s="16"/>
      <c r="FH368" s="16"/>
      <c r="FI368" s="16"/>
      <c r="FJ368" s="16"/>
      <c r="FK368" s="16"/>
      <c r="FL368" s="16"/>
      <c r="FM368" s="16"/>
      <c r="FN368" s="16"/>
      <c r="FO368" s="16"/>
      <c r="FP368" s="16"/>
      <c r="FQ368" s="16"/>
      <c r="FR368" s="16"/>
      <c r="FS368" s="16"/>
      <c r="FT368" s="16"/>
      <c r="FU368" s="16"/>
      <c r="FV368" s="16"/>
      <c r="FW368" s="16"/>
      <c r="FX368" s="16"/>
      <c r="FY368" s="16"/>
      <c r="FZ368" s="16"/>
      <c r="GA368" s="16"/>
      <c r="GB368" s="16"/>
      <c r="GC368" s="16"/>
      <c r="GE368" s="37">
        <v>363</v>
      </c>
      <c r="GF368" s="12">
        <v>3472</v>
      </c>
      <c r="GG368" s="16">
        <v>31.006</v>
      </c>
      <c r="GH368" s="16">
        <v>17.97</v>
      </c>
      <c r="GI368" s="16">
        <v>1.61</v>
      </c>
      <c r="GJ368" s="16">
        <v>9</v>
      </c>
      <c r="GK368" s="16">
        <v>3.5</v>
      </c>
      <c r="GL368" s="16">
        <v>8.26</v>
      </c>
      <c r="GM368" s="16">
        <v>7.56</v>
      </c>
      <c r="GN368" s="16">
        <v>18.21</v>
      </c>
      <c r="GO368" s="16">
        <v>16.670000000000002</v>
      </c>
      <c r="GP368" s="16">
        <v>19.86</v>
      </c>
      <c r="GQ368" s="16">
        <v>30.42</v>
      </c>
      <c r="GR368" s="16">
        <v>7.8</v>
      </c>
      <c r="GS368" s="16">
        <v>12.45</v>
      </c>
      <c r="GT368" s="16">
        <v>19.055</v>
      </c>
      <c r="GU368" s="16">
        <v>0</v>
      </c>
      <c r="GV368" s="16">
        <v>2130.4450000000015</v>
      </c>
      <c r="GW368" s="16"/>
      <c r="GX368" s="16"/>
      <c r="GY368" s="16"/>
      <c r="GZ368" s="16"/>
      <c r="HA368" s="16"/>
    </row>
    <row r="369" spans="1:209" x14ac:dyDescent="0.35">
      <c r="A369" s="37"/>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c r="CO369" s="16"/>
      <c r="CP369" s="16"/>
      <c r="CQ369" s="16"/>
      <c r="CR369" s="16"/>
      <c r="CS369" s="16"/>
      <c r="CT369" s="16"/>
      <c r="CU369" s="16"/>
      <c r="CV369" s="16"/>
      <c r="CW369" s="16"/>
      <c r="CX369" s="16"/>
      <c r="CY369" s="16"/>
      <c r="CZ369" s="16"/>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6"/>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c r="FL369" s="16"/>
      <c r="FM369" s="16"/>
      <c r="FN369" s="16"/>
      <c r="FO369" s="16"/>
      <c r="FP369" s="16"/>
      <c r="FQ369" s="16"/>
      <c r="FR369" s="16"/>
      <c r="FS369" s="16"/>
      <c r="FT369" s="16"/>
      <c r="FU369" s="16"/>
      <c r="FV369" s="16"/>
      <c r="FW369" s="16"/>
      <c r="FX369" s="16"/>
      <c r="FY369" s="16"/>
      <c r="FZ369" s="16"/>
      <c r="GA369" s="16"/>
      <c r="GB369" s="16"/>
      <c r="GC369" s="16"/>
      <c r="GE369" s="37">
        <v>364</v>
      </c>
      <c r="GF369" s="12">
        <v>3475</v>
      </c>
      <c r="GG369" s="16">
        <v>1.54</v>
      </c>
      <c r="GH369" s="16">
        <v>0</v>
      </c>
      <c r="GI369" s="16">
        <v>0</v>
      </c>
      <c r="GJ369" s="16">
        <v>0</v>
      </c>
      <c r="GK369" s="16">
        <v>0</v>
      </c>
      <c r="GL369" s="16">
        <v>3.12</v>
      </c>
      <c r="GM369" s="16">
        <v>0</v>
      </c>
      <c r="GN369" s="16">
        <v>9.52</v>
      </c>
      <c r="GO369" s="16">
        <v>0</v>
      </c>
      <c r="GP369" s="16">
        <v>0</v>
      </c>
      <c r="GQ369" s="16">
        <v>0</v>
      </c>
      <c r="GR369" s="16">
        <v>0</v>
      </c>
      <c r="GS369" s="16">
        <v>0</v>
      </c>
      <c r="GT369" s="16">
        <v>19.36</v>
      </c>
      <c r="GU369" s="16">
        <v>0</v>
      </c>
      <c r="GV369" s="16">
        <v>496.39499999999998</v>
      </c>
      <c r="GW369" s="16"/>
      <c r="GX369" s="16"/>
      <c r="GY369" s="16"/>
      <c r="GZ369" s="16"/>
      <c r="HA369" s="16"/>
    </row>
    <row r="370" spans="1:209" x14ac:dyDescent="0.35">
      <c r="A370" s="37"/>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c r="CO370" s="16"/>
      <c r="CP370" s="16"/>
      <c r="CQ370" s="16"/>
      <c r="CR370" s="16"/>
      <c r="CS370" s="16"/>
      <c r="CT370" s="16"/>
      <c r="CU370" s="16"/>
      <c r="CV370" s="16"/>
      <c r="CW370" s="16"/>
      <c r="CX370" s="16"/>
      <c r="CY370" s="16"/>
      <c r="CZ370" s="16"/>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6"/>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c r="FL370" s="16"/>
      <c r="FM370" s="16"/>
      <c r="FN370" s="16"/>
      <c r="FO370" s="16"/>
      <c r="FP370" s="16"/>
      <c r="FQ370" s="16"/>
      <c r="FR370" s="16"/>
      <c r="FS370" s="16"/>
      <c r="FT370" s="16"/>
      <c r="FU370" s="16"/>
      <c r="FV370" s="16"/>
      <c r="FW370" s="16"/>
      <c r="FX370" s="16"/>
      <c r="FY370" s="16"/>
      <c r="FZ370" s="16"/>
      <c r="GA370" s="16"/>
      <c r="GB370" s="16"/>
      <c r="GC370" s="16"/>
      <c r="GE370" s="37">
        <v>365</v>
      </c>
      <c r="GF370" s="12">
        <v>3477</v>
      </c>
      <c r="GG370" s="16">
        <v>21.82</v>
      </c>
      <c r="GH370" s="16">
        <v>7.04</v>
      </c>
      <c r="GI370" s="16">
        <v>0</v>
      </c>
      <c r="GJ370" s="16">
        <v>0</v>
      </c>
      <c r="GK370" s="16">
        <v>0</v>
      </c>
      <c r="GL370" s="16">
        <v>0</v>
      </c>
      <c r="GM370" s="16">
        <v>0</v>
      </c>
      <c r="GN370" s="16">
        <v>0</v>
      </c>
      <c r="GO370" s="16">
        <v>0</v>
      </c>
      <c r="GP370" s="16">
        <v>0</v>
      </c>
      <c r="GQ370" s="16">
        <v>13.26</v>
      </c>
      <c r="GR370" s="16">
        <v>0</v>
      </c>
      <c r="GS370" s="16">
        <v>10.56</v>
      </c>
      <c r="GT370" s="16">
        <v>0</v>
      </c>
      <c r="GU370" s="16">
        <v>0</v>
      </c>
      <c r="GV370" s="16">
        <v>1162.2929999999997</v>
      </c>
      <c r="GW370" s="16"/>
      <c r="GX370" s="16"/>
      <c r="GY370" s="16"/>
      <c r="GZ370" s="16"/>
      <c r="HA370" s="16"/>
    </row>
    <row r="371" spans="1:209" x14ac:dyDescent="0.35">
      <c r="A371" s="37"/>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c r="CM371" s="16"/>
      <c r="CN371" s="16"/>
      <c r="CO371" s="16"/>
      <c r="CP371" s="16"/>
      <c r="CQ371" s="16"/>
      <c r="CR371" s="16"/>
      <c r="CS371" s="16"/>
      <c r="CT371" s="16"/>
      <c r="CU371" s="16"/>
      <c r="CV371" s="16"/>
      <c r="CW371" s="16"/>
      <c r="CX371" s="16"/>
      <c r="CY371" s="16"/>
      <c r="CZ371" s="16"/>
      <c r="DA371" s="16"/>
      <c r="DB371" s="16"/>
      <c r="DC371" s="16"/>
      <c r="DD371" s="16"/>
      <c r="DE371" s="16"/>
      <c r="DF371" s="16"/>
      <c r="DG371" s="16"/>
      <c r="DH371" s="16"/>
      <c r="DI371" s="16"/>
      <c r="DJ371" s="16"/>
      <c r="DK371" s="16"/>
      <c r="DL371" s="16"/>
      <c r="DM371" s="16"/>
      <c r="DN371" s="16"/>
      <c r="DO371" s="16"/>
      <c r="DP371" s="16"/>
      <c r="DQ371" s="16"/>
      <c r="DR371" s="16"/>
      <c r="DS371" s="16"/>
      <c r="DT371" s="16"/>
      <c r="DU371" s="16"/>
      <c r="DV371" s="16"/>
      <c r="DW371" s="16"/>
      <c r="DX371" s="16"/>
      <c r="DY371" s="16"/>
      <c r="DZ371" s="16"/>
      <c r="EA371" s="16"/>
      <c r="EB371" s="16"/>
      <c r="EC371" s="16"/>
      <c r="ED371" s="16"/>
      <c r="EE371" s="16"/>
      <c r="EF371" s="16"/>
      <c r="EG371" s="16"/>
      <c r="EH371" s="16"/>
      <c r="EI371" s="16"/>
      <c r="EJ371" s="16"/>
      <c r="EK371" s="16"/>
      <c r="EL371" s="16"/>
      <c r="EM371" s="16"/>
      <c r="EN371" s="16"/>
      <c r="EO371" s="16"/>
      <c r="EP371" s="16"/>
      <c r="EQ371" s="16"/>
      <c r="ER371" s="16"/>
      <c r="ES371" s="16"/>
      <c r="ET371" s="16"/>
      <c r="EU371" s="16"/>
      <c r="EV371" s="16"/>
      <c r="EW371" s="16"/>
      <c r="EX371" s="16"/>
      <c r="EY371" s="16"/>
      <c r="EZ371" s="16"/>
      <c r="FA371" s="16"/>
      <c r="FB371" s="16"/>
      <c r="FC371" s="16"/>
      <c r="FD371" s="16"/>
      <c r="FE371" s="16"/>
      <c r="FF371" s="16"/>
      <c r="FG371" s="16"/>
      <c r="FH371" s="16"/>
      <c r="FI371" s="16"/>
      <c r="FJ371" s="16"/>
      <c r="FK371" s="16"/>
      <c r="FL371" s="16"/>
      <c r="FM371" s="16"/>
      <c r="FN371" s="16"/>
      <c r="FO371" s="16"/>
      <c r="FP371" s="16"/>
      <c r="FQ371" s="16"/>
      <c r="FR371" s="16"/>
      <c r="FS371" s="16"/>
      <c r="FT371" s="16"/>
      <c r="FU371" s="16"/>
      <c r="FV371" s="16"/>
      <c r="FW371" s="16"/>
      <c r="FX371" s="16"/>
      <c r="FY371" s="16"/>
      <c r="FZ371" s="16"/>
      <c r="GA371" s="16"/>
      <c r="GB371" s="16"/>
      <c r="GC371" s="16"/>
      <c r="GE371" s="37">
        <v>366</v>
      </c>
      <c r="GF371" s="12">
        <v>3478</v>
      </c>
      <c r="GG371" s="16">
        <v>50.008000000000003</v>
      </c>
      <c r="GH371" s="16">
        <v>46.37</v>
      </c>
      <c r="GI371" s="16">
        <v>0</v>
      </c>
      <c r="GJ371" s="16">
        <v>8.5</v>
      </c>
      <c r="GK371" s="16">
        <v>7.68</v>
      </c>
      <c r="GL371" s="16">
        <v>0</v>
      </c>
      <c r="GM371" s="16">
        <v>10.234999999999999</v>
      </c>
      <c r="GN371" s="16">
        <v>22.81</v>
      </c>
      <c r="GO371" s="16">
        <v>44</v>
      </c>
      <c r="GP371" s="16">
        <v>12.54</v>
      </c>
      <c r="GQ371" s="16">
        <v>54.64</v>
      </c>
      <c r="GR371" s="16">
        <v>22.55</v>
      </c>
      <c r="GS371" s="16">
        <v>11.205</v>
      </c>
      <c r="GT371" s="16">
        <v>6.6</v>
      </c>
      <c r="GU371" s="16">
        <v>0</v>
      </c>
      <c r="GV371" s="16">
        <v>3540.0589999999997</v>
      </c>
      <c r="GW371" s="16"/>
      <c r="GX371" s="16"/>
      <c r="GY371" s="16"/>
      <c r="GZ371" s="16"/>
      <c r="HA371" s="16"/>
    </row>
    <row r="372" spans="1:209" x14ac:dyDescent="0.35">
      <c r="A372" s="37"/>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c r="CM372" s="16"/>
      <c r="CN372" s="16"/>
      <c r="CO372" s="16"/>
      <c r="CP372" s="16"/>
      <c r="CQ372" s="16"/>
      <c r="CR372" s="16"/>
      <c r="CS372" s="16"/>
      <c r="CT372" s="16"/>
      <c r="CU372" s="16"/>
      <c r="CV372" s="16"/>
      <c r="CW372" s="16"/>
      <c r="CX372" s="16"/>
      <c r="CY372" s="16"/>
      <c r="CZ372" s="16"/>
      <c r="DA372" s="16"/>
      <c r="DB372" s="16"/>
      <c r="DC372" s="16"/>
      <c r="DD372" s="16"/>
      <c r="DE372" s="16"/>
      <c r="DF372" s="16"/>
      <c r="DG372" s="16"/>
      <c r="DH372" s="16"/>
      <c r="DI372" s="16"/>
      <c r="DJ372" s="16"/>
      <c r="DK372" s="16"/>
      <c r="DL372" s="16"/>
      <c r="DM372" s="16"/>
      <c r="DN372" s="16"/>
      <c r="DO372" s="16"/>
      <c r="DP372" s="16"/>
      <c r="DQ372" s="16"/>
      <c r="DR372" s="16"/>
      <c r="DS372" s="16"/>
      <c r="DT372" s="16"/>
      <c r="DU372" s="16"/>
      <c r="DV372" s="16"/>
      <c r="DW372" s="16"/>
      <c r="DX372" s="16"/>
      <c r="DY372" s="16"/>
      <c r="DZ372" s="16"/>
      <c r="EA372" s="16"/>
      <c r="EB372" s="16"/>
      <c r="EC372" s="16"/>
      <c r="ED372" s="16"/>
      <c r="EE372" s="16"/>
      <c r="EF372" s="16"/>
      <c r="EG372" s="16"/>
      <c r="EH372" s="16"/>
      <c r="EI372" s="16"/>
      <c r="EJ372" s="16"/>
      <c r="EK372" s="16"/>
      <c r="EL372" s="16"/>
      <c r="EM372" s="16"/>
      <c r="EN372" s="16"/>
      <c r="EO372" s="16"/>
      <c r="EP372" s="16"/>
      <c r="EQ372" s="16"/>
      <c r="ER372" s="16"/>
      <c r="ES372" s="16"/>
      <c r="ET372" s="16"/>
      <c r="EU372" s="16"/>
      <c r="EV372" s="16"/>
      <c r="EW372" s="16"/>
      <c r="EX372" s="16"/>
      <c r="EY372" s="16"/>
      <c r="EZ372" s="16"/>
      <c r="FA372" s="16"/>
      <c r="FB372" s="16"/>
      <c r="FC372" s="16"/>
      <c r="FD372" s="16"/>
      <c r="FE372" s="16"/>
      <c r="FF372" s="16"/>
      <c r="FG372" s="16"/>
      <c r="FH372" s="16"/>
      <c r="FI372" s="16"/>
      <c r="FJ372" s="16"/>
      <c r="FK372" s="16"/>
      <c r="FL372" s="16"/>
      <c r="FM372" s="16"/>
      <c r="FN372" s="16"/>
      <c r="FO372" s="16"/>
      <c r="FP372" s="16"/>
      <c r="FQ372" s="16"/>
      <c r="FR372" s="16"/>
      <c r="FS372" s="16"/>
      <c r="FT372" s="16"/>
      <c r="FU372" s="16"/>
      <c r="FV372" s="16"/>
      <c r="FW372" s="16"/>
      <c r="FX372" s="16"/>
      <c r="FY372" s="16"/>
      <c r="FZ372" s="16"/>
      <c r="GA372" s="16"/>
      <c r="GB372" s="16"/>
      <c r="GC372" s="16"/>
      <c r="GE372" s="37">
        <v>367</v>
      </c>
      <c r="GF372" s="12">
        <v>3480</v>
      </c>
      <c r="GG372" s="16">
        <v>32.46</v>
      </c>
      <c r="GH372" s="16">
        <v>6.6849999999999996</v>
      </c>
      <c r="GI372" s="16">
        <v>25.66</v>
      </c>
      <c r="GJ372" s="16">
        <v>4</v>
      </c>
      <c r="GK372" s="16">
        <v>0</v>
      </c>
      <c r="GL372" s="16">
        <v>70.72</v>
      </c>
      <c r="GM372" s="16">
        <v>20.8</v>
      </c>
      <c r="GN372" s="16">
        <v>15.51</v>
      </c>
      <c r="GO372" s="16">
        <v>0</v>
      </c>
      <c r="GP372" s="16">
        <v>72.765000000000001</v>
      </c>
      <c r="GQ372" s="16">
        <v>28.08</v>
      </c>
      <c r="GR372" s="16">
        <v>15.6</v>
      </c>
      <c r="GS372" s="16">
        <v>24.9</v>
      </c>
      <c r="GT372" s="16">
        <v>9.68</v>
      </c>
      <c r="GU372" s="16">
        <v>26.4</v>
      </c>
      <c r="GV372" s="16">
        <v>2876.6250000000005</v>
      </c>
      <c r="GW372" s="16"/>
      <c r="GX372" s="16"/>
      <c r="GY372" s="16"/>
      <c r="GZ372" s="16"/>
      <c r="HA372" s="16"/>
    </row>
    <row r="373" spans="1:209" x14ac:dyDescent="0.35">
      <c r="A373" s="37"/>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c r="CO373" s="16"/>
      <c r="CP373" s="16"/>
      <c r="CQ373" s="16"/>
      <c r="CR373" s="16"/>
      <c r="CS373" s="16"/>
      <c r="CT373" s="16"/>
      <c r="CU373" s="16"/>
      <c r="CV373" s="16"/>
      <c r="CW373" s="16"/>
      <c r="CX373" s="16"/>
      <c r="CY373" s="16"/>
      <c r="CZ373" s="16"/>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6"/>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c r="FL373" s="16"/>
      <c r="FM373" s="16"/>
      <c r="FN373" s="16"/>
      <c r="FO373" s="16"/>
      <c r="FP373" s="16"/>
      <c r="FQ373" s="16"/>
      <c r="FR373" s="16"/>
      <c r="FS373" s="16"/>
      <c r="FT373" s="16"/>
      <c r="FU373" s="16"/>
      <c r="FV373" s="16"/>
      <c r="FW373" s="16"/>
      <c r="FX373" s="16"/>
      <c r="FY373" s="16"/>
      <c r="FZ373" s="16"/>
      <c r="GA373" s="16"/>
      <c r="GB373" s="16"/>
      <c r="GC373" s="16"/>
      <c r="GE373" s="37">
        <v>368</v>
      </c>
      <c r="GF373" s="12">
        <v>3482</v>
      </c>
      <c r="GG373" s="16">
        <v>0</v>
      </c>
      <c r="GH373" s="16">
        <v>3.04</v>
      </c>
      <c r="GI373" s="16">
        <v>0</v>
      </c>
      <c r="GJ373" s="16">
        <v>0</v>
      </c>
      <c r="GK373" s="16">
        <v>0</v>
      </c>
      <c r="GL373" s="16">
        <v>0</v>
      </c>
      <c r="GM373" s="16">
        <v>0</v>
      </c>
      <c r="GN373" s="16">
        <v>0</v>
      </c>
      <c r="GO373" s="16">
        <v>0</v>
      </c>
      <c r="GP373" s="16">
        <v>99.54</v>
      </c>
      <c r="GQ373" s="16">
        <v>0</v>
      </c>
      <c r="GR373" s="16">
        <v>0</v>
      </c>
      <c r="GS373" s="16">
        <v>0</v>
      </c>
      <c r="GT373" s="16">
        <v>0</v>
      </c>
      <c r="GU373" s="16">
        <v>0</v>
      </c>
      <c r="GV373" s="16">
        <v>604.65500000000009</v>
      </c>
      <c r="GW373" s="16"/>
      <c r="GX373" s="16"/>
      <c r="GY373" s="16"/>
      <c r="GZ373" s="16"/>
      <c r="HA373" s="16"/>
    </row>
    <row r="374" spans="1:209" x14ac:dyDescent="0.35">
      <c r="A374" s="37"/>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c r="CM374" s="16"/>
      <c r="CN374" s="16"/>
      <c r="CO374" s="16"/>
      <c r="CP374" s="16"/>
      <c r="CQ374" s="16"/>
      <c r="CR374" s="16"/>
      <c r="CS374" s="16"/>
      <c r="CT374" s="16"/>
      <c r="CU374" s="16"/>
      <c r="CV374" s="16"/>
      <c r="CW374" s="16"/>
      <c r="CX374" s="16"/>
      <c r="CY374" s="16"/>
      <c r="CZ374" s="16"/>
      <c r="DA374" s="16"/>
      <c r="DB374" s="16"/>
      <c r="DC374" s="16"/>
      <c r="DD374" s="16"/>
      <c r="DE374" s="16"/>
      <c r="DF374" s="16"/>
      <c r="DG374" s="16"/>
      <c r="DH374" s="16"/>
      <c r="DI374" s="16"/>
      <c r="DJ374" s="16"/>
      <c r="DK374" s="16"/>
      <c r="DL374" s="16"/>
      <c r="DM374" s="16"/>
      <c r="DN374" s="16"/>
      <c r="DO374" s="16"/>
      <c r="DP374" s="16"/>
      <c r="DQ374" s="16"/>
      <c r="DR374" s="16"/>
      <c r="DS374" s="16"/>
      <c r="DT374" s="16"/>
      <c r="DU374" s="16"/>
      <c r="DV374" s="16"/>
      <c r="DW374" s="16"/>
      <c r="DX374" s="16"/>
      <c r="DY374" s="16"/>
      <c r="DZ374" s="16"/>
      <c r="EA374" s="16"/>
      <c r="EB374" s="16"/>
      <c r="EC374" s="16"/>
      <c r="ED374" s="16"/>
      <c r="EE374" s="16"/>
      <c r="EF374" s="16"/>
      <c r="EG374" s="16"/>
      <c r="EH374" s="16"/>
      <c r="EI374" s="16"/>
      <c r="EJ374" s="16"/>
      <c r="EK374" s="16"/>
      <c r="EL374" s="16"/>
      <c r="EM374" s="16"/>
      <c r="EN374" s="16"/>
      <c r="EO374" s="16"/>
      <c r="EP374" s="16"/>
      <c r="EQ374" s="16"/>
      <c r="ER374" s="16"/>
      <c r="ES374" s="16"/>
      <c r="ET374" s="16"/>
      <c r="EU374" s="16"/>
      <c r="EV374" s="16"/>
      <c r="EW374" s="16"/>
      <c r="EX374" s="16"/>
      <c r="EY374" s="16"/>
      <c r="EZ374" s="16"/>
      <c r="FA374" s="16"/>
      <c r="FB374" s="16"/>
      <c r="FC374" s="16"/>
      <c r="FD374" s="16"/>
      <c r="FE374" s="16"/>
      <c r="FF374" s="16"/>
      <c r="FG374" s="16"/>
      <c r="FH374" s="16"/>
      <c r="FI374" s="16"/>
      <c r="FJ374" s="16"/>
      <c r="FK374" s="16"/>
      <c r="FL374" s="16"/>
      <c r="FM374" s="16"/>
      <c r="FN374" s="16"/>
      <c r="FO374" s="16"/>
      <c r="FP374" s="16"/>
      <c r="FQ374" s="16"/>
      <c r="FR374" s="16"/>
      <c r="FS374" s="16"/>
      <c r="FT374" s="16"/>
      <c r="FU374" s="16"/>
      <c r="FV374" s="16"/>
      <c r="FW374" s="16"/>
      <c r="FX374" s="16"/>
      <c r="FY374" s="16"/>
      <c r="FZ374" s="16"/>
      <c r="GA374" s="16"/>
      <c r="GB374" s="16"/>
      <c r="GC374" s="16"/>
      <c r="GE374" s="37">
        <v>369</v>
      </c>
      <c r="GF374" s="12">
        <v>3483</v>
      </c>
      <c r="GG374" s="16">
        <v>4.9400000000000004</v>
      </c>
      <c r="GH374" s="16">
        <v>7.1950000000000003</v>
      </c>
      <c r="GI374" s="16">
        <v>5.6</v>
      </c>
      <c r="GJ374" s="16">
        <v>18.5</v>
      </c>
      <c r="GK374" s="16">
        <v>0</v>
      </c>
      <c r="GL374" s="16">
        <v>2.5</v>
      </c>
      <c r="GM374" s="16">
        <v>0</v>
      </c>
      <c r="GN374" s="16">
        <v>12.8</v>
      </c>
      <c r="GO374" s="16">
        <v>36.58</v>
      </c>
      <c r="GP374" s="16">
        <v>16.5</v>
      </c>
      <c r="GQ374" s="16">
        <v>53.48</v>
      </c>
      <c r="GR374" s="16">
        <v>6.65</v>
      </c>
      <c r="GS374" s="16">
        <v>11.62</v>
      </c>
      <c r="GT374" s="16">
        <v>13.2</v>
      </c>
      <c r="GU374" s="16">
        <v>0</v>
      </c>
      <c r="GV374" s="16">
        <v>1245.7</v>
      </c>
      <c r="GW374" s="16"/>
      <c r="GX374" s="16"/>
      <c r="GY374" s="16"/>
      <c r="GZ374" s="16"/>
      <c r="HA374" s="16"/>
    </row>
    <row r="375" spans="1:209" x14ac:dyDescent="0.35">
      <c r="A375" s="37"/>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c r="CM375" s="16"/>
      <c r="CN375" s="16"/>
      <c r="CO375" s="16"/>
      <c r="CP375" s="16"/>
      <c r="CQ375" s="16"/>
      <c r="CR375" s="16"/>
      <c r="CS375" s="16"/>
      <c r="CT375" s="16"/>
      <c r="CU375" s="16"/>
      <c r="CV375" s="16"/>
      <c r="CW375" s="16"/>
      <c r="CX375" s="16"/>
      <c r="CY375" s="16"/>
      <c r="CZ375" s="16"/>
      <c r="DA375" s="16"/>
      <c r="DB375" s="16"/>
      <c r="DC375" s="16"/>
      <c r="DD375" s="16"/>
      <c r="DE375" s="16"/>
      <c r="DF375" s="16"/>
      <c r="DG375" s="16"/>
      <c r="DH375" s="16"/>
      <c r="DI375" s="16"/>
      <c r="DJ375" s="16"/>
      <c r="DK375" s="16"/>
      <c r="DL375" s="16"/>
      <c r="DM375" s="16"/>
      <c r="DN375" s="16"/>
      <c r="DO375" s="16"/>
      <c r="DP375" s="16"/>
      <c r="DQ375" s="16"/>
      <c r="DR375" s="16"/>
      <c r="DS375" s="16"/>
      <c r="DT375" s="16"/>
      <c r="DU375" s="16"/>
      <c r="DV375" s="16"/>
      <c r="DW375" s="16"/>
      <c r="DX375" s="16"/>
      <c r="DY375" s="16"/>
      <c r="DZ375" s="16"/>
      <c r="EA375" s="16"/>
      <c r="EB375" s="16"/>
      <c r="EC375" s="16"/>
      <c r="ED375" s="16"/>
      <c r="EE375" s="16"/>
      <c r="EF375" s="16"/>
      <c r="EG375" s="16"/>
      <c r="EH375" s="16"/>
      <c r="EI375" s="16"/>
      <c r="EJ375" s="16"/>
      <c r="EK375" s="16"/>
      <c r="EL375" s="16"/>
      <c r="EM375" s="16"/>
      <c r="EN375" s="16"/>
      <c r="EO375" s="16"/>
      <c r="EP375" s="16"/>
      <c r="EQ375" s="16"/>
      <c r="ER375" s="16"/>
      <c r="ES375" s="16"/>
      <c r="ET375" s="16"/>
      <c r="EU375" s="16"/>
      <c r="EV375" s="16"/>
      <c r="EW375" s="16"/>
      <c r="EX375" s="16"/>
      <c r="EY375" s="16"/>
      <c r="EZ375" s="16"/>
      <c r="FA375" s="16"/>
      <c r="FB375" s="16"/>
      <c r="FC375" s="16"/>
      <c r="FD375" s="16"/>
      <c r="FE375" s="16"/>
      <c r="FF375" s="16"/>
      <c r="FG375" s="16"/>
      <c r="FH375" s="16"/>
      <c r="FI375" s="16"/>
      <c r="FJ375" s="16"/>
      <c r="FK375" s="16"/>
      <c r="FL375" s="16"/>
      <c r="FM375" s="16"/>
      <c r="FN375" s="16"/>
      <c r="FO375" s="16"/>
      <c r="FP375" s="16"/>
      <c r="FQ375" s="16"/>
      <c r="FR375" s="16"/>
      <c r="FS375" s="16"/>
      <c r="FT375" s="16"/>
      <c r="FU375" s="16"/>
      <c r="FV375" s="16"/>
      <c r="FW375" s="16"/>
      <c r="FX375" s="16"/>
      <c r="FY375" s="16"/>
      <c r="FZ375" s="16"/>
      <c r="GA375" s="16"/>
      <c r="GB375" s="16"/>
      <c r="GC375" s="16"/>
      <c r="GE375" s="37">
        <v>370</v>
      </c>
      <c r="GF375" s="12">
        <v>3485</v>
      </c>
      <c r="GG375" s="16">
        <v>0</v>
      </c>
      <c r="GH375" s="16">
        <v>5.13</v>
      </c>
      <c r="GI375" s="16">
        <v>0</v>
      </c>
      <c r="GJ375" s="16">
        <v>0</v>
      </c>
      <c r="GK375" s="16">
        <v>9</v>
      </c>
      <c r="GL375" s="16">
        <v>0</v>
      </c>
      <c r="GM375" s="16">
        <v>0</v>
      </c>
      <c r="GN375" s="16">
        <v>5.67</v>
      </c>
      <c r="GO375" s="16">
        <v>0</v>
      </c>
      <c r="GP375" s="16">
        <v>0</v>
      </c>
      <c r="GQ375" s="16">
        <v>0</v>
      </c>
      <c r="GR375" s="16">
        <v>0</v>
      </c>
      <c r="GS375" s="16">
        <v>19.09</v>
      </c>
      <c r="GT375" s="16">
        <v>0</v>
      </c>
      <c r="GU375" s="16">
        <v>0</v>
      </c>
      <c r="GV375" s="16">
        <v>377.30500000000006</v>
      </c>
      <c r="GW375" s="16"/>
      <c r="GX375" s="16"/>
      <c r="GY375" s="16"/>
      <c r="GZ375" s="16"/>
      <c r="HA375" s="16"/>
    </row>
    <row r="376" spans="1:209" x14ac:dyDescent="0.35">
      <c r="A376" s="37"/>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6"/>
      <c r="FH376" s="16"/>
      <c r="FI376" s="16"/>
      <c r="FJ376" s="16"/>
      <c r="FK376" s="16"/>
      <c r="FL376" s="16"/>
      <c r="FM376" s="16"/>
      <c r="FN376" s="16"/>
      <c r="FO376" s="16"/>
      <c r="FP376" s="16"/>
      <c r="FQ376" s="16"/>
      <c r="FR376" s="16"/>
      <c r="FS376" s="16"/>
      <c r="FT376" s="16"/>
      <c r="FU376" s="16"/>
      <c r="FV376" s="16"/>
      <c r="FW376" s="16"/>
      <c r="FX376" s="16"/>
      <c r="FY376" s="16"/>
      <c r="FZ376" s="16"/>
      <c r="GA376" s="16"/>
      <c r="GB376" s="16"/>
      <c r="GC376" s="16"/>
      <c r="GE376" s="37">
        <v>371</v>
      </c>
      <c r="GF376" s="12">
        <v>3487</v>
      </c>
      <c r="GG376" s="16">
        <v>1.54</v>
      </c>
      <c r="GH376" s="16">
        <v>2.66</v>
      </c>
      <c r="GI376" s="16">
        <v>0</v>
      </c>
      <c r="GJ376" s="16">
        <v>0</v>
      </c>
      <c r="GK376" s="16">
        <v>0</v>
      </c>
      <c r="GL376" s="16">
        <v>0</v>
      </c>
      <c r="GM376" s="16">
        <v>0</v>
      </c>
      <c r="GN376" s="16">
        <v>0</v>
      </c>
      <c r="GO376" s="16">
        <v>0</v>
      </c>
      <c r="GP376" s="16">
        <v>0</v>
      </c>
      <c r="GQ376" s="16">
        <v>0</v>
      </c>
      <c r="GR376" s="16">
        <v>0</v>
      </c>
      <c r="GS376" s="16">
        <v>0</v>
      </c>
      <c r="GT376" s="16">
        <v>0</v>
      </c>
      <c r="GU376" s="16">
        <v>0</v>
      </c>
      <c r="GV376" s="16">
        <v>113.995</v>
      </c>
      <c r="GW376" s="16"/>
      <c r="GX376" s="16"/>
      <c r="GY376" s="16"/>
      <c r="GZ376" s="16"/>
      <c r="HA376" s="16"/>
    </row>
    <row r="377" spans="1:209" x14ac:dyDescent="0.35">
      <c r="A377" s="37"/>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c r="CO377" s="16"/>
      <c r="CP377" s="16"/>
      <c r="CQ377" s="16"/>
      <c r="CR377" s="16"/>
      <c r="CS377" s="16"/>
      <c r="CT377" s="16"/>
      <c r="CU377" s="16"/>
      <c r="CV377" s="16"/>
      <c r="CW377" s="16"/>
      <c r="CX377" s="16"/>
      <c r="CY377" s="16"/>
      <c r="CZ377" s="16"/>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6"/>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c r="FL377" s="16"/>
      <c r="FM377" s="16"/>
      <c r="FN377" s="16"/>
      <c r="FO377" s="16"/>
      <c r="FP377" s="16"/>
      <c r="FQ377" s="16"/>
      <c r="FR377" s="16"/>
      <c r="FS377" s="16"/>
      <c r="FT377" s="16"/>
      <c r="FU377" s="16"/>
      <c r="FV377" s="16"/>
      <c r="FW377" s="16"/>
      <c r="FX377" s="16"/>
      <c r="FY377" s="16"/>
      <c r="FZ377" s="16"/>
      <c r="GA377" s="16"/>
      <c r="GB377" s="16"/>
      <c r="GC377" s="16"/>
      <c r="GE377" s="37">
        <v>372</v>
      </c>
      <c r="GF377" s="12">
        <v>3488</v>
      </c>
      <c r="GG377" s="16">
        <v>0</v>
      </c>
      <c r="GH377" s="16">
        <v>0</v>
      </c>
      <c r="GI377" s="16">
        <v>3.42</v>
      </c>
      <c r="GJ377" s="16">
        <v>0</v>
      </c>
      <c r="GK377" s="16">
        <v>0</v>
      </c>
      <c r="GL377" s="16">
        <v>0</v>
      </c>
      <c r="GM377" s="16">
        <v>0</v>
      </c>
      <c r="GN377" s="16">
        <v>0</v>
      </c>
      <c r="GO377" s="16">
        <v>0</v>
      </c>
      <c r="GP377" s="16">
        <v>0</v>
      </c>
      <c r="GQ377" s="16">
        <v>0</v>
      </c>
      <c r="GR377" s="16">
        <v>0</v>
      </c>
      <c r="GS377" s="16">
        <v>0</v>
      </c>
      <c r="GT377" s="16">
        <v>0</v>
      </c>
      <c r="GU377" s="16">
        <v>0</v>
      </c>
      <c r="GV377" s="16">
        <v>83.13</v>
      </c>
      <c r="GW377" s="16"/>
      <c r="GX377" s="16"/>
      <c r="GY377" s="16"/>
      <c r="GZ377" s="16"/>
      <c r="HA377" s="16"/>
    </row>
    <row r="378" spans="1:209" x14ac:dyDescent="0.35">
      <c r="A378" s="37"/>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c r="CO378" s="16"/>
      <c r="CP378" s="16"/>
      <c r="CQ378" s="16"/>
      <c r="CR378" s="16"/>
      <c r="CS378" s="16"/>
      <c r="CT378" s="16"/>
      <c r="CU378" s="16"/>
      <c r="CV378" s="16"/>
      <c r="CW378" s="16"/>
      <c r="CX378" s="16"/>
      <c r="CY378" s="16"/>
      <c r="CZ378" s="16"/>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6"/>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c r="FL378" s="16"/>
      <c r="FM378" s="16"/>
      <c r="FN378" s="16"/>
      <c r="FO378" s="16"/>
      <c r="FP378" s="16"/>
      <c r="FQ378" s="16"/>
      <c r="FR378" s="16"/>
      <c r="FS378" s="16"/>
      <c r="FT378" s="16"/>
      <c r="FU378" s="16"/>
      <c r="FV378" s="16"/>
      <c r="FW378" s="16"/>
      <c r="FX378" s="16"/>
      <c r="FY378" s="16"/>
      <c r="FZ378" s="16"/>
      <c r="GA378" s="16"/>
      <c r="GB378" s="16"/>
      <c r="GC378" s="16"/>
      <c r="GE378" s="37">
        <v>373</v>
      </c>
      <c r="GF378" s="12">
        <v>3489</v>
      </c>
      <c r="GG378" s="16">
        <v>4.76</v>
      </c>
      <c r="GH378" s="16">
        <v>0</v>
      </c>
      <c r="GI378" s="16">
        <v>0</v>
      </c>
      <c r="GJ378" s="16">
        <v>0</v>
      </c>
      <c r="GK378" s="16">
        <v>0</v>
      </c>
      <c r="GL378" s="16">
        <v>0</v>
      </c>
      <c r="GM378" s="16">
        <v>0</v>
      </c>
      <c r="GN378" s="16">
        <v>0</v>
      </c>
      <c r="GO378" s="16">
        <v>0</v>
      </c>
      <c r="GP378" s="16">
        <v>0</v>
      </c>
      <c r="GQ378" s="16">
        <v>0</v>
      </c>
      <c r="GR378" s="16">
        <v>0</v>
      </c>
      <c r="GS378" s="16">
        <v>6.64</v>
      </c>
      <c r="GT378" s="16">
        <v>0</v>
      </c>
      <c r="GU378" s="16">
        <v>0</v>
      </c>
      <c r="GV378" s="16">
        <v>155.19499999999996</v>
      </c>
      <c r="GW378" s="16"/>
      <c r="GX378" s="16"/>
      <c r="GY378" s="16"/>
      <c r="GZ378" s="16"/>
      <c r="HA378" s="16"/>
    </row>
    <row r="379" spans="1:209" x14ac:dyDescent="0.35">
      <c r="A379" s="37"/>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c r="CM379" s="16"/>
      <c r="CN379" s="16"/>
      <c r="CO379" s="16"/>
      <c r="CP379" s="16"/>
      <c r="CQ379" s="16"/>
      <c r="CR379" s="16"/>
      <c r="CS379" s="16"/>
      <c r="CT379" s="16"/>
      <c r="CU379" s="16"/>
      <c r="CV379" s="16"/>
      <c r="CW379" s="16"/>
      <c r="CX379" s="16"/>
      <c r="CY379" s="16"/>
      <c r="CZ379" s="16"/>
      <c r="DA379" s="16"/>
      <c r="DB379" s="16"/>
      <c r="DC379" s="16"/>
      <c r="DD379" s="16"/>
      <c r="DE379" s="16"/>
      <c r="DF379" s="16"/>
      <c r="DG379" s="16"/>
      <c r="DH379" s="16"/>
      <c r="DI379" s="16"/>
      <c r="DJ379" s="16"/>
      <c r="DK379" s="16"/>
      <c r="DL379" s="16"/>
      <c r="DM379" s="16"/>
      <c r="DN379" s="16"/>
      <c r="DO379" s="16"/>
      <c r="DP379" s="16"/>
      <c r="DQ379" s="16"/>
      <c r="DR379" s="16"/>
      <c r="DS379" s="16"/>
      <c r="DT379" s="16"/>
      <c r="DU379" s="16"/>
      <c r="DV379" s="16"/>
      <c r="DW379" s="16"/>
      <c r="DX379" s="16"/>
      <c r="DY379" s="16"/>
      <c r="DZ379" s="16"/>
      <c r="EA379" s="16"/>
      <c r="EB379" s="16"/>
      <c r="EC379" s="16"/>
      <c r="ED379" s="16"/>
      <c r="EE379" s="16"/>
      <c r="EF379" s="16"/>
      <c r="EG379" s="16"/>
      <c r="EH379" s="16"/>
      <c r="EI379" s="16"/>
      <c r="EJ379" s="16"/>
      <c r="EK379" s="16"/>
      <c r="EL379" s="16"/>
      <c r="EM379" s="16"/>
      <c r="EN379" s="16"/>
      <c r="EO379" s="16"/>
      <c r="EP379" s="16"/>
      <c r="EQ379" s="16"/>
      <c r="ER379" s="16"/>
      <c r="ES379" s="16"/>
      <c r="ET379" s="16"/>
      <c r="EU379" s="16"/>
      <c r="EV379" s="16"/>
      <c r="EW379" s="16"/>
      <c r="EX379" s="16"/>
      <c r="EY379" s="16"/>
      <c r="EZ379" s="16"/>
      <c r="FA379" s="16"/>
      <c r="FB379" s="16"/>
      <c r="FC379" s="16"/>
      <c r="FD379" s="16"/>
      <c r="FE379" s="16"/>
      <c r="FF379" s="16"/>
      <c r="FG379" s="16"/>
      <c r="FH379" s="16"/>
      <c r="FI379" s="16"/>
      <c r="FJ379" s="16"/>
      <c r="FK379" s="16"/>
      <c r="FL379" s="16"/>
      <c r="FM379" s="16"/>
      <c r="FN379" s="16"/>
      <c r="FO379" s="16"/>
      <c r="FP379" s="16"/>
      <c r="FQ379" s="16"/>
      <c r="FR379" s="16"/>
      <c r="FS379" s="16"/>
      <c r="FT379" s="16"/>
      <c r="FU379" s="16"/>
      <c r="FV379" s="16"/>
      <c r="FW379" s="16"/>
      <c r="FX379" s="16"/>
      <c r="FY379" s="16"/>
      <c r="FZ379" s="16"/>
      <c r="GA379" s="16"/>
      <c r="GB379" s="16"/>
      <c r="GC379" s="16"/>
      <c r="GE379" s="37">
        <v>374</v>
      </c>
      <c r="GF379" s="12">
        <v>3490</v>
      </c>
      <c r="GG379" s="16">
        <v>5.2</v>
      </c>
      <c r="GH379" s="16">
        <v>54.53</v>
      </c>
      <c r="GI379" s="16">
        <v>10.5</v>
      </c>
      <c r="GJ379" s="16">
        <v>20.114999999999998</v>
      </c>
      <c r="GK379" s="16">
        <v>4.5</v>
      </c>
      <c r="GL379" s="16">
        <v>16.29</v>
      </c>
      <c r="GM379" s="16">
        <v>0</v>
      </c>
      <c r="GN379" s="16">
        <v>0</v>
      </c>
      <c r="GO379" s="16">
        <v>0</v>
      </c>
      <c r="GP379" s="16">
        <v>0</v>
      </c>
      <c r="GQ379" s="16">
        <v>0</v>
      </c>
      <c r="GR379" s="16">
        <v>37.99</v>
      </c>
      <c r="GS379" s="16">
        <v>103.57</v>
      </c>
      <c r="GT379" s="16">
        <v>35.200000000000003</v>
      </c>
      <c r="GU379" s="16">
        <v>0</v>
      </c>
      <c r="GV379" s="16">
        <v>1850.7700000000007</v>
      </c>
      <c r="GW379" s="16"/>
      <c r="GX379" s="16"/>
      <c r="GY379" s="16"/>
      <c r="GZ379" s="16"/>
      <c r="HA379" s="16"/>
    </row>
    <row r="380" spans="1:209" x14ac:dyDescent="0.35">
      <c r="A380" s="37"/>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c r="CM380" s="16"/>
      <c r="CN380" s="16"/>
      <c r="CO380" s="16"/>
      <c r="CP380" s="16"/>
      <c r="CQ380" s="16"/>
      <c r="CR380" s="16"/>
      <c r="CS380" s="16"/>
      <c r="CT380" s="16"/>
      <c r="CU380" s="16"/>
      <c r="CV380" s="16"/>
      <c r="CW380" s="16"/>
      <c r="CX380" s="16"/>
      <c r="CY380" s="16"/>
      <c r="CZ380" s="16"/>
      <c r="DA380" s="16"/>
      <c r="DB380" s="16"/>
      <c r="DC380" s="16"/>
      <c r="DD380" s="16"/>
      <c r="DE380" s="16"/>
      <c r="DF380" s="16"/>
      <c r="DG380" s="16"/>
      <c r="DH380" s="16"/>
      <c r="DI380" s="16"/>
      <c r="DJ380" s="16"/>
      <c r="DK380" s="16"/>
      <c r="DL380" s="16"/>
      <c r="DM380" s="16"/>
      <c r="DN380" s="16"/>
      <c r="DO380" s="16"/>
      <c r="DP380" s="16"/>
      <c r="DQ380" s="16"/>
      <c r="DR380" s="16"/>
      <c r="DS380" s="16"/>
      <c r="DT380" s="16"/>
      <c r="DU380" s="16"/>
      <c r="DV380" s="16"/>
      <c r="DW380" s="16"/>
      <c r="DX380" s="16"/>
      <c r="DY380" s="16"/>
      <c r="DZ380" s="16"/>
      <c r="EA380" s="16"/>
      <c r="EB380" s="16"/>
      <c r="EC380" s="16"/>
      <c r="ED380" s="16"/>
      <c r="EE380" s="16"/>
      <c r="EF380" s="16"/>
      <c r="EG380" s="16"/>
      <c r="EH380" s="16"/>
      <c r="EI380" s="16"/>
      <c r="EJ380" s="16"/>
      <c r="EK380" s="16"/>
      <c r="EL380" s="16"/>
      <c r="EM380" s="16"/>
      <c r="EN380" s="16"/>
      <c r="EO380" s="16"/>
      <c r="EP380" s="16"/>
      <c r="EQ380" s="16"/>
      <c r="ER380" s="16"/>
      <c r="ES380" s="16"/>
      <c r="ET380" s="16"/>
      <c r="EU380" s="16"/>
      <c r="EV380" s="16"/>
      <c r="EW380" s="16"/>
      <c r="EX380" s="16"/>
      <c r="EY380" s="16"/>
      <c r="EZ380" s="16"/>
      <c r="FA380" s="16"/>
      <c r="FB380" s="16"/>
      <c r="FC380" s="16"/>
      <c r="FD380" s="16"/>
      <c r="FE380" s="16"/>
      <c r="FF380" s="16"/>
      <c r="FG380" s="16"/>
      <c r="FH380" s="16"/>
      <c r="FI380" s="16"/>
      <c r="FJ380" s="16"/>
      <c r="FK380" s="16"/>
      <c r="FL380" s="16"/>
      <c r="FM380" s="16"/>
      <c r="FN380" s="16"/>
      <c r="FO380" s="16"/>
      <c r="FP380" s="16"/>
      <c r="FQ380" s="16"/>
      <c r="FR380" s="16"/>
      <c r="FS380" s="16"/>
      <c r="FT380" s="16"/>
      <c r="FU380" s="16"/>
      <c r="FV380" s="16"/>
      <c r="FW380" s="16"/>
      <c r="FX380" s="16"/>
      <c r="FY380" s="16"/>
      <c r="FZ380" s="16"/>
      <c r="GA380" s="16"/>
      <c r="GB380" s="16"/>
      <c r="GC380" s="16"/>
      <c r="GE380" s="37">
        <v>375</v>
      </c>
      <c r="GF380" s="12">
        <v>3491</v>
      </c>
      <c r="GG380" s="16">
        <v>0</v>
      </c>
      <c r="GH380" s="16">
        <v>0</v>
      </c>
      <c r="GI380" s="16">
        <v>0</v>
      </c>
      <c r="GJ380" s="16">
        <v>0</v>
      </c>
      <c r="GK380" s="16">
        <v>0</v>
      </c>
      <c r="GL380" s="16">
        <v>7</v>
      </c>
      <c r="GM380" s="16">
        <v>0</v>
      </c>
      <c r="GN380" s="16">
        <v>0</v>
      </c>
      <c r="GO380" s="16">
        <v>0</v>
      </c>
      <c r="GP380" s="16">
        <v>0</v>
      </c>
      <c r="GQ380" s="16">
        <v>2.75</v>
      </c>
      <c r="GR380" s="16">
        <v>0</v>
      </c>
      <c r="GS380" s="16">
        <v>0</v>
      </c>
      <c r="GT380" s="16">
        <v>0</v>
      </c>
      <c r="GU380" s="16">
        <v>0</v>
      </c>
      <c r="GV380" s="16">
        <v>164.495</v>
      </c>
      <c r="GW380" s="16"/>
      <c r="GX380" s="16"/>
      <c r="GY380" s="16"/>
      <c r="GZ380" s="16"/>
      <c r="HA380" s="16"/>
    </row>
    <row r="381" spans="1:209" x14ac:dyDescent="0.35">
      <c r="A381" s="37"/>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c r="CO381" s="16"/>
      <c r="CP381" s="16"/>
      <c r="CQ381" s="16"/>
      <c r="CR381" s="16"/>
      <c r="CS381" s="16"/>
      <c r="CT381" s="16"/>
      <c r="CU381" s="16"/>
      <c r="CV381" s="16"/>
      <c r="CW381" s="16"/>
      <c r="CX381" s="16"/>
      <c r="CY381" s="16"/>
      <c r="CZ381" s="16"/>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6"/>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c r="FL381" s="16"/>
      <c r="FM381" s="16"/>
      <c r="FN381" s="16"/>
      <c r="FO381" s="16"/>
      <c r="FP381" s="16"/>
      <c r="FQ381" s="16"/>
      <c r="FR381" s="16"/>
      <c r="FS381" s="16"/>
      <c r="FT381" s="16"/>
      <c r="FU381" s="16"/>
      <c r="FV381" s="16"/>
      <c r="FW381" s="16"/>
      <c r="FX381" s="16"/>
      <c r="FY381" s="16"/>
      <c r="FZ381" s="16"/>
      <c r="GA381" s="16"/>
      <c r="GB381" s="16"/>
      <c r="GC381" s="16"/>
      <c r="GE381" s="37">
        <v>376</v>
      </c>
      <c r="GF381" s="12">
        <v>3494</v>
      </c>
      <c r="GG381" s="16">
        <v>1.61</v>
      </c>
      <c r="GH381" s="16">
        <v>3.22</v>
      </c>
      <c r="GI381" s="16">
        <v>0</v>
      </c>
      <c r="GJ381" s="16">
        <v>0</v>
      </c>
      <c r="GK381" s="16">
        <v>10.14</v>
      </c>
      <c r="GL381" s="16">
        <v>0</v>
      </c>
      <c r="GM381" s="16">
        <v>0</v>
      </c>
      <c r="GN381" s="16">
        <v>0</v>
      </c>
      <c r="GO381" s="16">
        <v>0</v>
      </c>
      <c r="GP381" s="16">
        <v>12.34</v>
      </c>
      <c r="GQ381" s="16">
        <v>0</v>
      </c>
      <c r="GR381" s="16">
        <v>0</v>
      </c>
      <c r="GS381" s="16">
        <v>5.81</v>
      </c>
      <c r="GT381" s="16">
        <v>6.6</v>
      </c>
      <c r="GU381" s="16">
        <v>6.6</v>
      </c>
      <c r="GV381" s="16">
        <v>1859.2569999999996</v>
      </c>
      <c r="GW381" s="16"/>
      <c r="GX381" s="16"/>
      <c r="GY381" s="16"/>
      <c r="GZ381" s="16"/>
      <c r="HA381" s="16"/>
    </row>
    <row r="382" spans="1:209" x14ac:dyDescent="0.35">
      <c r="A382" s="37"/>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c r="CM382" s="16"/>
      <c r="CN382" s="16"/>
      <c r="CO382" s="16"/>
      <c r="CP382" s="16"/>
      <c r="CQ382" s="16"/>
      <c r="CR382" s="16"/>
      <c r="CS382" s="16"/>
      <c r="CT382" s="16"/>
      <c r="CU382" s="16"/>
      <c r="CV382" s="16"/>
      <c r="CW382" s="16"/>
      <c r="CX382" s="16"/>
      <c r="CY382" s="16"/>
      <c r="CZ382" s="16"/>
      <c r="DA382" s="16"/>
      <c r="DB382" s="16"/>
      <c r="DC382" s="16"/>
      <c r="DD382" s="16"/>
      <c r="DE382" s="16"/>
      <c r="DF382" s="16"/>
      <c r="DG382" s="16"/>
      <c r="DH382" s="16"/>
      <c r="DI382" s="16"/>
      <c r="DJ382" s="16"/>
      <c r="DK382" s="16"/>
      <c r="DL382" s="16"/>
      <c r="DM382" s="16"/>
      <c r="DN382" s="16"/>
      <c r="DO382" s="16"/>
      <c r="DP382" s="16"/>
      <c r="DQ382" s="16"/>
      <c r="DR382" s="16"/>
      <c r="DS382" s="16"/>
      <c r="DT382" s="16"/>
      <c r="DU382" s="16"/>
      <c r="DV382" s="16"/>
      <c r="DW382" s="16"/>
      <c r="DX382" s="16"/>
      <c r="DY382" s="16"/>
      <c r="DZ382" s="16"/>
      <c r="EA382" s="16"/>
      <c r="EB382" s="16"/>
      <c r="EC382" s="16"/>
      <c r="ED382" s="16"/>
      <c r="EE382" s="16"/>
      <c r="EF382" s="16"/>
      <c r="EG382" s="16"/>
      <c r="EH382" s="16"/>
      <c r="EI382" s="16"/>
      <c r="EJ382" s="16"/>
      <c r="EK382" s="16"/>
      <c r="EL382" s="16"/>
      <c r="EM382" s="16"/>
      <c r="EN382" s="16"/>
      <c r="EO382" s="16"/>
      <c r="EP382" s="16"/>
      <c r="EQ382" s="16"/>
      <c r="ER382" s="16"/>
      <c r="ES382" s="16"/>
      <c r="ET382" s="16"/>
      <c r="EU382" s="16"/>
      <c r="EV382" s="16"/>
      <c r="EW382" s="16"/>
      <c r="EX382" s="16"/>
      <c r="EY382" s="16"/>
      <c r="EZ382" s="16"/>
      <c r="FA382" s="16"/>
      <c r="FB382" s="16"/>
      <c r="FC382" s="16"/>
      <c r="FD382" s="16"/>
      <c r="FE382" s="16"/>
      <c r="FF382" s="16"/>
      <c r="FG382" s="16"/>
      <c r="FH382" s="16"/>
      <c r="FI382" s="16"/>
      <c r="FJ382" s="16"/>
      <c r="FK382" s="16"/>
      <c r="FL382" s="16"/>
      <c r="FM382" s="16"/>
      <c r="FN382" s="16"/>
      <c r="FO382" s="16"/>
      <c r="FP382" s="16"/>
      <c r="FQ382" s="16"/>
      <c r="FR382" s="16"/>
      <c r="FS382" s="16"/>
      <c r="FT382" s="16"/>
      <c r="FU382" s="16"/>
      <c r="FV382" s="16"/>
      <c r="FW382" s="16"/>
      <c r="FX382" s="16"/>
      <c r="FY382" s="16"/>
      <c r="FZ382" s="16"/>
      <c r="GA382" s="16"/>
      <c r="GB382" s="16"/>
      <c r="GC382" s="16"/>
      <c r="GE382" s="37">
        <v>377</v>
      </c>
      <c r="GF382" s="12">
        <v>3496</v>
      </c>
      <c r="GG382" s="16">
        <v>54.71</v>
      </c>
      <c r="GH382" s="16">
        <v>74.775000000000006</v>
      </c>
      <c r="GI382" s="16">
        <v>65.33</v>
      </c>
      <c r="GJ382" s="16">
        <v>40.25</v>
      </c>
      <c r="GK382" s="16">
        <v>33.200000000000003</v>
      </c>
      <c r="GL382" s="16">
        <v>113.97</v>
      </c>
      <c r="GM382" s="16">
        <v>75.33</v>
      </c>
      <c r="GN382" s="16">
        <v>40.17</v>
      </c>
      <c r="GO382" s="16">
        <v>26.844999999999999</v>
      </c>
      <c r="GP382" s="16">
        <v>33</v>
      </c>
      <c r="GQ382" s="16">
        <v>43.12</v>
      </c>
      <c r="GR382" s="16">
        <v>103.05</v>
      </c>
      <c r="GS382" s="16">
        <v>106.645</v>
      </c>
      <c r="GT382" s="16">
        <v>47.6</v>
      </c>
      <c r="GU382" s="16">
        <v>92.84</v>
      </c>
      <c r="GV382" s="16">
        <v>10870.999000000002</v>
      </c>
      <c r="GW382" s="16"/>
      <c r="GX382" s="16"/>
      <c r="GY382" s="16"/>
      <c r="GZ382" s="16"/>
      <c r="HA382" s="16"/>
    </row>
    <row r="383" spans="1:209" x14ac:dyDescent="0.35">
      <c r="A383" s="37"/>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c r="CM383" s="16"/>
      <c r="CN383" s="16"/>
      <c r="CO383" s="16"/>
      <c r="CP383" s="16"/>
      <c r="CQ383" s="16"/>
      <c r="CR383" s="16"/>
      <c r="CS383" s="16"/>
      <c r="CT383" s="16"/>
      <c r="CU383" s="16"/>
      <c r="CV383" s="16"/>
      <c r="CW383" s="16"/>
      <c r="CX383" s="16"/>
      <c r="CY383" s="16"/>
      <c r="CZ383" s="16"/>
      <c r="DA383" s="16"/>
      <c r="DB383" s="16"/>
      <c r="DC383" s="16"/>
      <c r="DD383" s="16"/>
      <c r="DE383" s="16"/>
      <c r="DF383" s="16"/>
      <c r="DG383" s="16"/>
      <c r="DH383" s="16"/>
      <c r="DI383" s="16"/>
      <c r="DJ383" s="16"/>
      <c r="DK383" s="16"/>
      <c r="DL383" s="16"/>
      <c r="DM383" s="16"/>
      <c r="DN383" s="16"/>
      <c r="DO383" s="16"/>
      <c r="DP383" s="16"/>
      <c r="DQ383" s="16"/>
      <c r="DR383" s="16"/>
      <c r="DS383" s="16"/>
      <c r="DT383" s="16"/>
      <c r="DU383" s="16"/>
      <c r="DV383" s="16"/>
      <c r="DW383" s="16"/>
      <c r="DX383" s="16"/>
      <c r="DY383" s="16"/>
      <c r="DZ383" s="16"/>
      <c r="EA383" s="16"/>
      <c r="EB383" s="16"/>
      <c r="EC383" s="16"/>
      <c r="ED383" s="16"/>
      <c r="EE383" s="16"/>
      <c r="EF383" s="16"/>
      <c r="EG383" s="16"/>
      <c r="EH383" s="16"/>
      <c r="EI383" s="16"/>
      <c r="EJ383" s="16"/>
      <c r="EK383" s="16"/>
      <c r="EL383" s="16"/>
      <c r="EM383" s="16"/>
      <c r="EN383" s="16"/>
      <c r="EO383" s="16"/>
      <c r="EP383" s="16"/>
      <c r="EQ383" s="16"/>
      <c r="ER383" s="16"/>
      <c r="ES383" s="16"/>
      <c r="ET383" s="16"/>
      <c r="EU383" s="16"/>
      <c r="EV383" s="16"/>
      <c r="EW383" s="16"/>
      <c r="EX383" s="16"/>
      <c r="EY383" s="16"/>
      <c r="EZ383" s="16"/>
      <c r="FA383" s="16"/>
      <c r="FB383" s="16"/>
      <c r="FC383" s="16"/>
      <c r="FD383" s="16"/>
      <c r="FE383" s="16"/>
      <c r="FF383" s="16"/>
      <c r="FG383" s="16"/>
      <c r="FH383" s="16"/>
      <c r="FI383" s="16"/>
      <c r="FJ383" s="16"/>
      <c r="FK383" s="16"/>
      <c r="FL383" s="16"/>
      <c r="FM383" s="16"/>
      <c r="FN383" s="16"/>
      <c r="FO383" s="16"/>
      <c r="FP383" s="16"/>
      <c r="FQ383" s="16"/>
      <c r="FR383" s="16"/>
      <c r="FS383" s="16"/>
      <c r="FT383" s="16"/>
      <c r="FU383" s="16"/>
      <c r="FV383" s="16"/>
      <c r="FW383" s="16"/>
      <c r="FX383" s="16"/>
      <c r="FY383" s="16"/>
      <c r="FZ383" s="16"/>
      <c r="GA383" s="16"/>
      <c r="GB383" s="16"/>
      <c r="GC383" s="16"/>
      <c r="GE383" s="37">
        <v>378</v>
      </c>
      <c r="GF383" s="12">
        <v>3498</v>
      </c>
      <c r="GG383" s="16">
        <v>47.372</v>
      </c>
      <c r="GH383" s="16">
        <v>66.164000000000001</v>
      </c>
      <c r="GI383" s="16">
        <v>6</v>
      </c>
      <c r="GJ383" s="16">
        <v>17.75</v>
      </c>
      <c r="GK383" s="16">
        <v>5</v>
      </c>
      <c r="GL383" s="16">
        <v>23.62</v>
      </c>
      <c r="GM383" s="16">
        <v>32.49</v>
      </c>
      <c r="GN383" s="16">
        <v>157.19999999999999</v>
      </c>
      <c r="GO383" s="16">
        <v>153.12</v>
      </c>
      <c r="GP383" s="16">
        <v>101.54</v>
      </c>
      <c r="GQ383" s="16">
        <v>102.08</v>
      </c>
      <c r="GR383" s="16">
        <v>60.284999999999997</v>
      </c>
      <c r="GS383" s="16">
        <v>117.755</v>
      </c>
      <c r="GT383" s="16">
        <v>34.76</v>
      </c>
      <c r="GU383" s="16">
        <v>22</v>
      </c>
      <c r="GV383" s="16">
        <v>10917.185999999998</v>
      </c>
      <c r="GW383" s="16"/>
      <c r="GX383" s="16"/>
      <c r="GY383" s="16"/>
      <c r="GZ383" s="16"/>
      <c r="HA383" s="16"/>
    </row>
    <row r="384" spans="1:209" x14ac:dyDescent="0.35">
      <c r="A384" s="37"/>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c r="CM384" s="16"/>
      <c r="CN384" s="16"/>
      <c r="CO384" s="16"/>
      <c r="CP384" s="16"/>
      <c r="CQ384" s="16"/>
      <c r="CR384" s="16"/>
      <c r="CS384" s="16"/>
      <c r="CT384" s="16"/>
      <c r="CU384" s="16"/>
      <c r="CV384" s="16"/>
      <c r="CW384" s="16"/>
      <c r="CX384" s="16"/>
      <c r="CY384" s="16"/>
      <c r="CZ384" s="16"/>
      <c r="DA384" s="16"/>
      <c r="DB384" s="16"/>
      <c r="DC384" s="16"/>
      <c r="DD384" s="16"/>
      <c r="DE384" s="16"/>
      <c r="DF384" s="16"/>
      <c r="DG384" s="16"/>
      <c r="DH384" s="16"/>
      <c r="DI384" s="16"/>
      <c r="DJ384" s="16"/>
      <c r="DK384" s="16"/>
      <c r="DL384" s="16"/>
      <c r="DM384" s="16"/>
      <c r="DN384" s="16"/>
      <c r="DO384" s="16"/>
      <c r="DP384" s="16"/>
      <c r="DQ384" s="16"/>
      <c r="DR384" s="16"/>
      <c r="DS384" s="16"/>
      <c r="DT384" s="16"/>
      <c r="DU384" s="16"/>
      <c r="DV384" s="16"/>
      <c r="DW384" s="16"/>
      <c r="DX384" s="16"/>
      <c r="DY384" s="16"/>
      <c r="DZ384" s="16"/>
      <c r="EA384" s="16"/>
      <c r="EB384" s="16"/>
      <c r="EC384" s="16"/>
      <c r="ED384" s="16"/>
      <c r="EE384" s="16"/>
      <c r="EF384" s="16"/>
      <c r="EG384" s="16"/>
      <c r="EH384" s="16"/>
      <c r="EI384" s="16"/>
      <c r="EJ384" s="16"/>
      <c r="EK384" s="16"/>
      <c r="EL384" s="16"/>
      <c r="EM384" s="16"/>
      <c r="EN384" s="16"/>
      <c r="EO384" s="16"/>
      <c r="EP384" s="16"/>
      <c r="EQ384" s="16"/>
      <c r="ER384" s="16"/>
      <c r="ES384" s="16"/>
      <c r="ET384" s="16"/>
      <c r="EU384" s="16"/>
      <c r="EV384" s="16"/>
      <c r="EW384" s="16"/>
      <c r="EX384" s="16"/>
      <c r="EY384" s="16"/>
      <c r="EZ384" s="16"/>
      <c r="FA384" s="16"/>
      <c r="FB384" s="16"/>
      <c r="FC384" s="16"/>
      <c r="FD384" s="16"/>
      <c r="FE384" s="16"/>
      <c r="FF384" s="16"/>
      <c r="FG384" s="16"/>
      <c r="FH384" s="16"/>
      <c r="FI384" s="16"/>
      <c r="FJ384" s="16"/>
      <c r="FK384" s="16"/>
      <c r="FL384" s="16"/>
      <c r="FM384" s="16"/>
      <c r="FN384" s="16"/>
      <c r="FO384" s="16"/>
      <c r="FP384" s="16"/>
      <c r="FQ384" s="16"/>
      <c r="FR384" s="16"/>
      <c r="FS384" s="16"/>
      <c r="FT384" s="16"/>
      <c r="FU384" s="16"/>
      <c r="FV384" s="16"/>
      <c r="FW384" s="16"/>
      <c r="FX384" s="16"/>
      <c r="FY384" s="16"/>
      <c r="FZ384" s="16"/>
      <c r="GA384" s="16"/>
      <c r="GB384" s="16"/>
      <c r="GC384" s="16"/>
      <c r="GE384" s="37">
        <v>379</v>
      </c>
      <c r="GF384" s="12">
        <v>3500</v>
      </c>
      <c r="GG384" s="16">
        <v>134.179</v>
      </c>
      <c r="GH384" s="16">
        <v>303.84300000000002</v>
      </c>
      <c r="GI384" s="16">
        <v>108.971</v>
      </c>
      <c r="GJ384" s="16">
        <v>310.48099999999999</v>
      </c>
      <c r="GK384" s="16">
        <v>134.53</v>
      </c>
      <c r="GL384" s="16">
        <v>84.46</v>
      </c>
      <c r="GM384" s="16">
        <v>311.69900000000001</v>
      </c>
      <c r="GN384" s="16">
        <v>240.101</v>
      </c>
      <c r="GO384" s="16">
        <v>122.83499999999999</v>
      </c>
      <c r="GP384" s="16">
        <v>533.70000000000005</v>
      </c>
      <c r="GQ384" s="16">
        <v>375.11</v>
      </c>
      <c r="GR384" s="16">
        <v>285.52499999999998</v>
      </c>
      <c r="GS384" s="16">
        <v>430.46499999999997</v>
      </c>
      <c r="GT384" s="16">
        <v>312.08999999999997</v>
      </c>
      <c r="GU384" s="16">
        <v>234.23</v>
      </c>
      <c r="GV384" s="16">
        <v>43568.887999999984</v>
      </c>
      <c r="GW384" s="16"/>
      <c r="GX384" s="16"/>
      <c r="GY384" s="16"/>
      <c r="GZ384" s="16"/>
      <c r="HA384" s="16"/>
    </row>
    <row r="385" spans="1:209" x14ac:dyDescent="0.35">
      <c r="A385" s="37"/>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c r="CO385" s="16"/>
      <c r="CP385" s="16"/>
      <c r="CQ385" s="16"/>
      <c r="CR385" s="16"/>
      <c r="CS385" s="16"/>
      <c r="CT385" s="16"/>
      <c r="CU385" s="16"/>
      <c r="CV385" s="16"/>
      <c r="CW385" s="16"/>
      <c r="CX385" s="16"/>
      <c r="CY385" s="16"/>
      <c r="CZ385" s="16"/>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6"/>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c r="FL385" s="16"/>
      <c r="FM385" s="16"/>
      <c r="FN385" s="16"/>
      <c r="FO385" s="16"/>
      <c r="FP385" s="16"/>
      <c r="FQ385" s="16"/>
      <c r="FR385" s="16"/>
      <c r="FS385" s="16"/>
      <c r="FT385" s="16"/>
      <c r="FU385" s="16"/>
      <c r="FV385" s="16"/>
      <c r="FW385" s="16"/>
      <c r="FX385" s="16"/>
      <c r="FY385" s="16"/>
      <c r="FZ385" s="16"/>
      <c r="GA385" s="16"/>
      <c r="GB385" s="16"/>
      <c r="GC385" s="16"/>
      <c r="GE385" s="37">
        <v>380</v>
      </c>
      <c r="GF385" s="12">
        <v>3501</v>
      </c>
      <c r="GG385" s="16">
        <v>19.484000000000002</v>
      </c>
      <c r="GH385" s="16">
        <v>54.05</v>
      </c>
      <c r="GI385" s="16">
        <v>0</v>
      </c>
      <c r="GJ385" s="16">
        <v>31.76</v>
      </c>
      <c r="GK385" s="16">
        <v>4</v>
      </c>
      <c r="GL385" s="16">
        <v>0</v>
      </c>
      <c r="GM385" s="16">
        <v>6.48</v>
      </c>
      <c r="GN385" s="16">
        <v>39.54</v>
      </c>
      <c r="GO385" s="16">
        <v>113.04</v>
      </c>
      <c r="GP385" s="16">
        <v>14.4</v>
      </c>
      <c r="GQ385" s="16">
        <v>13.2</v>
      </c>
      <c r="GR385" s="16">
        <v>80.834999999999994</v>
      </c>
      <c r="GS385" s="16">
        <v>26.695</v>
      </c>
      <c r="GT385" s="16">
        <v>52.36</v>
      </c>
      <c r="GU385" s="16">
        <v>8.8000000000000007</v>
      </c>
      <c r="GV385" s="16">
        <v>5047.5110000000004</v>
      </c>
      <c r="GW385" s="16"/>
      <c r="GX385" s="16"/>
      <c r="GY385" s="16"/>
      <c r="GZ385" s="16"/>
      <c r="HA385" s="16"/>
    </row>
    <row r="386" spans="1:209" x14ac:dyDescent="0.35">
      <c r="A386" s="37"/>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c r="FL386" s="16"/>
      <c r="FM386" s="16"/>
      <c r="FN386" s="16"/>
      <c r="FO386" s="16"/>
      <c r="FP386" s="16"/>
      <c r="FQ386" s="16"/>
      <c r="FR386" s="16"/>
      <c r="FS386" s="16"/>
      <c r="FT386" s="16"/>
      <c r="FU386" s="16"/>
      <c r="FV386" s="16"/>
      <c r="FW386" s="16"/>
      <c r="FX386" s="16"/>
      <c r="FY386" s="16"/>
      <c r="FZ386" s="16"/>
      <c r="GA386" s="16"/>
      <c r="GB386" s="16"/>
      <c r="GC386" s="16"/>
      <c r="GE386" s="37">
        <v>381</v>
      </c>
      <c r="GF386" s="12">
        <v>3502</v>
      </c>
      <c r="GG386" s="16">
        <v>12.01</v>
      </c>
      <c r="GH386" s="16">
        <v>5.26</v>
      </c>
      <c r="GI386" s="16">
        <v>0</v>
      </c>
      <c r="GJ386" s="16">
        <v>0</v>
      </c>
      <c r="GK386" s="16">
        <v>0</v>
      </c>
      <c r="GL386" s="16">
        <v>0</v>
      </c>
      <c r="GM386" s="16">
        <v>0</v>
      </c>
      <c r="GN386" s="16">
        <v>0</v>
      </c>
      <c r="GO386" s="16">
        <v>0</v>
      </c>
      <c r="GP386" s="16">
        <v>0</v>
      </c>
      <c r="GQ386" s="16">
        <v>0</v>
      </c>
      <c r="GR386" s="16">
        <v>0</v>
      </c>
      <c r="GS386" s="16">
        <v>0</v>
      </c>
      <c r="GT386" s="16">
        <v>0</v>
      </c>
      <c r="GU386" s="16">
        <v>0</v>
      </c>
      <c r="GV386" s="16">
        <v>337.29500000000002</v>
      </c>
      <c r="GW386" s="16"/>
      <c r="GX386" s="16"/>
      <c r="GY386" s="16"/>
      <c r="GZ386" s="16"/>
      <c r="HA386" s="16"/>
    </row>
    <row r="387" spans="1:209" x14ac:dyDescent="0.35">
      <c r="A387" s="37"/>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c r="CM387" s="16"/>
      <c r="CN387" s="16"/>
      <c r="CO387" s="16"/>
      <c r="CP387" s="16"/>
      <c r="CQ387" s="16"/>
      <c r="CR387" s="16"/>
      <c r="CS387" s="16"/>
      <c r="CT387" s="16"/>
      <c r="CU387" s="16"/>
      <c r="CV387" s="16"/>
      <c r="CW387" s="16"/>
      <c r="CX387" s="16"/>
      <c r="CY387" s="16"/>
      <c r="CZ387" s="16"/>
      <c r="DA387" s="16"/>
      <c r="DB387" s="16"/>
      <c r="DC387" s="16"/>
      <c r="DD387" s="16"/>
      <c r="DE387" s="16"/>
      <c r="DF387" s="16"/>
      <c r="DG387" s="16"/>
      <c r="DH387" s="16"/>
      <c r="DI387" s="16"/>
      <c r="DJ387" s="16"/>
      <c r="DK387" s="16"/>
      <c r="DL387" s="16"/>
      <c r="DM387" s="16"/>
      <c r="DN387" s="16"/>
      <c r="DO387" s="16"/>
      <c r="DP387" s="16"/>
      <c r="DQ387" s="16"/>
      <c r="DR387" s="16"/>
      <c r="DS387" s="16"/>
      <c r="DT387" s="16"/>
      <c r="DU387" s="16"/>
      <c r="DV387" s="16"/>
      <c r="DW387" s="16"/>
      <c r="DX387" s="16"/>
      <c r="DY387" s="16"/>
      <c r="DZ387" s="16"/>
      <c r="EA387" s="16"/>
      <c r="EB387" s="16"/>
      <c r="EC387" s="16"/>
      <c r="ED387" s="16"/>
      <c r="EE387" s="16"/>
      <c r="EF387" s="16"/>
      <c r="EG387" s="16"/>
      <c r="EH387" s="16"/>
      <c r="EI387" s="16"/>
      <c r="EJ387" s="16"/>
      <c r="EK387" s="16"/>
      <c r="EL387" s="16"/>
      <c r="EM387" s="16"/>
      <c r="EN387" s="16"/>
      <c r="EO387" s="16"/>
      <c r="EP387" s="16"/>
      <c r="EQ387" s="16"/>
      <c r="ER387" s="16"/>
      <c r="ES387" s="16"/>
      <c r="ET387" s="16"/>
      <c r="EU387" s="16"/>
      <c r="EV387" s="16"/>
      <c r="EW387" s="16"/>
      <c r="EX387" s="16"/>
      <c r="EY387" s="16"/>
      <c r="EZ387" s="16"/>
      <c r="FA387" s="16"/>
      <c r="FB387" s="16"/>
      <c r="FC387" s="16"/>
      <c r="FD387" s="16"/>
      <c r="FE387" s="16"/>
      <c r="FF387" s="16"/>
      <c r="FG387" s="16"/>
      <c r="FH387" s="16"/>
      <c r="FI387" s="16"/>
      <c r="FJ387" s="16"/>
      <c r="FK387" s="16"/>
      <c r="FL387" s="16"/>
      <c r="FM387" s="16"/>
      <c r="FN387" s="16"/>
      <c r="FO387" s="16"/>
      <c r="FP387" s="16"/>
      <c r="FQ387" s="16"/>
      <c r="FR387" s="16"/>
      <c r="FS387" s="16"/>
      <c r="FT387" s="16"/>
      <c r="FU387" s="16"/>
      <c r="FV387" s="16"/>
      <c r="FW387" s="16"/>
      <c r="FX387" s="16"/>
      <c r="FY387" s="16"/>
      <c r="FZ387" s="16"/>
      <c r="GA387" s="16"/>
      <c r="GB387" s="16"/>
      <c r="GC387" s="16"/>
      <c r="GE387" s="37">
        <v>382</v>
      </c>
      <c r="GF387" s="12">
        <v>3505</v>
      </c>
      <c r="GG387" s="16">
        <v>38.51</v>
      </c>
      <c r="GH387" s="16">
        <v>118.9</v>
      </c>
      <c r="GI387" s="16">
        <v>33.200000000000003</v>
      </c>
      <c r="GJ387" s="16">
        <v>18.5</v>
      </c>
      <c r="GK387" s="16">
        <v>5</v>
      </c>
      <c r="GL387" s="16">
        <v>16.059999999999999</v>
      </c>
      <c r="GM387" s="16">
        <v>23.21</v>
      </c>
      <c r="GN387" s="16">
        <v>56.3</v>
      </c>
      <c r="GO387" s="16">
        <v>42.74</v>
      </c>
      <c r="GP387" s="16">
        <v>43.09</v>
      </c>
      <c r="GQ387" s="16">
        <v>56.38</v>
      </c>
      <c r="GR387" s="16">
        <v>21.1</v>
      </c>
      <c r="GS387" s="16">
        <v>130.04499999999999</v>
      </c>
      <c r="GT387" s="16">
        <v>63.325000000000003</v>
      </c>
      <c r="GU387" s="16">
        <v>56.94</v>
      </c>
      <c r="GV387" s="16">
        <v>8389.6099999999988</v>
      </c>
      <c r="GW387" s="16"/>
      <c r="GX387" s="16"/>
      <c r="GY387" s="16"/>
      <c r="GZ387" s="16"/>
      <c r="HA387" s="16"/>
    </row>
    <row r="388" spans="1:209" x14ac:dyDescent="0.35">
      <c r="A388" s="37"/>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c r="CM388" s="16"/>
      <c r="CN388" s="16"/>
      <c r="CO388" s="16"/>
      <c r="CP388" s="16"/>
      <c r="CQ388" s="16"/>
      <c r="CR388" s="16"/>
      <c r="CS388" s="16"/>
      <c r="CT388" s="16"/>
      <c r="CU388" s="16"/>
      <c r="CV388" s="16"/>
      <c r="CW388" s="16"/>
      <c r="CX388" s="16"/>
      <c r="CY388" s="16"/>
      <c r="CZ388" s="16"/>
      <c r="DA388" s="16"/>
      <c r="DB388" s="16"/>
      <c r="DC388" s="16"/>
      <c r="DD388" s="16"/>
      <c r="DE388" s="16"/>
      <c r="DF388" s="16"/>
      <c r="DG388" s="16"/>
      <c r="DH388" s="16"/>
      <c r="DI388" s="16"/>
      <c r="DJ388" s="16"/>
      <c r="DK388" s="16"/>
      <c r="DL388" s="16"/>
      <c r="DM388" s="16"/>
      <c r="DN388" s="16"/>
      <c r="DO388" s="16"/>
      <c r="DP388" s="16"/>
      <c r="DQ388" s="16"/>
      <c r="DR388" s="16"/>
      <c r="DS388" s="16"/>
      <c r="DT388" s="16"/>
      <c r="DU388" s="16"/>
      <c r="DV388" s="16"/>
      <c r="DW388" s="16"/>
      <c r="DX388" s="16"/>
      <c r="DY388" s="16"/>
      <c r="DZ388" s="16"/>
      <c r="EA388" s="16"/>
      <c r="EB388" s="16"/>
      <c r="EC388" s="16"/>
      <c r="ED388" s="16"/>
      <c r="EE388" s="16"/>
      <c r="EF388" s="16"/>
      <c r="EG388" s="16"/>
      <c r="EH388" s="16"/>
      <c r="EI388" s="16"/>
      <c r="EJ388" s="16"/>
      <c r="EK388" s="16"/>
      <c r="EL388" s="16"/>
      <c r="EM388" s="16"/>
      <c r="EN388" s="16"/>
      <c r="EO388" s="16"/>
      <c r="EP388" s="16"/>
      <c r="EQ388" s="16"/>
      <c r="ER388" s="16"/>
      <c r="ES388" s="16"/>
      <c r="ET388" s="16"/>
      <c r="EU388" s="16"/>
      <c r="EV388" s="16"/>
      <c r="EW388" s="16"/>
      <c r="EX388" s="16"/>
      <c r="EY388" s="16"/>
      <c r="EZ388" s="16"/>
      <c r="FA388" s="16"/>
      <c r="FB388" s="16"/>
      <c r="FC388" s="16"/>
      <c r="FD388" s="16"/>
      <c r="FE388" s="16"/>
      <c r="FF388" s="16"/>
      <c r="FG388" s="16"/>
      <c r="FH388" s="16"/>
      <c r="FI388" s="16"/>
      <c r="FJ388" s="16"/>
      <c r="FK388" s="16"/>
      <c r="FL388" s="16"/>
      <c r="FM388" s="16"/>
      <c r="FN388" s="16"/>
      <c r="FO388" s="16"/>
      <c r="FP388" s="16"/>
      <c r="FQ388" s="16"/>
      <c r="FR388" s="16"/>
      <c r="FS388" s="16"/>
      <c r="FT388" s="16"/>
      <c r="FU388" s="16"/>
      <c r="FV388" s="16"/>
      <c r="FW388" s="16"/>
      <c r="FX388" s="16"/>
      <c r="FY388" s="16"/>
      <c r="FZ388" s="16"/>
      <c r="GA388" s="16"/>
      <c r="GB388" s="16"/>
      <c r="GC388" s="16"/>
      <c r="GE388" s="37">
        <v>383</v>
      </c>
      <c r="GF388" s="12">
        <v>3506</v>
      </c>
      <c r="GG388" s="16">
        <v>0</v>
      </c>
      <c r="GH388" s="16">
        <v>0</v>
      </c>
      <c r="GI388" s="16">
        <v>0</v>
      </c>
      <c r="GJ388" s="16">
        <v>0</v>
      </c>
      <c r="GK388" s="16">
        <v>0</v>
      </c>
      <c r="GL388" s="16">
        <v>0</v>
      </c>
      <c r="GM388" s="16">
        <v>0</v>
      </c>
      <c r="GN388" s="16">
        <v>0</v>
      </c>
      <c r="GO388" s="16">
        <v>0</v>
      </c>
      <c r="GP388" s="16">
        <v>0</v>
      </c>
      <c r="GQ388" s="16">
        <v>0</v>
      </c>
      <c r="GR388" s="16">
        <v>0</v>
      </c>
      <c r="GS388" s="16">
        <v>0</v>
      </c>
      <c r="GT388" s="16">
        <v>0</v>
      </c>
      <c r="GU388" s="16">
        <v>0</v>
      </c>
      <c r="GV388" s="16">
        <v>10.42</v>
      </c>
      <c r="GW388" s="16"/>
      <c r="GX388" s="16"/>
      <c r="GY388" s="16"/>
      <c r="GZ388" s="16"/>
      <c r="HA388" s="16"/>
    </row>
    <row r="389" spans="1:209" x14ac:dyDescent="0.35">
      <c r="A389" s="37"/>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c r="CO389" s="16"/>
      <c r="CP389" s="16"/>
      <c r="CQ389" s="16"/>
      <c r="CR389" s="16"/>
      <c r="CS389" s="16"/>
      <c r="CT389" s="16"/>
      <c r="CU389" s="16"/>
      <c r="CV389" s="16"/>
      <c r="CW389" s="16"/>
      <c r="CX389" s="16"/>
      <c r="CY389" s="16"/>
      <c r="CZ389" s="16"/>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6"/>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c r="FL389" s="16"/>
      <c r="FM389" s="16"/>
      <c r="FN389" s="16"/>
      <c r="FO389" s="16"/>
      <c r="FP389" s="16"/>
      <c r="FQ389" s="16"/>
      <c r="FR389" s="16"/>
      <c r="FS389" s="16"/>
      <c r="FT389" s="16"/>
      <c r="FU389" s="16"/>
      <c r="FV389" s="16"/>
      <c r="FW389" s="16"/>
      <c r="FX389" s="16"/>
      <c r="FY389" s="16"/>
      <c r="FZ389" s="16"/>
      <c r="GA389" s="16"/>
      <c r="GB389" s="16"/>
      <c r="GC389" s="16"/>
      <c r="GE389" s="37">
        <v>384</v>
      </c>
      <c r="GF389" s="12">
        <v>3507</v>
      </c>
      <c r="GG389" s="16">
        <v>0</v>
      </c>
      <c r="GH389" s="16">
        <v>2.99</v>
      </c>
      <c r="GI389" s="16">
        <v>0</v>
      </c>
      <c r="GJ389" s="16">
        <v>0</v>
      </c>
      <c r="GK389" s="16">
        <v>0</v>
      </c>
      <c r="GL389" s="16">
        <v>0</v>
      </c>
      <c r="GM389" s="16">
        <v>0</v>
      </c>
      <c r="GN389" s="16">
        <v>0</v>
      </c>
      <c r="GO389" s="16">
        <v>0</v>
      </c>
      <c r="GP389" s="16">
        <v>0</v>
      </c>
      <c r="GQ389" s="16">
        <v>0</v>
      </c>
      <c r="GR389" s="16">
        <v>0</v>
      </c>
      <c r="GS389" s="16">
        <v>0</v>
      </c>
      <c r="GT389" s="16">
        <v>0</v>
      </c>
      <c r="GU389" s="16">
        <v>0</v>
      </c>
      <c r="GV389" s="16">
        <v>190.18499999999995</v>
      </c>
      <c r="GW389" s="16"/>
      <c r="GX389" s="16"/>
      <c r="GY389" s="16"/>
      <c r="GZ389" s="16"/>
      <c r="HA389" s="16"/>
    </row>
    <row r="390" spans="1:209" x14ac:dyDescent="0.35">
      <c r="A390" s="37"/>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c r="CM390" s="16"/>
      <c r="CN390" s="16"/>
      <c r="CO390" s="16"/>
      <c r="CP390" s="16"/>
      <c r="CQ390" s="16"/>
      <c r="CR390" s="16"/>
      <c r="CS390" s="16"/>
      <c r="CT390" s="16"/>
      <c r="CU390" s="16"/>
      <c r="CV390" s="16"/>
      <c r="CW390" s="16"/>
      <c r="CX390" s="16"/>
      <c r="CY390" s="16"/>
      <c r="CZ390" s="16"/>
      <c r="DA390" s="16"/>
      <c r="DB390" s="16"/>
      <c r="DC390" s="16"/>
      <c r="DD390" s="16"/>
      <c r="DE390" s="16"/>
      <c r="DF390" s="16"/>
      <c r="DG390" s="16"/>
      <c r="DH390" s="16"/>
      <c r="DI390" s="16"/>
      <c r="DJ390" s="16"/>
      <c r="DK390" s="16"/>
      <c r="DL390" s="16"/>
      <c r="DM390" s="16"/>
      <c r="DN390" s="16"/>
      <c r="DO390" s="16"/>
      <c r="DP390" s="16"/>
      <c r="DQ390" s="16"/>
      <c r="DR390" s="16"/>
      <c r="DS390" s="16"/>
      <c r="DT390" s="16"/>
      <c r="DU390" s="16"/>
      <c r="DV390" s="16"/>
      <c r="DW390" s="16"/>
      <c r="DX390" s="16"/>
      <c r="DY390" s="16"/>
      <c r="DZ390" s="16"/>
      <c r="EA390" s="16"/>
      <c r="EB390" s="16"/>
      <c r="EC390" s="16"/>
      <c r="ED390" s="16"/>
      <c r="EE390" s="16"/>
      <c r="EF390" s="16"/>
      <c r="EG390" s="16"/>
      <c r="EH390" s="16"/>
      <c r="EI390" s="16"/>
      <c r="EJ390" s="16"/>
      <c r="EK390" s="16"/>
      <c r="EL390" s="16"/>
      <c r="EM390" s="16"/>
      <c r="EN390" s="16"/>
      <c r="EO390" s="16"/>
      <c r="EP390" s="16"/>
      <c r="EQ390" s="16"/>
      <c r="ER390" s="16"/>
      <c r="ES390" s="16"/>
      <c r="ET390" s="16"/>
      <c r="EU390" s="16"/>
      <c r="EV390" s="16"/>
      <c r="EW390" s="16"/>
      <c r="EX390" s="16"/>
      <c r="EY390" s="16"/>
      <c r="EZ390" s="16"/>
      <c r="FA390" s="16"/>
      <c r="FB390" s="16"/>
      <c r="FC390" s="16"/>
      <c r="FD390" s="16"/>
      <c r="FE390" s="16"/>
      <c r="FF390" s="16"/>
      <c r="FG390" s="16"/>
      <c r="FH390" s="16"/>
      <c r="FI390" s="16"/>
      <c r="FJ390" s="16"/>
      <c r="FK390" s="16"/>
      <c r="FL390" s="16"/>
      <c r="FM390" s="16"/>
      <c r="FN390" s="16"/>
      <c r="FO390" s="16"/>
      <c r="FP390" s="16"/>
      <c r="FQ390" s="16"/>
      <c r="FR390" s="16"/>
      <c r="FS390" s="16"/>
      <c r="FT390" s="16"/>
      <c r="FU390" s="16"/>
      <c r="FV390" s="16"/>
      <c r="FW390" s="16"/>
      <c r="FX390" s="16"/>
      <c r="FY390" s="16"/>
      <c r="FZ390" s="16"/>
      <c r="GA390" s="16"/>
      <c r="GB390" s="16"/>
      <c r="GC390" s="16"/>
      <c r="GE390" s="37">
        <v>385</v>
      </c>
      <c r="GF390" s="12">
        <v>3509</v>
      </c>
      <c r="GG390" s="16">
        <v>0</v>
      </c>
      <c r="GH390" s="16">
        <v>7.26</v>
      </c>
      <c r="GI390" s="16">
        <v>0</v>
      </c>
      <c r="GJ390" s="16">
        <v>0</v>
      </c>
      <c r="GK390" s="16">
        <v>0</v>
      </c>
      <c r="GL390" s="16">
        <v>13</v>
      </c>
      <c r="GM390" s="16">
        <v>10.6</v>
      </c>
      <c r="GN390" s="16">
        <v>0</v>
      </c>
      <c r="GO390" s="16">
        <v>0</v>
      </c>
      <c r="GP390" s="16">
        <v>0</v>
      </c>
      <c r="GQ390" s="16">
        <v>0</v>
      </c>
      <c r="GR390" s="16">
        <v>0</v>
      </c>
      <c r="GS390" s="16">
        <v>13.28</v>
      </c>
      <c r="GT390" s="16">
        <v>0</v>
      </c>
      <c r="GU390" s="16">
        <v>0</v>
      </c>
      <c r="GV390" s="16">
        <v>313.95999999999998</v>
      </c>
      <c r="GW390" s="16"/>
      <c r="GX390" s="16"/>
      <c r="GY390" s="16"/>
      <c r="GZ390" s="16"/>
      <c r="HA390" s="16"/>
    </row>
    <row r="391" spans="1:209" x14ac:dyDescent="0.35">
      <c r="A391" s="37"/>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c r="CM391" s="16"/>
      <c r="CN391" s="16"/>
      <c r="CO391" s="16"/>
      <c r="CP391" s="16"/>
      <c r="CQ391" s="16"/>
      <c r="CR391" s="16"/>
      <c r="CS391" s="16"/>
      <c r="CT391" s="16"/>
      <c r="CU391" s="16"/>
      <c r="CV391" s="16"/>
      <c r="CW391" s="16"/>
      <c r="CX391" s="16"/>
      <c r="CY391" s="16"/>
      <c r="CZ391" s="16"/>
      <c r="DA391" s="16"/>
      <c r="DB391" s="16"/>
      <c r="DC391" s="16"/>
      <c r="DD391" s="16"/>
      <c r="DE391" s="16"/>
      <c r="DF391" s="16"/>
      <c r="DG391" s="16"/>
      <c r="DH391" s="16"/>
      <c r="DI391" s="16"/>
      <c r="DJ391" s="16"/>
      <c r="DK391" s="16"/>
      <c r="DL391" s="16"/>
      <c r="DM391" s="16"/>
      <c r="DN391" s="16"/>
      <c r="DO391" s="16"/>
      <c r="DP391" s="16"/>
      <c r="DQ391" s="16"/>
      <c r="DR391" s="16"/>
      <c r="DS391" s="16"/>
      <c r="DT391" s="16"/>
      <c r="DU391" s="16"/>
      <c r="DV391" s="16"/>
      <c r="DW391" s="16"/>
      <c r="DX391" s="16"/>
      <c r="DY391" s="16"/>
      <c r="DZ391" s="16"/>
      <c r="EA391" s="16"/>
      <c r="EB391" s="16"/>
      <c r="EC391" s="16"/>
      <c r="ED391" s="16"/>
      <c r="EE391" s="16"/>
      <c r="EF391" s="16"/>
      <c r="EG391" s="16"/>
      <c r="EH391" s="16"/>
      <c r="EI391" s="16"/>
      <c r="EJ391" s="16"/>
      <c r="EK391" s="16"/>
      <c r="EL391" s="16"/>
      <c r="EM391" s="16"/>
      <c r="EN391" s="16"/>
      <c r="EO391" s="16"/>
      <c r="EP391" s="16"/>
      <c r="EQ391" s="16"/>
      <c r="ER391" s="16"/>
      <c r="ES391" s="16"/>
      <c r="ET391" s="16"/>
      <c r="EU391" s="16"/>
      <c r="EV391" s="16"/>
      <c r="EW391" s="16"/>
      <c r="EX391" s="16"/>
      <c r="EY391" s="16"/>
      <c r="EZ391" s="16"/>
      <c r="FA391" s="16"/>
      <c r="FB391" s="16"/>
      <c r="FC391" s="16"/>
      <c r="FD391" s="16"/>
      <c r="FE391" s="16"/>
      <c r="FF391" s="16"/>
      <c r="FG391" s="16"/>
      <c r="FH391" s="16"/>
      <c r="FI391" s="16"/>
      <c r="FJ391" s="16"/>
      <c r="FK391" s="16"/>
      <c r="FL391" s="16"/>
      <c r="FM391" s="16"/>
      <c r="FN391" s="16"/>
      <c r="FO391" s="16"/>
      <c r="FP391" s="16"/>
      <c r="FQ391" s="16"/>
      <c r="FR391" s="16"/>
      <c r="FS391" s="16"/>
      <c r="FT391" s="16"/>
      <c r="FU391" s="16"/>
      <c r="FV391" s="16"/>
      <c r="FW391" s="16"/>
      <c r="FX391" s="16"/>
      <c r="FY391" s="16"/>
      <c r="FZ391" s="16"/>
      <c r="GA391" s="16"/>
      <c r="GB391" s="16"/>
      <c r="GC391" s="16"/>
      <c r="GE391" s="37">
        <v>386</v>
      </c>
      <c r="GF391" s="12">
        <v>3512</v>
      </c>
      <c r="GG391" s="16">
        <v>0</v>
      </c>
      <c r="GH391" s="16">
        <v>9.7650000000000006</v>
      </c>
      <c r="GI391" s="16">
        <v>35</v>
      </c>
      <c r="GJ391" s="16">
        <v>0</v>
      </c>
      <c r="GK391" s="16">
        <v>0</v>
      </c>
      <c r="GL391" s="16">
        <v>4</v>
      </c>
      <c r="GM391" s="16">
        <v>5.5</v>
      </c>
      <c r="GN391" s="16">
        <v>0</v>
      </c>
      <c r="GO391" s="16">
        <v>0</v>
      </c>
      <c r="GP391" s="16">
        <v>26.4</v>
      </c>
      <c r="GQ391" s="16">
        <v>0</v>
      </c>
      <c r="GR391" s="16">
        <v>0</v>
      </c>
      <c r="GS391" s="16">
        <v>10.79</v>
      </c>
      <c r="GT391" s="16">
        <v>0</v>
      </c>
      <c r="GU391" s="16">
        <v>0</v>
      </c>
      <c r="GV391" s="16">
        <v>416.78500000000003</v>
      </c>
      <c r="GW391" s="16"/>
      <c r="GX391" s="16"/>
      <c r="GY391" s="16"/>
      <c r="GZ391" s="16"/>
      <c r="HA391" s="16"/>
    </row>
    <row r="392" spans="1:209" x14ac:dyDescent="0.35">
      <c r="A392" s="37"/>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c r="CM392" s="16"/>
      <c r="CN392" s="16"/>
      <c r="CO392" s="16"/>
      <c r="CP392" s="16"/>
      <c r="CQ392" s="16"/>
      <c r="CR392" s="16"/>
      <c r="CS392" s="16"/>
      <c r="CT392" s="16"/>
      <c r="CU392" s="16"/>
      <c r="CV392" s="16"/>
      <c r="CW392" s="16"/>
      <c r="CX392" s="16"/>
      <c r="CY392" s="16"/>
      <c r="CZ392" s="16"/>
      <c r="DA392" s="16"/>
      <c r="DB392" s="16"/>
      <c r="DC392" s="16"/>
      <c r="DD392" s="16"/>
      <c r="DE392" s="16"/>
      <c r="DF392" s="16"/>
      <c r="DG392" s="16"/>
      <c r="DH392" s="16"/>
      <c r="DI392" s="16"/>
      <c r="DJ392" s="16"/>
      <c r="DK392" s="16"/>
      <c r="DL392" s="16"/>
      <c r="DM392" s="16"/>
      <c r="DN392" s="16"/>
      <c r="DO392" s="16"/>
      <c r="DP392" s="16"/>
      <c r="DQ392" s="16"/>
      <c r="DR392" s="16"/>
      <c r="DS392" s="16"/>
      <c r="DT392" s="16"/>
      <c r="DU392" s="16"/>
      <c r="DV392" s="16"/>
      <c r="DW392" s="16"/>
      <c r="DX392" s="16"/>
      <c r="DY392" s="16"/>
      <c r="DZ392" s="16"/>
      <c r="EA392" s="16"/>
      <c r="EB392" s="16"/>
      <c r="EC392" s="16"/>
      <c r="ED392" s="16"/>
      <c r="EE392" s="16"/>
      <c r="EF392" s="16"/>
      <c r="EG392" s="16"/>
      <c r="EH392" s="16"/>
      <c r="EI392" s="16"/>
      <c r="EJ392" s="16"/>
      <c r="EK392" s="16"/>
      <c r="EL392" s="16"/>
      <c r="EM392" s="16"/>
      <c r="EN392" s="16"/>
      <c r="EO392" s="16"/>
      <c r="EP392" s="16"/>
      <c r="EQ392" s="16"/>
      <c r="ER392" s="16"/>
      <c r="ES392" s="16"/>
      <c r="ET392" s="16"/>
      <c r="EU392" s="16"/>
      <c r="EV392" s="16"/>
      <c r="EW392" s="16"/>
      <c r="EX392" s="16"/>
      <c r="EY392" s="16"/>
      <c r="EZ392" s="16"/>
      <c r="FA392" s="16"/>
      <c r="FB392" s="16"/>
      <c r="FC392" s="16"/>
      <c r="FD392" s="16"/>
      <c r="FE392" s="16"/>
      <c r="FF392" s="16"/>
      <c r="FG392" s="16"/>
      <c r="FH392" s="16"/>
      <c r="FI392" s="16"/>
      <c r="FJ392" s="16"/>
      <c r="FK392" s="16"/>
      <c r="FL392" s="16"/>
      <c r="FM392" s="16"/>
      <c r="FN392" s="16"/>
      <c r="FO392" s="16"/>
      <c r="FP392" s="16"/>
      <c r="FQ392" s="16"/>
      <c r="FR392" s="16"/>
      <c r="FS392" s="16"/>
      <c r="FT392" s="16"/>
      <c r="FU392" s="16"/>
      <c r="FV392" s="16"/>
      <c r="FW392" s="16"/>
      <c r="FX392" s="16"/>
      <c r="FY392" s="16"/>
      <c r="FZ392" s="16"/>
      <c r="GA392" s="16"/>
      <c r="GB392" s="16"/>
      <c r="GC392" s="16"/>
      <c r="GE392" s="37">
        <v>387</v>
      </c>
      <c r="GF392" s="12">
        <v>3515</v>
      </c>
      <c r="GG392" s="16">
        <v>12.67</v>
      </c>
      <c r="GH392" s="16">
        <v>18.57</v>
      </c>
      <c r="GI392" s="16">
        <v>19.8</v>
      </c>
      <c r="GJ392" s="16">
        <v>13.27</v>
      </c>
      <c r="GK392" s="16">
        <v>10</v>
      </c>
      <c r="GL392" s="16">
        <v>0</v>
      </c>
      <c r="GM392" s="16">
        <v>5.2</v>
      </c>
      <c r="GN392" s="16">
        <v>0</v>
      </c>
      <c r="GO392" s="16">
        <v>0</v>
      </c>
      <c r="GP392" s="16">
        <v>4.95</v>
      </c>
      <c r="GQ392" s="16">
        <v>10.26</v>
      </c>
      <c r="GR392" s="16">
        <v>19.14</v>
      </c>
      <c r="GS392" s="16">
        <v>64.935000000000002</v>
      </c>
      <c r="GT392" s="16">
        <v>19.84</v>
      </c>
      <c r="GU392" s="16">
        <v>16.28</v>
      </c>
      <c r="GV392" s="16">
        <v>4021.6849999999995</v>
      </c>
      <c r="GW392" s="16"/>
      <c r="GX392" s="16"/>
      <c r="GY392" s="16"/>
      <c r="GZ392" s="16"/>
      <c r="HA392" s="16"/>
    </row>
    <row r="393" spans="1:209" x14ac:dyDescent="0.35">
      <c r="A393" s="37"/>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E393" s="37">
        <v>388</v>
      </c>
      <c r="GF393" s="12">
        <v>3516</v>
      </c>
      <c r="GG393" s="16">
        <v>11.48</v>
      </c>
      <c r="GH393" s="16">
        <v>9.6349999999999998</v>
      </c>
      <c r="GI393" s="16">
        <v>0</v>
      </c>
      <c r="GJ393" s="16">
        <v>0</v>
      </c>
      <c r="GK393" s="16">
        <v>3</v>
      </c>
      <c r="GL393" s="16">
        <v>12.98</v>
      </c>
      <c r="GM393" s="16">
        <v>0</v>
      </c>
      <c r="GN393" s="16">
        <v>0</v>
      </c>
      <c r="GO393" s="16">
        <v>6.05</v>
      </c>
      <c r="GP393" s="16">
        <v>0</v>
      </c>
      <c r="GQ393" s="16">
        <v>0</v>
      </c>
      <c r="GR393" s="16">
        <v>8.8800000000000008</v>
      </c>
      <c r="GS393" s="16">
        <v>0</v>
      </c>
      <c r="GT393" s="16">
        <v>0</v>
      </c>
      <c r="GU393" s="16">
        <v>16.28</v>
      </c>
      <c r="GV393" s="16">
        <v>1037.7749999999999</v>
      </c>
      <c r="GW393" s="16"/>
      <c r="GX393" s="16"/>
      <c r="GY393" s="16"/>
      <c r="GZ393" s="16"/>
      <c r="HA393" s="16"/>
    </row>
    <row r="394" spans="1:209" x14ac:dyDescent="0.35">
      <c r="A394" s="37"/>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E394" s="37">
        <v>389</v>
      </c>
      <c r="GF394" s="12">
        <v>3517</v>
      </c>
      <c r="GG394" s="16">
        <v>12.125</v>
      </c>
      <c r="GH394" s="16">
        <v>15.95</v>
      </c>
      <c r="GI394" s="16">
        <v>0</v>
      </c>
      <c r="GJ394" s="16">
        <v>0.19</v>
      </c>
      <c r="GK394" s="16">
        <v>0</v>
      </c>
      <c r="GL394" s="16">
        <v>0</v>
      </c>
      <c r="GM394" s="16">
        <v>8.64</v>
      </c>
      <c r="GN394" s="16">
        <v>9.2799999999999994</v>
      </c>
      <c r="GO394" s="16">
        <v>0</v>
      </c>
      <c r="GP394" s="16">
        <v>3.96</v>
      </c>
      <c r="GQ394" s="16">
        <v>3.7</v>
      </c>
      <c r="GR394" s="16">
        <v>47.65</v>
      </c>
      <c r="GS394" s="16">
        <v>12.45</v>
      </c>
      <c r="GT394" s="16">
        <v>14.96</v>
      </c>
      <c r="GU394" s="16">
        <v>4.4000000000000004</v>
      </c>
      <c r="GV394" s="16">
        <v>2450.6180000000004</v>
      </c>
      <c r="GW394" s="16"/>
      <c r="GX394" s="16"/>
      <c r="GY394" s="16"/>
      <c r="GZ394" s="16"/>
      <c r="HA394" s="16"/>
    </row>
    <row r="395" spans="1:209" x14ac:dyDescent="0.35">
      <c r="A395" s="37"/>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E395" s="37">
        <v>390</v>
      </c>
      <c r="GF395" s="12">
        <v>3518</v>
      </c>
      <c r="GG395" s="16">
        <v>14.984999999999999</v>
      </c>
      <c r="GH395" s="16">
        <v>10.26</v>
      </c>
      <c r="GI395" s="16">
        <v>3.98</v>
      </c>
      <c r="GJ395" s="16">
        <v>3</v>
      </c>
      <c r="GK395" s="16">
        <v>6</v>
      </c>
      <c r="GL395" s="16">
        <v>3</v>
      </c>
      <c r="GM395" s="16">
        <v>0</v>
      </c>
      <c r="GN395" s="16">
        <v>8.91</v>
      </c>
      <c r="GO395" s="16">
        <v>0</v>
      </c>
      <c r="GP395" s="16">
        <v>6.6</v>
      </c>
      <c r="GQ395" s="16">
        <v>33.1</v>
      </c>
      <c r="GR395" s="16">
        <v>7.8</v>
      </c>
      <c r="GS395" s="16">
        <v>6.64</v>
      </c>
      <c r="GT395" s="16">
        <v>6.6</v>
      </c>
      <c r="GU395" s="16">
        <v>4.4000000000000004</v>
      </c>
      <c r="GV395" s="16">
        <v>1842.928999999999</v>
      </c>
      <c r="GW395" s="16"/>
      <c r="GX395" s="16"/>
      <c r="GY395" s="16"/>
      <c r="GZ395" s="16"/>
      <c r="HA395" s="16"/>
    </row>
    <row r="396" spans="1:209" x14ac:dyDescent="0.35">
      <c r="A396" s="37"/>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6"/>
      <c r="FH396" s="16"/>
      <c r="FI396" s="16"/>
      <c r="FJ396" s="16"/>
      <c r="FK396" s="16"/>
      <c r="FL396" s="16"/>
      <c r="FM396" s="16"/>
      <c r="FN396" s="16"/>
      <c r="FO396" s="16"/>
      <c r="FP396" s="16"/>
      <c r="FQ396" s="16"/>
      <c r="FR396" s="16"/>
      <c r="FS396" s="16"/>
      <c r="FT396" s="16"/>
      <c r="FU396" s="16"/>
      <c r="FV396" s="16"/>
      <c r="FW396" s="16"/>
      <c r="FX396" s="16"/>
      <c r="FY396" s="16"/>
      <c r="FZ396" s="16"/>
      <c r="GA396" s="16"/>
      <c r="GB396" s="16"/>
      <c r="GC396" s="16"/>
      <c r="GE396" s="37">
        <v>391</v>
      </c>
      <c r="GF396" s="12">
        <v>3520</v>
      </c>
      <c r="GG396" s="16">
        <v>1.52</v>
      </c>
      <c r="GH396" s="16">
        <v>0</v>
      </c>
      <c r="GI396" s="16">
        <v>0</v>
      </c>
      <c r="GJ396" s="16">
        <v>2</v>
      </c>
      <c r="GK396" s="16">
        <v>0</v>
      </c>
      <c r="GL396" s="16">
        <v>30.24</v>
      </c>
      <c r="GM396" s="16">
        <v>0</v>
      </c>
      <c r="GN396" s="16">
        <v>0</v>
      </c>
      <c r="GO396" s="16">
        <v>0</v>
      </c>
      <c r="GP396" s="16">
        <v>0</v>
      </c>
      <c r="GQ396" s="16">
        <v>0</v>
      </c>
      <c r="GR396" s="16">
        <v>0</v>
      </c>
      <c r="GS396" s="16">
        <v>0</v>
      </c>
      <c r="GT396" s="16">
        <v>16</v>
      </c>
      <c r="GU396" s="16">
        <v>0</v>
      </c>
      <c r="GV396" s="16">
        <v>193.28000000000003</v>
      </c>
      <c r="GW396" s="16"/>
      <c r="GX396" s="16"/>
      <c r="GY396" s="16"/>
      <c r="GZ396" s="16"/>
      <c r="HA396" s="16"/>
    </row>
    <row r="397" spans="1:209" x14ac:dyDescent="0.35">
      <c r="A397" s="37"/>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CY397" s="16"/>
      <c r="CZ397" s="16"/>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6"/>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c r="FL397" s="16"/>
      <c r="FM397" s="16"/>
      <c r="FN397" s="16"/>
      <c r="FO397" s="16"/>
      <c r="FP397" s="16"/>
      <c r="FQ397" s="16"/>
      <c r="FR397" s="16"/>
      <c r="FS397" s="16"/>
      <c r="FT397" s="16"/>
      <c r="FU397" s="16"/>
      <c r="FV397" s="16"/>
      <c r="FW397" s="16"/>
      <c r="FX397" s="16"/>
      <c r="FY397" s="16"/>
      <c r="FZ397" s="16"/>
      <c r="GA397" s="16"/>
      <c r="GB397" s="16"/>
      <c r="GC397" s="16"/>
      <c r="GE397" s="37">
        <v>392</v>
      </c>
      <c r="GF397" s="12">
        <v>3521</v>
      </c>
      <c r="GG397" s="16">
        <v>7.89</v>
      </c>
      <c r="GH397" s="16">
        <v>6.6550000000000002</v>
      </c>
      <c r="GI397" s="16">
        <v>0</v>
      </c>
      <c r="GJ397" s="16">
        <v>0</v>
      </c>
      <c r="GK397" s="16">
        <v>0</v>
      </c>
      <c r="GL397" s="16">
        <v>0</v>
      </c>
      <c r="GM397" s="16">
        <v>0</v>
      </c>
      <c r="GN397" s="16">
        <v>6</v>
      </c>
      <c r="GO397" s="16">
        <v>0</v>
      </c>
      <c r="GP397" s="16">
        <v>0</v>
      </c>
      <c r="GQ397" s="16">
        <v>16.59</v>
      </c>
      <c r="GR397" s="16">
        <v>27.35</v>
      </c>
      <c r="GS397" s="16">
        <v>24.91</v>
      </c>
      <c r="GT397" s="16">
        <v>0</v>
      </c>
      <c r="GU397" s="16">
        <v>0</v>
      </c>
      <c r="GV397" s="16">
        <v>1005.4319999999999</v>
      </c>
      <c r="GW397" s="16"/>
      <c r="GX397" s="16"/>
      <c r="GY397" s="16"/>
      <c r="GZ397" s="16"/>
      <c r="HA397" s="16"/>
    </row>
    <row r="398" spans="1:209" x14ac:dyDescent="0.35">
      <c r="A398" s="37"/>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6"/>
      <c r="CU398" s="16"/>
      <c r="CV398" s="16"/>
      <c r="CW398" s="16"/>
      <c r="CX398" s="16"/>
      <c r="CY398" s="16"/>
      <c r="CZ398" s="16"/>
      <c r="DA398" s="16"/>
      <c r="DB398" s="16"/>
      <c r="DC398" s="16"/>
      <c r="DD398" s="16"/>
      <c r="DE398" s="16"/>
      <c r="DF398" s="16"/>
      <c r="DG398" s="16"/>
      <c r="DH398" s="16"/>
      <c r="DI398" s="16"/>
      <c r="DJ398" s="16"/>
      <c r="DK398" s="16"/>
      <c r="DL398" s="16"/>
      <c r="DM398" s="16"/>
      <c r="DN398" s="16"/>
      <c r="DO398" s="16"/>
      <c r="DP398" s="16"/>
      <c r="DQ398" s="16"/>
      <c r="DR398" s="16"/>
      <c r="DS398" s="16"/>
      <c r="DT398" s="16"/>
      <c r="DU398" s="16"/>
      <c r="DV398" s="16"/>
      <c r="DW398" s="16"/>
      <c r="DX398" s="16"/>
      <c r="DY398" s="16"/>
      <c r="DZ398" s="16"/>
      <c r="EA398" s="16"/>
      <c r="EB398" s="16"/>
      <c r="EC398" s="16"/>
      <c r="ED398" s="16"/>
      <c r="EE398" s="16"/>
      <c r="EF398" s="16"/>
      <c r="EG398" s="16"/>
      <c r="EH398" s="16"/>
      <c r="EI398" s="16"/>
      <c r="EJ398" s="16"/>
      <c r="EK398" s="16"/>
      <c r="EL398" s="16"/>
      <c r="EM398" s="16"/>
      <c r="EN398" s="16"/>
      <c r="EO398" s="16"/>
      <c r="EP398" s="16"/>
      <c r="EQ398" s="16"/>
      <c r="ER398" s="16"/>
      <c r="ES398" s="16"/>
      <c r="ET398" s="16"/>
      <c r="EU398" s="16"/>
      <c r="EV398" s="16"/>
      <c r="EW398" s="16"/>
      <c r="EX398" s="16"/>
      <c r="EY398" s="16"/>
      <c r="EZ398" s="16"/>
      <c r="FA398" s="16"/>
      <c r="FB398" s="16"/>
      <c r="FC398" s="16"/>
      <c r="FD398" s="16"/>
      <c r="FE398" s="16"/>
      <c r="FF398" s="16"/>
      <c r="FG398" s="16"/>
      <c r="FH398" s="16"/>
      <c r="FI398" s="16"/>
      <c r="FJ398" s="16"/>
      <c r="FK398" s="16"/>
      <c r="FL398" s="16"/>
      <c r="FM398" s="16"/>
      <c r="FN398" s="16"/>
      <c r="FO398" s="16"/>
      <c r="FP398" s="16"/>
      <c r="FQ398" s="16"/>
      <c r="FR398" s="16"/>
      <c r="FS398" s="16"/>
      <c r="FT398" s="16"/>
      <c r="FU398" s="16"/>
      <c r="FV398" s="16"/>
      <c r="FW398" s="16"/>
      <c r="FX398" s="16"/>
      <c r="FY398" s="16"/>
      <c r="FZ398" s="16"/>
      <c r="GA398" s="16"/>
      <c r="GB398" s="16"/>
      <c r="GC398" s="16"/>
      <c r="GE398" s="37">
        <v>393</v>
      </c>
      <c r="GF398" s="12">
        <v>3522</v>
      </c>
      <c r="GG398" s="16">
        <v>1.9</v>
      </c>
      <c r="GH398" s="16">
        <v>4.37</v>
      </c>
      <c r="GI398" s="16">
        <v>1.5</v>
      </c>
      <c r="GJ398" s="16">
        <v>0</v>
      </c>
      <c r="GK398" s="16">
        <v>5</v>
      </c>
      <c r="GL398" s="16">
        <v>0</v>
      </c>
      <c r="GM398" s="16">
        <v>0</v>
      </c>
      <c r="GN398" s="16">
        <v>6</v>
      </c>
      <c r="GO398" s="16">
        <v>6.6</v>
      </c>
      <c r="GP398" s="16">
        <v>0</v>
      </c>
      <c r="GQ398" s="16">
        <v>0</v>
      </c>
      <c r="GR398" s="16">
        <v>0</v>
      </c>
      <c r="GS398" s="16">
        <v>9.1300000000000008</v>
      </c>
      <c r="GT398" s="16">
        <v>0</v>
      </c>
      <c r="GU398" s="16">
        <v>6.6</v>
      </c>
      <c r="GV398" s="16">
        <v>690.44200000000012</v>
      </c>
      <c r="GW398" s="16"/>
      <c r="GX398" s="16"/>
      <c r="GY398" s="16"/>
      <c r="GZ398" s="16"/>
      <c r="HA398" s="16"/>
    </row>
    <row r="399" spans="1:209" x14ac:dyDescent="0.35">
      <c r="A399" s="37"/>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c r="CM399" s="16"/>
      <c r="CN399" s="16"/>
      <c r="CO399" s="16"/>
      <c r="CP399" s="16"/>
      <c r="CQ399" s="16"/>
      <c r="CR399" s="16"/>
      <c r="CS399" s="16"/>
      <c r="CT399" s="16"/>
      <c r="CU399" s="16"/>
      <c r="CV399" s="16"/>
      <c r="CW399" s="16"/>
      <c r="CX399" s="16"/>
      <c r="CY399" s="16"/>
      <c r="CZ399" s="16"/>
      <c r="DA399" s="16"/>
      <c r="DB399" s="16"/>
      <c r="DC399" s="16"/>
      <c r="DD399" s="16"/>
      <c r="DE399" s="16"/>
      <c r="DF399" s="16"/>
      <c r="DG399" s="16"/>
      <c r="DH399" s="16"/>
      <c r="DI399" s="16"/>
      <c r="DJ399" s="16"/>
      <c r="DK399" s="16"/>
      <c r="DL399" s="16"/>
      <c r="DM399" s="16"/>
      <c r="DN399" s="16"/>
      <c r="DO399" s="16"/>
      <c r="DP399" s="16"/>
      <c r="DQ399" s="16"/>
      <c r="DR399" s="16"/>
      <c r="DS399" s="16"/>
      <c r="DT399" s="16"/>
      <c r="DU399" s="16"/>
      <c r="DV399" s="16"/>
      <c r="DW399" s="16"/>
      <c r="DX399" s="16"/>
      <c r="DY399" s="16"/>
      <c r="DZ399" s="16"/>
      <c r="EA399" s="16"/>
      <c r="EB399" s="16"/>
      <c r="EC399" s="16"/>
      <c r="ED399" s="16"/>
      <c r="EE399" s="16"/>
      <c r="EF399" s="16"/>
      <c r="EG399" s="16"/>
      <c r="EH399" s="16"/>
      <c r="EI399" s="16"/>
      <c r="EJ399" s="16"/>
      <c r="EK399" s="16"/>
      <c r="EL399" s="16"/>
      <c r="EM399" s="16"/>
      <c r="EN399" s="16"/>
      <c r="EO399" s="16"/>
      <c r="EP399" s="16"/>
      <c r="EQ399" s="16"/>
      <c r="ER399" s="16"/>
      <c r="ES399" s="16"/>
      <c r="ET399" s="16"/>
      <c r="EU399" s="16"/>
      <c r="EV399" s="16"/>
      <c r="EW399" s="16"/>
      <c r="EX399" s="16"/>
      <c r="EY399" s="16"/>
      <c r="EZ399" s="16"/>
      <c r="FA399" s="16"/>
      <c r="FB399" s="16"/>
      <c r="FC399" s="16"/>
      <c r="FD399" s="16"/>
      <c r="FE399" s="16"/>
      <c r="FF399" s="16"/>
      <c r="FG399" s="16"/>
      <c r="FH399" s="16"/>
      <c r="FI399" s="16"/>
      <c r="FJ399" s="16"/>
      <c r="FK399" s="16"/>
      <c r="FL399" s="16"/>
      <c r="FM399" s="16"/>
      <c r="FN399" s="16"/>
      <c r="FO399" s="16"/>
      <c r="FP399" s="16"/>
      <c r="FQ399" s="16"/>
      <c r="FR399" s="16"/>
      <c r="FS399" s="16"/>
      <c r="FT399" s="16"/>
      <c r="FU399" s="16"/>
      <c r="FV399" s="16"/>
      <c r="FW399" s="16"/>
      <c r="FX399" s="16"/>
      <c r="FY399" s="16"/>
      <c r="FZ399" s="16"/>
      <c r="GA399" s="16"/>
      <c r="GB399" s="16"/>
      <c r="GC399" s="16"/>
      <c r="GE399" s="37">
        <v>394</v>
      </c>
      <c r="GF399" s="12">
        <v>3523</v>
      </c>
      <c r="GG399" s="16">
        <v>53.957000000000001</v>
      </c>
      <c r="GH399" s="16">
        <v>48.445</v>
      </c>
      <c r="GI399" s="16">
        <v>43.6</v>
      </c>
      <c r="GJ399" s="16">
        <v>10</v>
      </c>
      <c r="GK399" s="16">
        <v>3</v>
      </c>
      <c r="GL399" s="16">
        <v>4.16</v>
      </c>
      <c r="GM399" s="16">
        <v>18.5</v>
      </c>
      <c r="GN399" s="16">
        <v>27.96</v>
      </c>
      <c r="GO399" s="16">
        <v>100.98</v>
      </c>
      <c r="GP399" s="16">
        <v>49.064999999999998</v>
      </c>
      <c r="GQ399" s="16">
        <v>67.92</v>
      </c>
      <c r="GR399" s="16">
        <v>47.73</v>
      </c>
      <c r="GS399" s="16">
        <v>48.06</v>
      </c>
      <c r="GT399" s="16">
        <v>32.774999999999999</v>
      </c>
      <c r="GU399" s="16">
        <v>46.87</v>
      </c>
      <c r="GV399" s="16">
        <v>6918.4660000000003</v>
      </c>
      <c r="GW399" s="16"/>
      <c r="GX399" s="16"/>
      <c r="GY399" s="16"/>
      <c r="GZ399" s="16"/>
      <c r="HA399" s="16"/>
    </row>
    <row r="400" spans="1:209" x14ac:dyDescent="0.35">
      <c r="A400" s="37"/>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c r="CM400" s="16"/>
      <c r="CN400" s="16"/>
      <c r="CO400" s="16"/>
      <c r="CP400" s="16"/>
      <c r="CQ400" s="16"/>
      <c r="CR400" s="16"/>
      <c r="CS400" s="16"/>
      <c r="CT400" s="16"/>
      <c r="CU400" s="16"/>
      <c r="CV400" s="16"/>
      <c r="CW400" s="16"/>
      <c r="CX400" s="16"/>
      <c r="CY400" s="16"/>
      <c r="CZ400" s="16"/>
      <c r="DA400" s="16"/>
      <c r="DB400" s="16"/>
      <c r="DC400" s="16"/>
      <c r="DD400" s="16"/>
      <c r="DE400" s="16"/>
      <c r="DF400" s="16"/>
      <c r="DG400" s="16"/>
      <c r="DH400" s="16"/>
      <c r="DI400" s="16"/>
      <c r="DJ400" s="16"/>
      <c r="DK400" s="16"/>
      <c r="DL400" s="16"/>
      <c r="DM400" s="16"/>
      <c r="DN400" s="16"/>
      <c r="DO400" s="16"/>
      <c r="DP400" s="16"/>
      <c r="DQ400" s="16"/>
      <c r="DR400" s="16"/>
      <c r="DS400" s="16"/>
      <c r="DT400" s="16"/>
      <c r="DU400" s="16"/>
      <c r="DV400" s="16"/>
      <c r="DW400" s="16"/>
      <c r="DX400" s="16"/>
      <c r="DY400" s="16"/>
      <c r="DZ400" s="16"/>
      <c r="EA400" s="16"/>
      <c r="EB400" s="16"/>
      <c r="EC400" s="16"/>
      <c r="ED400" s="16"/>
      <c r="EE400" s="16"/>
      <c r="EF400" s="16"/>
      <c r="EG400" s="16"/>
      <c r="EH400" s="16"/>
      <c r="EI400" s="16"/>
      <c r="EJ400" s="16"/>
      <c r="EK400" s="16"/>
      <c r="EL400" s="16"/>
      <c r="EM400" s="16"/>
      <c r="EN400" s="16"/>
      <c r="EO400" s="16"/>
      <c r="EP400" s="16"/>
      <c r="EQ400" s="16"/>
      <c r="ER400" s="16"/>
      <c r="ES400" s="16"/>
      <c r="ET400" s="16"/>
      <c r="EU400" s="16"/>
      <c r="EV400" s="16"/>
      <c r="EW400" s="16"/>
      <c r="EX400" s="16"/>
      <c r="EY400" s="16"/>
      <c r="EZ400" s="16"/>
      <c r="FA400" s="16"/>
      <c r="FB400" s="16"/>
      <c r="FC400" s="16"/>
      <c r="FD400" s="16"/>
      <c r="FE400" s="16"/>
      <c r="FF400" s="16"/>
      <c r="FG400" s="16"/>
      <c r="FH400" s="16"/>
      <c r="FI400" s="16"/>
      <c r="FJ400" s="16"/>
      <c r="FK400" s="16"/>
      <c r="FL400" s="16"/>
      <c r="FM400" s="16"/>
      <c r="FN400" s="16"/>
      <c r="FO400" s="16"/>
      <c r="FP400" s="16"/>
      <c r="FQ400" s="16"/>
      <c r="FR400" s="16"/>
      <c r="FS400" s="16"/>
      <c r="FT400" s="16"/>
      <c r="FU400" s="16"/>
      <c r="FV400" s="16"/>
      <c r="FW400" s="16"/>
      <c r="FX400" s="16"/>
      <c r="FY400" s="16"/>
      <c r="FZ400" s="16"/>
      <c r="GA400" s="16"/>
      <c r="GB400" s="16"/>
      <c r="GC400" s="16"/>
      <c r="GE400" s="37">
        <v>395</v>
      </c>
      <c r="GF400" s="12">
        <v>3525</v>
      </c>
      <c r="GG400" s="16">
        <v>8.89</v>
      </c>
      <c r="GH400" s="16">
        <v>16.445</v>
      </c>
      <c r="GI400" s="16">
        <v>9.65</v>
      </c>
      <c r="GJ400" s="16">
        <v>5.82</v>
      </c>
      <c r="GK400" s="16">
        <v>0</v>
      </c>
      <c r="GL400" s="16">
        <v>3.06</v>
      </c>
      <c r="GM400" s="16">
        <v>7.28</v>
      </c>
      <c r="GN400" s="16">
        <v>4.59</v>
      </c>
      <c r="GO400" s="16">
        <v>10.08</v>
      </c>
      <c r="GP400" s="16">
        <v>0</v>
      </c>
      <c r="GQ400" s="16">
        <v>87.74</v>
      </c>
      <c r="GR400" s="16">
        <v>21.41</v>
      </c>
      <c r="GS400" s="16">
        <v>5.81</v>
      </c>
      <c r="GT400" s="16">
        <v>13.06</v>
      </c>
      <c r="GU400" s="16">
        <v>0</v>
      </c>
      <c r="GV400" s="16">
        <v>2087.3380000000002</v>
      </c>
      <c r="GW400" s="16"/>
      <c r="GX400" s="16"/>
      <c r="GY400" s="16"/>
      <c r="GZ400" s="16"/>
      <c r="HA400" s="16"/>
    </row>
    <row r="401" spans="1:209" x14ac:dyDescent="0.35">
      <c r="A401" s="37"/>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c r="CO401" s="16"/>
      <c r="CP401" s="16"/>
      <c r="CQ401" s="16"/>
      <c r="CR401" s="16"/>
      <c r="CS401" s="16"/>
      <c r="CT401" s="16"/>
      <c r="CU401" s="16"/>
      <c r="CV401" s="16"/>
      <c r="CW401" s="16"/>
      <c r="CX401" s="16"/>
      <c r="CY401" s="16"/>
      <c r="CZ401" s="16"/>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6"/>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c r="FL401" s="16"/>
      <c r="FM401" s="16"/>
      <c r="FN401" s="16"/>
      <c r="FO401" s="16"/>
      <c r="FP401" s="16"/>
      <c r="FQ401" s="16"/>
      <c r="FR401" s="16"/>
      <c r="FS401" s="16"/>
      <c r="FT401" s="16"/>
      <c r="FU401" s="16"/>
      <c r="FV401" s="16"/>
      <c r="FW401" s="16"/>
      <c r="FX401" s="16"/>
      <c r="FY401" s="16"/>
      <c r="FZ401" s="16"/>
      <c r="GA401" s="16"/>
      <c r="GB401" s="16"/>
      <c r="GC401" s="16"/>
      <c r="GE401" s="37">
        <v>396</v>
      </c>
      <c r="GF401" s="12">
        <v>3527</v>
      </c>
      <c r="GG401" s="16">
        <v>5.32</v>
      </c>
      <c r="GH401" s="16">
        <v>11.04</v>
      </c>
      <c r="GI401" s="16">
        <v>13.25</v>
      </c>
      <c r="GJ401" s="16">
        <v>3</v>
      </c>
      <c r="GK401" s="16">
        <v>3</v>
      </c>
      <c r="GL401" s="16">
        <v>7.05</v>
      </c>
      <c r="GM401" s="16">
        <v>3</v>
      </c>
      <c r="GN401" s="16">
        <v>0</v>
      </c>
      <c r="GO401" s="16">
        <v>13.98</v>
      </c>
      <c r="GP401" s="16">
        <v>10.88</v>
      </c>
      <c r="GQ401" s="16">
        <v>1.98</v>
      </c>
      <c r="GR401" s="16">
        <v>0</v>
      </c>
      <c r="GS401" s="16">
        <v>10.375</v>
      </c>
      <c r="GT401" s="16">
        <v>0</v>
      </c>
      <c r="GU401" s="16">
        <v>0</v>
      </c>
      <c r="GV401" s="16">
        <v>1197.8380000000004</v>
      </c>
      <c r="GW401" s="16"/>
      <c r="GX401" s="16"/>
      <c r="GY401" s="16"/>
      <c r="GZ401" s="16"/>
      <c r="HA401" s="16"/>
    </row>
    <row r="402" spans="1:209" x14ac:dyDescent="0.35">
      <c r="A402" s="37"/>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c r="CO402" s="16"/>
      <c r="CP402" s="16"/>
      <c r="CQ402" s="16"/>
      <c r="CR402" s="16"/>
      <c r="CS402" s="16"/>
      <c r="CT402" s="16"/>
      <c r="CU402" s="16"/>
      <c r="CV402" s="16"/>
      <c r="CW402" s="16"/>
      <c r="CX402" s="16"/>
      <c r="CY402" s="16"/>
      <c r="CZ402" s="16"/>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6"/>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c r="FL402" s="16"/>
      <c r="FM402" s="16"/>
      <c r="FN402" s="16"/>
      <c r="FO402" s="16"/>
      <c r="FP402" s="16"/>
      <c r="FQ402" s="16"/>
      <c r="FR402" s="16"/>
      <c r="FS402" s="16"/>
      <c r="FT402" s="16"/>
      <c r="FU402" s="16"/>
      <c r="FV402" s="16"/>
      <c r="FW402" s="16"/>
      <c r="FX402" s="16"/>
      <c r="FY402" s="16"/>
      <c r="FZ402" s="16"/>
      <c r="GA402" s="16"/>
      <c r="GB402" s="16"/>
      <c r="GC402" s="16"/>
      <c r="GE402" s="37">
        <v>397</v>
      </c>
      <c r="GF402" s="12">
        <v>3529</v>
      </c>
      <c r="GG402" s="16">
        <v>0</v>
      </c>
      <c r="GH402" s="16">
        <v>0</v>
      </c>
      <c r="GI402" s="16">
        <v>0</v>
      </c>
      <c r="GJ402" s="16">
        <v>5</v>
      </c>
      <c r="GK402" s="16">
        <v>0</v>
      </c>
      <c r="GL402" s="16">
        <v>0</v>
      </c>
      <c r="GM402" s="16">
        <v>0</v>
      </c>
      <c r="GN402" s="16">
        <v>0</v>
      </c>
      <c r="GO402" s="16">
        <v>8.25</v>
      </c>
      <c r="GP402" s="16">
        <v>6.6</v>
      </c>
      <c r="GQ402" s="16">
        <v>0</v>
      </c>
      <c r="GR402" s="16">
        <v>0</v>
      </c>
      <c r="GS402" s="16">
        <v>5.3949999999999996</v>
      </c>
      <c r="GT402" s="16">
        <v>0</v>
      </c>
      <c r="GU402" s="16">
        <v>0</v>
      </c>
      <c r="GV402" s="16">
        <v>134.94499999999999</v>
      </c>
      <c r="GW402" s="16"/>
      <c r="GX402" s="16"/>
      <c r="GY402" s="16"/>
      <c r="GZ402" s="16"/>
      <c r="HA402" s="16"/>
    </row>
    <row r="403" spans="1:209" x14ac:dyDescent="0.35">
      <c r="A403" s="37"/>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c r="CO403" s="16"/>
      <c r="CP403" s="16"/>
      <c r="CQ403" s="16"/>
      <c r="CR403" s="16"/>
      <c r="CS403" s="16"/>
      <c r="CT403" s="16"/>
      <c r="CU403" s="16"/>
      <c r="CV403" s="16"/>
      <c r="CW403" s="16"/>
      <c r="CX403" s="16"/>
      <c r="CY403" s="16"/>
      <c r="CZ403" s="16"/>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6"/>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c r="FL403" s="16"/>
      <c r="FM403" s="16"/>
      <c r="FN403" s="16"/>
      <c r="FO403" s="16"/>
      <c r="FP403" s="16"/>
      <c r="FQ403" s="16"/>
      <c r="FR403" s="16"/>
      <c r="FS403" s="16"/>
      <c r="FT403" s="16"/>
      <c r="FU403" s="16"/>
      <c r="FV403" s="16"/>
      <c r="FW403" s="16"/>
      <c r="FX403" s="16"/>
      <c r="FY403" s="16"/>
      <c r="FZ403" s="16"/>
      <c r="GA403" s="16"/>
      <c r="GB403" s="16"/>
      <c r="GC403" s="16"/>
      <c r="GE403" s="37">
        <v>398</v>
      </c>
      <c r="GF403" s="12">
        <v>3530</v>
      </c>
      <c r="GG403" s="16">
        <v>1.52</v>
      </c>
      <c r="GH403" s="16">
        <v>0</v>
      </c>
      <c r="GI403" s="16">
        <v>0</v>
      </c>
      <c r="GJ403" s="16">
        <v>0</v>
      </c>
      <c r="GK403" s="16">
        <v>0</v>
      </c>
      <c r="GL403" s="16">
        <v>0</v>
      </c>
      <c r="GM403" s="16">
        <v>0</v>
      </c>
      <c r="GN403" s="16">
        <v>0</v>
      </c>
      <c r="GO403" s="16">
        <v>0</v>
      </c>
      <c r="GP403" s="16">
        <v>0</v>
      </c>
      <c r="GQ403" s="16">
        <v>0</v>
      </c>
      <c r="GR403" s="16">
        <v>0</v>
      </c>
      <c r="GS403" s="16">
        <v>0</v>
      </c>
      <c r="GT403" s="16">
        <v>0</v>
      </c>
      <c r="GU403" s="16">
        <v>0</v>
      </c>
      <c r="GV403" s="16">
        <v>187.63999999999996</v>
      </c>
      <c r="GW403" s="16"/>
      <c r="GX403" s="16"/>
      <c r="GY403" s="16"/>
      <c r="GZ403" s="16"/>
      <c r="HA403" s="16"/>
    </row>
    <row r="404" spans="1:209" x14ac:dyDescent="0.35">
      <c r="A404" s="37"/>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c r="CO404" s="16"/>
      <c r="CP404" s="16"/>
      <c r="CQ404" s="16"/>
      <c r="CR404" s="16"/>
      <c r="CS404" s="16"/>
      <c r="CT404" s="16"/>
      <c r="CU404" s="16"/>
      <c r="CV404" s="16"/>
      <c r="CW404" s="16"/>
      <c r="CX404" s="16"/>
      <c r="CY404" s="16"/>
      <c r="CZ404" s="16"/>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6"/>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c r="FL404" s="16"/>
      <c r="FM404" s="16"/>
      <c r="FN404" s="16"/>
      <c r="FO404" s="16"/>
      <c r="FP404" s="16"/>
      <c r="FQ404" s="16"/>
      <c r="FR404" s="16"/>
      <c r="FS404" s="16"/>
      <c r="FT404" s="16"/>
      <c r="FU404" s="16"/>
      <c r="FV404" s="16"/>
      <c r="FW404" s="16"/>
      <c r="FX404" s="16"/>
      <c r="FY404" s="16"/>
      <c r="FZ404" s="16"/>
      <c r="GA404" s="16"/>
      <c r="GB404" s="16"/>
      <c r="GC404" s="16"/>
      <c r="GE404" s="37">
        <v>399</v>
      </c>
      <c r="GF404" s="12">
        <v>3531</v>
      </c>
      <c r="GG404" s="16">
        <v>8.01</v>
      </c>
      <c r="GH404" s="16">
        <v>10.06</v>
      </c>
      <c r="GI404" s="16">
        <v>0</v>
      </c>
      <c r="GJ404" s="16">
        <v>0</v>
      </c>
      <c r="GK404" s="16">
        <v>0</v>
      </c>
      <c r="GL404" s="16">
        <v>0</v>
      </c>
      <c r="GM404" s="16">
        <v>3.12</v>
      </c>
      <c r="GN404" s="16">
        <v>0</v>
      </c>
      <c r="GO404" s="16">
        <v>0</v>
      </c>
      <c r="GP404" s="16">
        <v>0</v>
      </c>
      <c r="GQ404" s="16">
        <v>0</v>
      </c>
      <c r="GR404" s="16">
        <v>0</v>
      </c>
      <c r="GS404" s="16">
        <v>0</v>
      </c>
      <c r="GT404" s="16">
        <v>0</v>
      </c>
      <c r="GU404" s="16">
        <v>0</v>
      </c>
      <c r="GV404" s="16">
        <v>199.06</v>
      </c>
      <c r="GW404" s="16"/>
      <c r="GX404" s="16"/>
      <c r="GY404" s="16"/>
      <c r="GZ404" s="16"/>
      <c r="HA404" s="16"/>
    </row>
    <row r="405" spans="1:209" x14ac:dyDescent="0.35">
      <c r="A405" s="37"/>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c r="CO405" s="16"/>
      <c r="CP405" s="16"/>
      <c r="CQ405" s="16"/>
      <c r="CR405" s="16"/>
      <c r="CS405" s="16"/>
      <c r="CT405" s="16"/>
      <c r="CU405" s="16"/>
      <c r="CV405" s="16"/>
      <c r="CW405" s="16"/>
      <c r="CX405" s="16"/>
      <c r="CY405" s="16"/>
      <c r="CZ405" s="16"/>
      <c r="DA405" s="16"/>
      <c r="DB405" s="16"/>
      <c r="DC405" s="16"/>
      <c r="DD405" s="16"/>
      <c r="DE405" s="16"/>
      <c r="DF405" s="16"/>
      <c r="DG405" s="16"/>
      <c r="DH405" s="16"/>
      <c r="DI405" s="16"/>
      <c r="DJ405" s="16"/>
      <c r="DK405" s="16"/>
      <c r="DL405" s="16"/>
      <c r="DM405" s="16"/>
      <c r="DN405" s="16"/>
      <c r="DO405" s="16"/>
      <c r="DP405" s="16"/>
      <c r="DQ405" s="16"/>
      <c r="DR405" s="16"/>
      <c r="DS405" s="16"/>
      <c r="DT405" s="16"/>
      <c r="DU405" s="16"/>
      <c r="DV405" s="16"/>
      <c r="DW405" s="16"/>
      <c r="DX405" s="16"/>
      <c r="DY405" s="16"/>
      <c r="DZ405" s="16"/>
      <c r="EA405" s="16"/>
      <c r="EB405" s="16"/>
      <c r="EC405" s="16"/>
      <c r="ED405" s="16"/>
      <c r="EE405" s="16"/>
      <c r="EF405" s="16"/>
      <c r="EG405" s="16"/>
      <c r="EH405" s="16"/>
      <c r="EI405" s="16"/>
      <c r="EJ405" s="16"/>
      <c r="EK405" s="16"/>
      <c r="EL405" s="16"/>
      <c r="EM405" s="16"/>
      <c r="EN405" s="16"/>
      <c r="EO405" s="16"/>
      <c r="EP405" s="16"/>
      <c r="EQ405" s="16"/>
      <c r="ER405" s="16"/>
      <c r="ES405" s="16"/>
      <c r="ET405" s="16"/>
      <c r="EU405" s="16"/>
      <c r="EV405" s="16"/>
      <c r="EW405" s="16"/>
      <c r="EX405" s="16"/>
      <c r="EY405" s="16"/>
      <c r="EZ405" s="16"/>
      <c r="FA405" s="16"/>
      <c r="FB405" s="16"/>
      <c r="FC405" s="16"/>
      <c r="FD405" s="16"/>
      <c r="FE405" s="16"/>
      <c r="FF405" s="16"/>
      <c r="FG405" s="16"/>
      <c r="FH405" s="16"/>
      <c r="FI405" s="16"/>
      <c r="FJ405" s="16"/>
      <c r="FK405" s="16"/>
      <c r="FL405" s="16"/>
      <c r="FM405" s="16"/>
      <c r="FN405" s="16"/>
      <c r="FO405" s="16"/>
      <c r="FP405" s="16"/>
      <c r="FQ405" s="16"/>
      <c r="FR405" s="16"/>
      <c r="FS405" s="16"/>
      <c r="FT405" s="16"/>
      <c r="FU405" s="16"/>
      <c r="FV405" s="16"/>
      <c r="FW405" s="16"/>
      <c r="FX405" s="16"/>
      <c r="FY405" s="16"/>
      <c r="FZ405" s="16"/>
      <c r="GA405" s="16"/>
      <c r="GB405" s="16"/>
      <c r="GC405" s="16"/>
      <c r="GE405" s="37">
        <v>400</v>
      </c>
      <c r="GF405" s="12">
        <v>3533</v>
      </c>
      <c r="GG405" s="16">
        <v>14.06</v>
      </c>
      <c r="GH405" s="16">
        <v>29.22</v>
      </c>
      <c r="GI405" s="16">
        <v>0</v>
      </c>
      <c r="GJ405" s="16">
        <v>0</v>
      </c>
      <c r="GK405" s="16">
        <v>7.1</v>
      </c>
      <c r="GL405" s="16">
        <v>4</v>
      </c>
      <c r="GM405" s="16">
        <v>7.64</v>
      </c>
      <c r="GN405" s="16">
        <v>0</v>
      </c>
      <c r="GO405" s="16">
        <v>0</v>
      </c>
      <c r="GP405" s="16">
        <v>19.8</v>
      </c>
      <c r="GQ405" s="16">
        <v>28.49</v>
      </c>
      <c r="GR405" s="16">
        <v>0</v>
      </c>
      <c r="GS405" s="16">
        <v>0</v>
      </c>
      <c r="GT405" s="16">
        <v>0</v>
      </c>
      <c r="GU405" s="16">
        <v>0</v>
      </c>
      <c r="GV405" s="16">
        <v>1213.4599999999998</v>
      </c>
      <c r="GW405" s="16"/>
      <c r="GX405" s="16"/>
      <c r="GY405" s="16"/>
      <c r="GZ405" s="16"/>
      <c r="HA405" s="16"/>
    </row>
    <row r="406" spans="1:209" x14ac:dyDescent="0.35">
      <c r="A406" s="37"/>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6"/>
      <c r="FH406" s="16"/>
      <c r="FI406" s="16"/>
      <c r="FJ406" s="16"/>
      <c r="FK406" s="16"/>
      <c r="FL406" s="16"/>
      <c r="FM406" s="16"/>
      <c r="FN406" s="16"/>
      <c r="FO406" s="16"/>
      <c r="FP406" s="16"/>
      <c r="FQ406" s="16"/>
      <c r="FR406" s="16"/>
      <c r="FS406" s="16"/>
      <c r="FT406" s="16"/>
      <c r="FU406" s="16"/>
      <c r="FV406" s="16"/>
      <c r="FW406" s="16"/>
      <c r="FX406" s="16"/>
      <c r="FY406" s="16"/>
      <c r="FZ406" s="16"/>
      <c r="GA406" s="16"/>
      <c r="GB406" s="16"/>
      <c r="GC406" s="16"/>
      <c r="GE406" s="37">
        <v>401</v>
      </c>
      <c r="GF406" s="12">
        <v>3537</v>
      </c>
      <c r="GG406" s="16">
        <v>7.3049999999999997</v>
      </c>
      <c r="GH406" s="16">
        <v>19.7</v>
      </c>
      <c r="GI406" s="16">
        <v>10.07</v>
      </c>
      <c r="GJ406" s="16">
        <v>4</v>
      </c>
      <c r="GK406" s="16">
        <v>0</v>
      </c>
      <c r="GL406" s="16">
        <v>7.5209999999999999</v>
      </c>
      <c r="GM406" s="16">
        <v>0</v>
      </c>
      <c r="GN406" s="16">
        <v>6.5</v>
      </c>
      <c r="GO406" s="16">
        <v>0</v>
      </c>
      <c r="GP406" s="16">
        <v>0</v>
      </c>
      <c r="GQ406" s="16">
        <v>124.95</v>
      </c>
      <c r="GR406" s="16">
        <v>6.63</v>
      </c>
      <c r="GS406" s="16">
        <v>13.3</v>
      </c>
      <c r="GT406" s="16">
        <v>0</v>
      </c>
      <c r="GU406" s="16">
        <v>0</v>
      </c>
      <c r="GV406" s="16">
        <v>1952.6010000000001</v>
      </c>
      <c r="GW406" s="16"/>
      <c r="GX406" s="16"/>
      <c r="GY406" s="16"/>
      <c r="GZ406" s="16"/>
      <c r="HA406" s="16"/>
    </row>
    <row r="407" spans="1:209" x14ac:dyDescent="0.35">
      <c r="A407" s="37"/>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c r="CO407" s="16"/>
      <c r="CP407" s="16"/>
      <c r="CQ407" s="16"/>
      <c r="CR407" s="16"/>
      <c r="CS407" s="16"/>
      <c r="CT407" s="16"/>
      <c r="CU407" s="16"/>
      <c r="CV407" s="16"/>
      <c r="CW407" s="16"/>
      <c r="CX407" s="16"/>
      <c r="CY407" s="16"/>
      <c r="CZ407" s="16"/>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6"/>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c r="FL407" s="16"/>
      <c r="FM407" s="16"/>
      <c r="FN407" s="16"/>
      <c r="FO407" s="16"/>
      <c r="FP407" s="16"/>
      <c r="FQ407" s="16"/>
      <c r="FR407" s="16"/>
      <c r="FS407" s="16"/>
      <c r="FT407" s="16"/>
      <c r="FU407" s="16"/>
      <c r="FV407" s="16"/>
      <c r="FW407" s="16"/>
      <c r="FX407" s="16"/>
      <c r="FY407" s="16"/>
      <c r="FZ407" s="16"/>
      <c r="GA407" s="16"/>
      <c r="GB407" s="16"/>
      <c r="GC407" s="16"/>
      <c r="GE407" s="37">
        <v>402</v>
      </c>
      <c r="GF407" s="12">
        <v>3540</v>
      </c>
      <c r="GG407" s="16">
        <v>22.9</v>
      </c>
      <c r="GH407" s="16">
        <v>0</v>
      </c>
      <c r="GI407" s="16">
        <v>0</v>
      </c>
      <c r="GJ407" s="16">
        <v>0</v>
      </c>
      <c r="GK407" s="16">
        <v>10</v>
      </c>
      <c r="GL407" s="16">
        <v>5.13</v>
      </c>
      <c r="GM407" s="16">
        <v>0</v>
      </c>
      <c r="GN407" s="16">
        <v>5.4</v>
      </c>
      <c r="GO407" s="16">
        <v>0</v>
      </c>
      <c r="GP407" s="16">
        <v>9.6</v>
      </c>
      <c r="GQ407" s="16">
        <v>0</v>
      </c>
      <c r="GR407" s="16">
        <v>0</v>
      </c>
      <c r="GS407" s="16">
        <v>0</v>
      </c>
      <c r="GT407" s="16">
        <v>0</v>
      </c>
      <c r="GU407" s="16">
        <v>0</v>
      </c>
      <c r="GV407" s="16">
        <v>351.58000000000004</v>
      </c>
      <c r="GW407" s="16"/>
      <c r="GX407" s="16"/>
      <c r="GY407" s="16"/>
      <c r="GZ407" s="16"/>
      <c r="HA407" s="16"/>
    </row>
    <row r="408" spans="1:209" x14ac:dyDescent="0.35">
      <c r="A408" s="37"/>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c r="CO408" s="16"/>
      <c r="CP408" s="16"/>
      <c r="CQ408" s="16"/>
      <c r="CR408" s="16"/>
      <c r="CS408" s="16"/>
      <c r="CT408" s="16"/>
      <c r="CU408" s="16"/>
      <c r="CV408" s="16"/>
      <c r="CW408" s="16"/>
      <c r="CX408" s="16"/>
      <c r="CY408" s="16"/>
      <c r="CZ408" s="16"/>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6"/>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c r="FL408" s="16"/>
      <c r="FM408" s="16"/>
      <c r="FN408" s="16"/>
      <c r="FO408" s="16"/>
      <c r="FP408" s="16"/>
      <c r="FQ408" s="16"/>
      <c r="FR408" s="16"/>
      <c r="FS408" s="16"/>
      <c r="FT408" s="16"/>
      <c r="FU408" s="16"/>
      <c r="FV408" s="16"/>
      <c r="FW408" s="16"/>
      <c r="FX408" s="16"/>
      <c r="FY408" s="16"/>
      <c r="FZ408" s="16"/>
      <c r="GA408" s="16"/>
      <c r="GB408" s="16"/>
      <c r="GC408" s="16"/>
      <c r="GE408" s="37">
        <v>403</v>
      </c>
      <c r="GF408" s="12">
        <v>3542</v>
      </c>
      <c r="GG408" s="16">
        <v>3.29</v>
      </c>
      <c r="GH408" s="16">
        <v>0</v>
      </c>
      <c r="GI408" s="16">
        <v>0</v>
      </c>
      <c r="GJ408" s="16">
        <v>0</v>
      </c>
      <c r="GK408" s="16">
        <v>0</v>
      </c>
      <c r="GL408" s="16">
        <v>5.2</v>
      </c>
      <c r="GM408" s="16">
        <v>0</v>
      </c>
      <c r="GN408" s="16">
        <v>0</v>
      </c>
      <c r="GO408" s="16">
        <v>16.5</v>
      </c>
      <c r="GP408" s="16">
        <v>0</v>
      </c>
      <c r="GQ408" s="16">
        <v>0</v>
      </c>
      <c r="GR408" s="16">
        <v>0</v>
      </c>
      <c r="GS408" s="16">
        <v>0</v>
      </c>
      <c r="GT408" s="16">
        <v>0</v>
      </c>
      <c r="GU408" s="16">
        <v>0</v>
      </c>
      <c r="GV408" s="16">
        <v>201.27500000000001</v>
      </c>
      <c r="GW408" s="16"/>
      <c r="GX408" s="16"/>
      <c r="GY408" s="16"/>
      <c r="GZ408" s="16"/>
      <c r="HA408" s="16"/>
    </row>
    <row r="409" spans="1:209" x14ac:dyDescent="0.35">
      <c r="A409" s="37"/>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c r="CO409" s="16"/>
      <c r="CP409" s="16"/>
      <c r="CQ409" s="16"/>
      <c r="CR409" s="16"/>
      <c r="CS409" s="16"/>
      <c r="CT409" s="16"/>
      <c r="CU409" s="16"/>
      <c r="CV409" s="16"/>
      <c r="CW409" s="16"/>
      <c r="CX409" s="16"/>
      <c r="CY409" s="16"/>
      <c r="CZ409" s="16"/>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6"/>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c r="FL409" s="16"/>
      <c r="FM409" s="16"/>
      <c r="FN409" s="16"/>
      <c r="FO409" s="16"/>
      <c r="FP409" s="16"/>
      <c r="FQ409" s="16"/>
      <c r="FR409" s="16"/>
      <c r="FS409" s="16"/>
      <c r="FT409" s="16"/>
      <c r="FU409" s="16"/>
      <c r="FV409" s="16"/>
      <c r="FW409" s="16"/>
      <c r="FX409" s="16"/>
      <c r="FY409" s="16"/>
      <c r="FZ409" s="16"/>
      <c r="GA409" s="16"/>
      <c r="GB409" s="16"/>
      <c r="GC409" s="16"/>
      <c r="GE409" s="37">
        <v>404</v>
      </c>
      <c r="GF409" s="12">
        <v>3544</v>
      </c>
      <c r="GG409" s="16">
        <v>29.07</v>
      </c>
      <c r="GH409" s="16">
        <v>0</v>
      </c>
      <c r="GI409" s="16">
        <v>0</v>
      </c>
      <c r="GJ409" s="16">
        <v>0</v>
      </c>
      <c r="GK409" s="16">
        <v>0</v>
      </c>
      <c r="GL409" s="16">
        <v>3.12</v>
      </c>
      <c r="GM409" s="16">
        <v>0</v>
      </c>
      <c r="GN409" s="16">
        <v>5.7750000000000004</v>
      </c>
      <c r="GO409" s="16">
        <v>6.6</v>
      </c>
      <c r="GP409" s="16">
        <v>0</v>
      </c>
      <c r="GQ409" s="16">
        <v>0</v>
      </c>
      <c r="GR409" s="16">
        <v>0</v>
      </c>
      <c r="GS409" s="16">
        <v>10.79</v>
      </c>
      <c r="GT409" s="16">
        <v>0</v>
      </c>
      <c r="GU409" s="16">
        <v>0</v>
      </c>
      <c r="GV409" s="16">
        <v>385.30500000000012</v>
      </c>
      <c r="GW409" s="16"/>
      <c r="GX409" s="16"/>
      <c r="GY409" s="16"/>
      <c r="GZ409" s="16"/>
      <c r="HA409" s="16"/>
    </row>
    <row r="410" spans="1:209" x14ac:dyDescent="0.35">
      <c r="A410" s="37"/>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c r="CO410" s="16"/>
      <c r="CP410" s="16"/>
      <c r="CQ410" s="16"/>
      <c r="CR410" s="16"/>
      <c r="CS410" s="16"/>
      <c r="CT410" s="16"/>
      <c r="CU410" s="16"/>
      <c r="CV410" s="16"/>
      <c r="CW410" s="16"/>
      <c r="CX410" s="16"/>
      <c r="CY410" s="16"/>
      <c r="CZ410" s="16"/>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6"/>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c r="FL410" s="16"/>
      <c r="FM410" s="16"/>
      <c r="FN410" s="16"/>
      <c r="FO410" s="16"/>
      <c r="FP410" s="16"/>
      <c r="FQ410" s="16"/>
      <c r="FR410" s="16"/>
      <c r="FS410" s="16"/>
      <c r="FT410" s="16"/>
      <c r="FU410" s="16"/>
      <c r="FV410" s="16"/>
      <c r="FW410" s="16"/>
      <c r="FX410" s="16"/>
      <c r="FY410" s="16"/>
      <c r="FZ410" s="16"/>
      <c r="GA410" s="16"/>
      <c r="GB410" s="16"/>
      <c r="GC410" s="16"/>
      <c r="GE410" s="37">
        <v>405</v>
      </c>
      <c r="GF410" s="12">
        <v>3546</v>
      </c>
      <c r="GG410" s="16">
        <v>50</v>
      </c>
      <c r="GH410" s="16">
        <v>0</v>
      </c>
      <c r="GI410" s="16">
        <v>0</v>
      </c>
      <c r="GJ410" s="16">
        <v>0</v>
      </c>
      <c r="GK410" s="16">
        <v>0</v>
      </c>
      <c r="GL410" s="16">
        <v>0</v>
      </c>
      <c r="GM410" s="16">
        <v>0</v>
      </c>
      <c r="GN410" s="16">
        <v>3.24</v>
      </c>
      <c r="GO410" s="16">
        <v>0</v>
      </c>
      <c r="GP410" s="16">
        <v>0</v>
      </c>
      <c r="GQ410" s="16">
        <v>29</v>
      </c>
      <c r="GR410" s="16">
        <v>14.07</v>
      </c>
      <c r="GS410" s="16">
        <v>14.76</v>
      </c>
      <c r="GT410" s="16">
        <v>0</v>
      </c>
      <c r="GU410" s="16">
        <v>8.8000000000000007</v>
      </c>
      <c r="GV410" s="16">
        <v>586.53499999999997</v>
      </c>
      <c r="GW410" s="16"/>
      <c r="GX410" s="16"/>
      <c r="GY410" s="16"/>
      <c r="GZ410" s="16"/>
      <c r="HA410" s="16"/>
    </row>
    <row r="411" spans="1:209" x14ac:dyDescent="0.35">
      <c r="A411" s="37"/>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c r="CO411" s="16"/>
      <c r="CP411" s="16"/>
      <c r="CQ411" s="16"/>
      <c r="CR411" s="16"/>
      <c r="CS411" s="16"/>
      <c r="CT411" s="16"/>
      <c r="CU411" s="16"/>
      <c r="CV411" s="16"/>
      <c r="CW411" s="16"/>
      <c r="CX411" s="16"/>
      <c r="CY411" s="16"/>
      <c r="CZ411" s="16"/>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6"/>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c r="FL411" s="16"/>
      <c r="FM411" s="16"/>
      <c r="FN411" s="16"/>
      <c r="FO411" s="16"/>
      <c r="FP411" s="16"/>
      <c r="FQ411" s="16"/>
      <c r="FR411" s="16"/>
      <c r="FS411" s="16"/>
      <c r="FT411" s="16"/>
      <c r="FU411" s="16"/>
      <c r="FV411" s="16"/>
      <c r="FW411" s="16"/>
      <c r="FX411" s="16"/>
      <c r="FY411" s="16"/>
      <c r="FZ411" s="16"/>
      <c r="GA411" s="16"/>
      <c r="GB411" s="16"/>
      <c r="GC411" s="16"/>
      <c r="GE411" s="37">
        <v>406</v>
      </c>
      <c r="GF411" s="12">
        <v>3549</v>
      </c>
      <c r="GG411" s="16">
        <v>8.51</v>
      </c>
      <c r="GH411" s="16">
        <v>10.4</v>
      </c>
      <c r="GI411" s="16">
        <v>20</v>
      </c>
      <c r="GJ411" s="16">
        <v>6.5</v>
      </c>
      <c r="GK411" s="16">
        <v>13</v>
      </c>
      <c r="GL411" s="16">
        <v>0</v>
      </c>
      <c r="GM411" s="16">
        <v>14.92</v>
      </c>
      <c r="GN411" s="16">
        <v>10.26</v>
      </c>
      <c r="GO411" s="16">
        <v>0</v>
      </c>
      <c r="GP411" s="16">
        <v>448.45</v>
      </c>
      <c r="GQ411" s="16">
        <v>28.26</v>
      </c>
      <c r="GR411" s="16">
        <v>56.98</v>
      </c>
      <c r="GS411" s="16">
        <v>111.14</v>
      </c>
      <c r="GT411" s="16">
        <v>29.96</v>
      </c>
      <c r="GU411" s="16">
        <v>39.6</v>
      </c>
      <c r="GV411" s="16">
        <v>9765.1439999999948</v>
      </c>
      <c r="GW411" s="16"/>
      <c r="GX411" s="16"/>
      <c r="GY411" s="16"/>
      <c r="GZ411" s="16"/>
      <c r="HA411" s="16"/>
    </row>
    <row r="412" spans="1:209" x14ac:dyDescent="0.35">
      <c r="A412" s="37"/>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c r="CO412" s="16"/>
      <c r="CP412" s="16"/>
      <c r="CQ412" s="16"/>
      <c r="CR412" s="16"/>
      <c r="CS412" s="16"/>
      <c r="CT412" s="16"/>
      <c r="CU412" s="16"/>
      <c r="CV412" s="16"/>
      <c r="CW412" s="16"/>
      <c r="CX412" s="16"/>
      <c r="CY412" s="16"/>
      <c r="CZ412" s="16"/>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6"/>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c r="FL412" s="16"/>
      <c r="FM412" s="16"/>
      <c r="FN412" s="16"/>
      <c r="FO412" s="16"/>
      <c r="FP412" s="16"/>
      <c r="FQ412" s="16"/>
      <c r="FR412" s="16"/>
      <c r="FS412" s="16"/>
      <c r="FT412" s="16"/>
      <c r="FU412" s="16"/>
      <c r="FV412" s="16"/>
      <c r="FW412" s="16"/>
      <c r="FX412" s="16"/>
      <c r="FY412" s="16"/>
      <c r="FZ412" s="16"/>
      <c r="GA412" s="16"/>
      <c r="GB412" s="16"/>
      <c r="GC412" s="16"/>
      <c r="GE412" s="37">
        <v>407</v>
      </c>
      <c r="GF412" s="12">
        <v>3550</v>
      </c>
      <c r="GG412" s="16">
        <v>302.79500000000002</v>
      </c>
      <c r="GH412" s="16">
        <v>345.57499999999999</v>
      </c>
      <c r="GI412" s="16">
        <v>43.62</v>
      </c>
      <c r="GJ412" s="16">
        <v>77.805000000000007</v>
      </c>
      <c r="GK412" s="16">
        <v>113.575</v>
      </c>
      <c r="GL412" s="16">
        <v>46.61</v>
      </c>
      <c r="GM412" s="16">
        <v>70.105000000000004</v>
      </c>
      <c r="GN412" s="16">
        <v>220.392</v>
      </c>
      <c r="GO412" s="16">
        <v>188.09899999999999</v>
      </c>
      <c r="GP412" s="16">
        <v>226.535</v>
      </c>
      <c r="GQ412" s="16">
        <v>430.5</v>
      </c>
      <c r="GR412" s="16">
        <v>338.61500000000001</v>
      </c>
      <c r="GS412" s="16">
        <v>297.74</v>
      </c>
      <c r="GT412" s="16">
        <v>234.13</v>
      </c>
      <c r="GU412" s="16">
        <v>179.845</v>
      </c>
      <c r="GV412" s="16">
        <v>39364.124000000011</v>
      </c>
      <c r="GW412" s="16"/>
      <c r="GX412" s="16"/>
      <c r="GY412" s="16"/>
      <c r="GZ412" s="16"/>
      <c r="HA412" s="16"/>
    </row>
    <row r="413" spans="1:209" x14ac:dyDescent="0.35">
      <c r="A413" s="37"/>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c r="CO413" s="16"/>
      <c r="CP413" s="16"/>
      <c r="CQ413" s="16"/>
      <c r="CR413" s="16"/>
      <c r="CS413" s="16"/>
      <c r="CT413" s="16"/>
      <c r="CU413" s="16"/>
      <c r="CV413" s="16"/>
      <c r="CW413" s="16"/>
      <c r="CX413" s="16"/>
      <c r="CY413" s="16"/>
      <c r="CZ413" s="16"/>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6"/>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c r="FL413" s="16"/>
      <c r="FM413" s="16"/>
      <c r="FN413" s="16"/>
      <c r="FO413" s="16"/>
      <c r="FP413" s="16"/>
      <c r="FQ413" s="16"/>
      <c r="FR413" s="16"/>
      <c r="FS413" s="16"/>
      <c r="FT413" s="16"/>
      <c r="FU413" s="16"/>
      <c r="FV413" s="16"/>
      <c r="FW413" s="16"/>
      <c r="FX413" s="16"/>
      <c r="FY413" s="16"/>
      <c r="FZ413" s="16"/>
      <c r="GA413" s="16"/>
      <c r="GB413" s="16"/>
      <c r="GC413" s="16"/>
      <c r="GE413" s="37">
        <v>408</v>
      </c>
      <c r="GF413" s="12">
        <v>3551</v>
      </c>
      <c r="GG413" s="16">
        <v>372.57499999999999</v>
      </c>
      <c r="GH413" s="16">
        <v>324.86799999999999</v>
      </c>
      <c r="GI413" s="16">
        <v>169.32</v>
      </c>
      <c r="GJ413" s="16">
        <v>121.82899999999999</v>
      </c>
      <c r="GK413" s="16">
        <v>121.52500000000001</v>
      </c>
      <c r="GL413" s="16">
        <v>97.77</v>
      </c>
      <c r="GM413" s="16">
        <v>127.697</v>
      </c>
      <c r="GN413" s="16">
        <v>438.82499999999999</v>
      </c>
      <c r="GO413" s="16">
        <v>155.38999999999999</v>
      </c>
      <c r="GP413" s="16">
        <v>379.97500000000002</v>
      </c>
      <c r="GQ413" s="16">
        <v>581</v>
      </c>
      <c r="GR413" s="16">
        <v>445.44</v>
      </c>
      <c r="GS413" s="16">
        <v>408.01</v>
      </c>
      <c r="GT413" s="16">
        <v>298.81</v>
      </c>
      <c r="GU413" s="16">
        <v>340.3</v>
      </c>
      <c r="GV413" s="16">
        <v>51769.345000000016</v>
      </c>
      <c r="GW413" s="16"/>
      <c r="GX413" s="16"/>
      <c r="GY413" s="16"/>
      <c r="GZ413" s="16"/>
      <c r="HA413" s="16"/>
    </row>
    <row r="414" spans="1:209" x14ac:dyDescent="0.35">
      <c r="A414" s="37"/>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c r="CO414" s="16"/>
      <c r="CP414" s="16"/>
      <c r="CQ414" s="16"/>
      <c r="CR414" s="16"/>
      <c r="CS414" s="16"/>
      <c r="CT414" s="16"/>
      <c r="CU414" s="16"/>
      <c r="CV414" s="16"/>
      <c r="CW414" s="16"/>
      <c r="CX414" s="16"/>
      <c r="CY414" s="16"/>
      <c r="CZ414" s="16"/>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6"/>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c r="FL414" s="16"/>
      <c r="FM414" s="16"/>
      <c r="FN414" s="16"/>
      <c r="FO414" s="16"/>
      <c r="FP414" s="16"/>
      <c r="FQ414" s="16"/>
      <c r="FR414" s="16"/>
      <c r="FS414" s="16"/>
      <c r="FT414" s="16"/>
      <c r="FU414" s="16"/>
      <c r="FV414" s="16"/>
      <c r="FW414" s="16"/>
      <c r="FX414" s="16"/>
      <c r="FY414" s="16"/>
      <c r="FZ414" s="16"/>
      <c r="GA414" s="16"/>
      <c r="GB414" s="16"/>
      <c r="GC414" s="16"/>
      <c r="GE414" s="37">
        <v>409</v>
      </c>
      <c r="GF414" s="12">
        <v>3552</v>
      </c>
      <c r="GG414" s="16">
        <v>0</v>
      </c>
      <c r="GH414" s="16">
        <v>1.5</v>
      </c>
      <c r="GI414" s="16">
        <v>0</v>
      </c>
      <c r="GJ414" s="16">
        <v>0</v>
      </c>
      <c r="GK414" s="16">
        <v>0</v>
      </c>
      <c r="GL414" s="16">
        <v>0</v>
      </c>
      <c r="GM414" s="16">
        <v>3.78</v>
      </c>
      <c r="GN414" s="16">
        <v>0</v>
      </c>
      <c r="GO414" s="16">
        <v>0</v>
      </c>
      <c r="GP414" s="16">
        <v>0</v>
      </c>
      <c r="GQ414" s="16">
        <v>0</v>
      </c>
      <c r="GR414" s="16">
        <v>0</v>
      </c>
      <c r="GS414" s="16">
        <v>0</v>
      </c>
      <c r="GT414" s="16">
        <v>0</v>
      </c>
      <c r="GU414" s="16">
        <v>0</v>
      </c>
      <c r="GV414" s="16">
        <v>84.814999999999998</v>
      </c>
      <c r="GW414" s="16"/>
      <c r="GX414" s="16"/>
      <c r="GY414" s="16"/>
      <c r="GZ414" s="16"/>
      <c r="HA414" s="16"/>
    </row>
    <row r="415" spans="1:209" x14ac:dyDescent="0.35">
      <c r="A415" s="37"/>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c r="CO415" s="16"/>
      <c r="CP415" s="16"/>
      <c r="CQ415" s="16"/>
      <c r="CR415" s="16"/>
      <c r="CS415" s="16"/>
      <c r="CT415" s="16"/>
      <c r="CU415" s="16"/>
      <c r="CV415" s="16"/>
      <c r="CW415" s="16"/>
      <c r="CX415" s="16"/>
      <c r="CY415" s="16"/>
      <c r="CZ415" s="16"/>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6"/>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c r="FL415" s="16"/>
      <c r="FM415" s="16"/>
      <c r="FN415" s="16"/>
      <c r="FO415" s="16"/>
      <c r="FP415" s="16"/>
      <c r="FQ415" s="16"/>
      <c r="FR415" s="16"/>
      <c r="FS415" s="16"/>
      <c r="FT415" s="16"/>
      <c r="FU415" s="16"/>
      <c r="FV415" s="16"/>
      <c r="FW415" s="16"/>
      <c r="FX415" s="16"/>
      <c r="FY415" s="16"/>
      <c r="FZ415" s="16"/>
      <c r="GA415" s="16"/>
      <c r="GB415" s="16"/>
      <c r="GC415" s="16"/>
      <c r="GE415" s="37">
        <v>410</v>
      </c>
      <c r="GF415" s="12">
        <v>3554</v>
      </c>
      <c r="GG415" s="16">
        <v>0</v>
      </c>
      <c r="GH415" s="16">
        <v>0</v>
      </c>
      <c r="GI415" s="16">
        <v>0</v>
      </c>
      <c r="GJ415" s="16">
        <v>0</v>
      </c>
      <c r="GK415" s="16">
        <v>0</v>
      </c>
      <c r="GL415" s="16">
        <v>0</v>
      </c>
      <c r="GM415" s="16">
        <v>0</v>
      </c>
      <c r="GN415" s="16">
        <v>0</v>
      </c>
      <c r="GO415" s="16">
        <v>0</v>
      </c>
      <c r="GP415" s="16">
        <v>0</v>
      </c>
      <c r="GQ415" s="16">
        <v>0</v>
      </c>
      <c r="GR415" s="16">
        <v>0</v>
      </c>
      <c r="GS415" s="16">
        <v>0</v>
      </c>
      <c r="GT415" s="16">
        <v>0</v>
      </c>
      <c r="GU415" s="16">
        <v>0</v>
      </c>
      <c r="GV415" s="16">
        <v>6.3900000000000006</v>
      </c>
      <c r="GW415" s="16"/>
      <c r="GX415" s="16"/>
      <c r="GY415" s="16"/>
      <c r="GZ415" s="16"/>
      <c r="HA415" s="16"/>
    </row>
    <row r="416" spans="1:209" x14ac:dyDescent="0.35">
      <c r="A416" s="37"/>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c r="FL416" s="16"/>
      <c r="FM416" s="16"/>
      <c r="FN416" s="16"/>
      <c r="FO416" s="16"/>
      <c r="FP416" s="16"/>
      <c r="FQ416" s="16"/>
      <c r="FR416" s="16"/>
      <c r="FS416" s="16"/>
      <c r="FT416" s="16"/>
      <c r="FU416" s="16"/>
      <c r="FV416" s="16"/>
      <c r="FW416" s="16"/>
      <c r="FX416" s="16"/>
      <c r="FY416" s="16"/>
      <c r="FZ416" s="16"/>
      <c r="GA416" s="16"/>
      <c r="GB416" s="16"/>
      <c r="GC416" s="16"/>
      <c r="GE416" s="37">
        <v>411</v>
      </c>
      <c r="GF416" s="12">
        <v>3555</v>
      </c>
      <c r="GG416" s="16">
        <v>177.14500000000001</v>
      </c>
      <c r="GH416" s="16">
        <v>118.8</v>
      </c>
      <c r="GI416" s="16">
        <v>65.5</v>
      </c>
      <c r="GJ416" s="16">
        <v>49.673999999999999</v>
      </c>
      <c r="GK416" s="16">
        <v>68.38</v>
      </c>
      <c r="GL416" s="16">
        <v>42.5</v>
      </c>
      <c r="GM416" s="16">
        <v>36.450000000000003</v>
      </c>
      <c r="GN416" s="16">
        <v>38.65</v>
      </c>
      <c r="GO416" s="16">
        <v>28</v>
      </c>
      <c r="GP416" s="16">
        <v>145.24</v>
      </c>
      <c r="GQ416" s="16">
        <v>252.19</v>
      </c>
      <c r="GR416" s="16">
        <v>163.21</v>
      </c>
      <c r="GS416" s="16">
        <v>213.32499999999999</v>
      </c>
      <c r="GT416" s="16">
        <v>144.80000000000001</v>
      </c>
      <c r="GU416" s="16">
        <v>58.08</v>
      </c>
      <c r="GV416" s="16">
        <v>20048.012000000002</v>
      </c>
      <c r="GW416" s="16"/>
      <c r="GX416" s="16"/>
      <c r="GY416" s="16"/>
      <c r="GZ416" s="16"/>
      <c r="HA416" s="16"/>
    </row>
    <row r="417" spans="1:209" x14ac:dyDescent="0.35">
      <c r="A417" s="37"/>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c r="CO417" s="16"/>
      <c r="CP417" s="16"/>
      <c r="CQ417" s="16"/>
      <c r="CR417" s="16"/>
      <c r="CS417" s="16"/>
      <c r="CT417" s="16"/>
      <c r="CU417" s="16"/>
      <c r="CV417" s="16"/>
      <c r="CW417" s="16"/>
      <c r="CX417" s="16"/>
      <c r="CY417" s="16"/>
      <c r="CZ417" s="16"/>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6"/>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c r="FL417" s="16"/>
      <c r="FM417" s="16"/>
      <c r="FN417" s="16"/>
      <c r="FO417" s="16"/>
      <c r="FP417" s="16"/>
      <c r="FQ417" s="16"/>
      <c r="FR417" s="16"/>
      <c r="FS417" s="16"/>
      <c r="FT417" s="16"/>
      <c r="FU417" s="16"/>
      <c r="FV417" s="16"/>
      <c r="FW417" s="16"/>
      <c r="FX417" s="16"/>
      <c r="FY417" s="16"/>
      <c r="FZ417" s="16"/>
      <c r="GA417" s="16"/>
      <c r="GB417" s="16"/>
      <c r="GC417" s="16"/>
      <c r="GE417" s="37">
        <v>412</v>
      </c>
      <c r="GF417" s="12">
        <v>3556</v>
      </c>
      <c r="GG417" s="16">
        <v>128.58000000000001</v>
      </c>
      <c r="GH417" s="16">
        <v>79.03</v>
      </c>
      <c r="GI417" s="16">
        <v>19.5</v>
      </c>
      <c r="GJ417" s="16">
        <v>39.25</v>
      </c>
      <c r="GK417" s="16">
        <v>38.78</v>
      </c>
      <c r="GL417" s="16">
        <v>2.97</v>
      </c>
      <c r="GM417" s="16">
        <v>39.28</v>
      </c>
      <c r="GN417" s="16">
        <v>58.975000000000001</v>
      </c>
      <c r="GO417" s="16">
        <v>46.265000000000001</v>
      </c>
      <c r="GP417" s="16">
        <v>123.81</v>
      </c>
      <c r="GQ417" s="16">
        <v>90.14</v>
      </c>
      <c r="GR417" s="16">
        <v>295.52999999999997</v>
      </c>
      <c r="GS417" s="16">
        <v>95.6</v>
      </c>
      <c r="GT417" s="16">
        <v>143.08000000000001</v>
      </c>
      <c r="GU417" s="16">
        <v>55.44</v>
      </c>
      <c r="GV417" s="16">
        <v>13667.133000000011</v>
      </c>
      <c r="GW417" s="16"/>
      <c r="GX417" s="16"/>
      <c r="GY417" s="16"/>
      <c r="GZ417" s="16"/>
      <c r="HA417" s="16"/>
    </row>
    <row r="418" spans="1:209" x14ac:dyDescent="0.35">
      <c r="A418" s="37"/>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c r="CO418" s="16"/>
      <c r="CP418" s="16"/>
      <c r="CQ418" s="16"/>
      <c r="CR418" s="16"/>
      <c r="CS418" s="16"/>
      <c r="CT418" s="16"/>
      <c r="CU418" s="16"/>
      <c r="CV418" s="16"/>
      <c r="CW418" s="16"/>
      <c r="CX418" s="16"/>
      <c r="CY418" s="16"/>
      <c r="CZ418" s="16"/>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6"/>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c r="FL418" s="16"/>
      <c r="FM418" s="16"/>
      <c r="FN418" s="16"/>
      <c r="FO418" s="16"/>
      <c r="FP418" s="16"/>
      <c r="FQ418" s="16"/>
      <c r="FR418" s="16"/>
      <c r="FS418" s="16"/>
      <c r="FT418" s="16"/>
      <c r="FU418" s="16"/>
      <c r="FV418" s="16"/>
      <c r="FW418" s="16"/>
      <c r="FX418" s="16"/>
      <c r="FY418" s="16"/>
      <c r="FZ418" s="16"/>
      <c r="GA418" s="16"/>
      <c r="GB418" s="16"/>
      <c r="GC418" s="16"/>
      <c r="GE418" s="37">
        <v>413</v>
      </c>
      <c r="GF418" s="12">
        <v>3557</v>
      </c>
      <c r="GG418" s="16">
        <v>15.412000000000001</v>
      </c>
      <c r="GH418" s="16">
        <v>4.8</v>
      </c>
      <c r="GI418" s="16">
        <v>0</v>
      </c>
      <c r="GJ418" s="16">
        <v>3.25</v>
      </c>
      <c r="GK418" s="16">
        <v>10</v>
      </c>
      <c r="GL418" s="16">
        <v>0</v>
      </c>
      <c r="GM418" s="16">
        <v>5.3</v>
      </c>
      <c r="GN418" s="16">
        <v>6.5</v>
      </c>
      <c r="GO418" s="16">
        <v>6.6150000000000002</v>
      </c>
      <c r="GP418" s="16">
        <v>0</v>
      </c>
      <c r="GQ418" s="16">
        <v>17.63</v>
      </c>
      <c r="GR418" s="16">
        <v>6.63</v>
      </c>
      <c r="GS418" s="16">
        <v>0</v>
      </c>
      <c r="GT418" s="16">
        <v>6.6</v>
      </c>
      <c r="GU418" s="16">
        <v>0</v>
      </c>
      <c r="GV418" s="16">
        <v>1080.779</v>
      </c>
      <c r="GW418" s="16"/>
      <c r="GX418" s="16"/>
      <c r="GY418" s="16"/>
      <c r="GZ418" s="16"/>
      <c r="HA418" s="16"/>
    </row>
    <row r="419" spans="1:209" x14ac:dyDescent="0.35">
      <c r="A419" s="37"/>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c r="CO419" s="16"/>
      <c r="CP419" s="16"/>
      <c r="CQ419" s="16"/>
      <c r="CR419" s="16"/>
      <c r="CS419" s="16"/>
      <c r="CT419" s="16"/>
      <c r="CU419" s="16"/>
      <c r="CV419" s="16"/>
      <c r="CW419" s="16"/>
      <c r="CX419" s="16"/>
      <c r="CY419" s="16"/>
      <c r="CZ419" s="16"/>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6"/>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c r="FL419" s="16"/>
      <c r="FM419" s="16"/>
      <c r="FN419" s="16"/>
      <c r="FO419" s="16"/>
      <c r="FP419" s="16"/>
      <c r="FQ419" s="16"/>
      <c r="FR419" s="16"/>
      <c r="FS419" s="16"/>
      <c r="FT419" s="16"/>
      <c r="FU419" s="16"/>
      <c r="FV419" s="16"/>
      <c r="FW419" s="16"/>
      <c r="FX419" s="16"/>
      <c r="FY419" s="16"/>
      <c r="FZ419" s="16"/>
      <c r="GA419" s="16"/>
      <c r="GB419" s="16"/>
      <c r="GC419" s="16"/>
      <c r="GE419" s="37">
        <v>414</v>
      </c>
      <c r="GF419" s="12">
        <v>3558</v>
      </c>
      <c r="GG419" s="16">
        <v>31.01</v>
      </c>
      <c r="GH419" s="16">
        <v>19</v>
      </c>
      <c r="GI419" s="16">
        <v>2.82</v>
      </c>
      <c r="GJ419" s="16">
        <v>6</v>
      </c>
      <c r="GK419" s="16">
        <v>5</v>
      </c>
      <c r="GL419" s="16">
        <v>3.06</v>
      </c>
      <c r="GM419" s="16">
        <v>10.199999999999999</v>
      </c>
      <c r="GN419" s="16">
        <v>26.46</v>
      </c>
      <c r="GO419" s="16">
        <v>6.3250000000000002</v>
      </c>
      <c r="GP419" s="16">
        <v>40.1</v>
      </c>
      <c r="GQ419" s="16">
        <v>0</v>
      </c>
      <c r="GR419" s="16">
        <v>11.42</v>
      </c>
      <c r="GS419" s="16">
        <v>6.64</v>
      </c>
      <c r="GT419" s="16">
        <v>29.92</v>
      </c>
      <c r="GU419" s="16">
        <v>0</v>
      </c>
      <c r="GV419" s="16">
        <v>1370.6939999999995</v>
      </c>
      <c r="GW419" s="16"/>
      <c r="GX419" s="16"/>
      <c r="GY419" s="16"/>
      <c r="GZ419" s="16"/>
      <c r="HA419" s="16"/>
    </row>
    <row r="420" spans="1:209" x14ac:dyDescent="0.35">
      <c r="A420" s="37"/>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c r="CO420" s="16"/>
      <c r="CP420" s="16"/>
      <c r="CQ420" s="16"/>
      <c r="CR420" s="16"/>
      <c r="CS420" s="16"/>
      <c r="CT420" s="16"/>
      <c r="CU420" s="16"/>
      <c r="CV420" s="16"/>
      <c r="CW420" s="16"/>
      <c r="CX420" s="16"/>
      <c r="CY420" s="16"/>
      <c r="CZ420" s="16"/>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6"/>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c r="FL420" s="16"/>
      <c r="FM420" s="16"/>
      <c r="FN420" s="16"/>
      <c r="FO420" s="16"/>
      <c r="FP420" s="16"/>
      <c r="FQ420" s="16"/>
      <c r="FR420" s="16"/>
      <c r="FS420" s="16"/>
      <c r="FT420" s="16"/>
      <c r="FU420" s="16"/>
      <c r="FV420" s="16"/>
      <c r="FW420" s="16"/>
      <c r="FX420" s="16"/>
      <c r="FY420" s="16"/>
      <c r="FZ420" s="16"/>
      <c r="GA420" s="16"/>
      <c r="GB420" s="16"/>
      <c r="GC420" s="16"/>
      <c r="GE420" s="37">
        <v>415</v>
      </c>
      <c r="GF420" s="12">
        <v>3559</v>
      </c>
      <c r="GG420" s="16">
        <v>0</v>
      </c>
      <c r="GH420" s="16">
        <v>4.18</v>
      </c>
      <c r="GI420" s="16">
        <v>0</v>
      </c>
      <c r="GJ420" s="16">
        <v>0</v>
      </c>
      <c r="GK420" s="16">
        <v>6.5</v>
      </c>
      <c r="GL420" s="16">
        <v>0</v>
      </c>
      <c r="GM420" s="16">
        <v>0</v>
      </c>
      <c r="GN420" s="16">
        <v>6.48</v>
      </c>
      <c r="GO420" s="16">
        <v>0</v>
      </c>
      <c r="GP420" s="16">
        <v>0</v>
      </c>
      <c r="GQ420" s="16">
        <v>0</v>
      </c>
      <c r="GR420" s="16">
        <v>0</v>
      </c>
      <c r="GS420" s="16">
        <v>0</v>
      </c>
      <c r="GT420" s="16">
        <v>10.56</v>
      </c>
      <c r="GU420" s="16">
        <v>0</v>
      </c>
      <c r="GV420" s="16">
        <v>850.7</v>
      </c>
      <c r="GW420" s="16"/>
      <c r="GX420" s="16"/>
      <c r="GY420" s="16"/>
      <c r="GZ420" s="16"/>
      <c r="HA420" s="16"/>
    </row>
    <row r="421" spans="1:209" x14ac:dyDescent="0.35">
      <c r="A421" s="37"/>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E421" s="37">
        <v>416</v>
      </c>
      <c r="GF421" s="12">
        <v>3561</v>
      </c>
      <c r="GG421" s="16">
        <v>80.823999999999998</v>
      </c>
      <c r="GH421" s="16">
        <v>108.61</v>
      </c>
      <c r="GI421" s="16">
        <v>19</v>
      </c>
      <c r="GJ421" s="16">
        <v>9.85</v>
      </c>
      <c r="GK421" s="16">
        <v>5</v>
      </c>
      <c r="GL421" s="16">
        <v>73.135000000000005</v>
      </c>
      <c r="GM421" s="16">
        <v>17.010000000000002</v>
      </c>
      <c r="GN421" s="16">
        <v>28.08</v>
      </c>
      <c r="GO421" s="16">
        <v>26.01</v>
      </c>
      <c r="GP421" s="16">
        <v>28.31</v>
      </c>
      <c r="GQ421" s="16">
        <v>92.62</v>
      </c>
      <c r="GR421" s="16">
        <v>50.16</v>
      </c>
      <c r="GS421" s="16">
        <v>54.51</v>
      </c>
      <c r="GT421" s="16">
        <v>52.645000000000003</v>
      </c>
      <c r="GU421" s="16">
        <v>56.02</v>
      </c>
      <c r="GV421" s="16">
        <v>8294.2209999999977</v>
      </c>
      <c r="GW421" s="16"/>
      <c r="GX421" s="16"/>
      <c r="GY421" s="16"/>
      <c r="GZ421" s="16"/>
      <c r="HA421" s="16"/>
    </row>
    <row r="422" spans="1:209" x14ac:dyDescent="0.35">
      <c r="A422" s="37"/>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c r="CO422" s="16"/>
      <c r="CP422" s="16"/>
      <c r="CQ422" s="16"/>
      <c r="CR422" s="16"/>
      <c r="CS422" s="16"/>
      <c r="CT422" s="16"/>
      <c r="CU422" s="16"/>
      <c r="CV422" s="16"/>
      <c r="CW422" s="16"/>
      <c r="CX422" s="16"/>
      <c r="CY422" s="16"/>
      <c r="CZ422" s="16"/>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6"/>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c r="FL422" s="16"/>
      <c r="FM422" s="16"/>
      <c r="FN422" s="16"/>
      <c r="FO422" s="16"/>
      <c r="FP422" s="16"/>
      <c r="FQ422" s="16"/>
      <c r="FR422" s="16"/>
      <c r="FS422" s="16"/>
      <c r="FT422" s="16"/>
      <c r="FU422" s="16"/>
      <c r="FV422" s="16"/>
      <c r="FW422" s="16"/>
      <c r="FX422" s="16"/>
      <c r="FY422" s="16"/>
      <c r="FZ422" s="16"/>
      <c r="GA422" s="16"/>
      <c r="GB422" s="16"/>
      <c r="GC422" s="16"/>
      <c r="GE422" s="37">
        <v>417</v>
      </c>
      <c r="GF422" s="12">
        <v>3562</v>
      </c>
      <c r="GG422" s="16">
        <v>9.9499999999999993</v>
      </c>
      <c r="GH422" s="16">
        <v>9.5</v>
      </c>
      <c r="GI422" s="16">
        <v>10</v>
      </c>
      <c r="GJ422" s="16">
        <v>0</v>
      </c>
      <c r="GK422" s="16">
        <v>4</v>
      </c>
      <c r="GL422" s="16">
        <v>0</v>
      </c>
      <c r="GM422" s="16">
        <v>110.64</v>
      </c>
      <c r="GN422" s="16">
        <v>0</v>
      </c>
      <c r="GO422" s="16">
        <v>0</v>
      </c>
      <c r="GP422" s="16">
        <v>6.6</v>
      </c>
      <c r="GQ422" s="16">
        <v>0</v>
      </c>
      <c r="GR422" s="16">
        <v>0</v>
      </c>
      <c r="GS422" s="16">
        <v>0</v>
      </c>
      <c r="GT422" s="16">
        <v>0</v>
      </c>
      <c r="GU422" s="16">
        <v>0</v>
      </c>
      <c r="GV422" s="16">
        <v>908.20499999999993</v>
      </c>
      <c r="GW422" s="16"/>
      <c r="GX422" s="16"/>
      <c r="GY422" s="16"/>
      <c r="GZ422" s="16"/>
      <c r="HA422" s="16"/>
    </row>
    <row r="423" spans="1:209" x14ac:dyDescent="0.35">
      <c r="A423" s="37"/>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c r="CO423" s="16"/>
      <c r="CP423" s="16"/>
      <c r="CQ423" s="16"/>
      <c r="CR423" s="16"/>
      <c r="CS423" s="16"/>
      <c r="CT423" s="16"/>
      <c r="CU423" s="16"/>
      <c r="CV423" s="16"/>
      <c r="CW423" s="16"/>
      <c r="CX423" s="16"/>
      <c r="CY423" s="16"/>
      <c r="CZ423" s="16"/>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6"/>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c r="FL423" s="16"/>
      <c r="FM423" s="16"/>
      <c r="FN423" s="16"/>
      <c r="FO423" s="16"/>
      <c r="FP423" s="16"/>
      <c r="FQ423" s="16"/>
      <c r="FR423" s="16"/>
      <c r="FS423" s="16"/>
      <c r="FT423" s="16"/>
      <c r="FU423" s="16"/>
      <c r="FV423" s="16"/>
      <c r="FW423" s="16"/>
      <c r="FX423" s="16"/>
      <c r="FY423" s="16"/>
      <c r="FZ423" s="16"/>
      <c r="GA423" s="16"/>
      <c r="GB423" s="16"/>
      <c r="GC423" s="16"/>
      <c r="GE423" s="37">
        <v>418</v>
      </c>
      <c r="GF423" s="12">
        <v>3563</v>
      </c>
      <c r="GG423" s="16">
        <v>7.46</v>
      </c>
      <c r="GH423" s="16">
        <v>9.84</v>
      </c>
      <c r="GI423" s="16">
        <v>2.64</v>
      </c>
      <c r="GJ423" s="16">
        <v>3</v>
      </c>
      <c r="GK423" s="16">
        <v>0</v>
      </c>
      <c r="GL423" s="16">
        <v>0</v>
      </c>
      <c r="GM423" s="16">
        <v>3.24</v>
      </c>
      <c r="GN423" s="16">
        <v>5.94</v>
      </c>
      <c r="GO423" s="16">
        <v>6.16</v>
      </c>
      <c r="GP423" s="16">
        <v>0</v>
      </c>
      <c r="GQ423" s="16">
        <v>6.65</v>
      </c>
      <c r="GR423" s="16">
        <v>0</v>
      </c>
      <c r="GS423" s="16">
        <v>81.625</v>
      </c>
      <c r="GT423" s="16">
        <v>8.8000000000000007</v>
      </c>
      <c r="GU423" s="16">
        <v>7.92</v>
      </c>
      <c r="GV423" s="16">
        <v>1550.0849999999996</v>
      </c>
      <c r="GW423" s="16"/>
      <c r="GX423" s="16"/>
      <c r="GY423" s="16"/>
      <c r="GZ423" s="16"/>
      <c r="HA423" s="16"/>
    </row>
    <row r="424" spans="1:209" x14ac:dyDescent="0.35">
      <c r="A424" s="37"/>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E424" s="37">
        <v>419</v>
      </c>
      <c r="GF424" s="12">
        <v>3564</v>
      </c>
      <c r="GG424" s="16">
        <v>277.96499999999997</v>
      </c>
      <c r="GH424" s="16">
        <v>193.65</v>
      </c>
      <c r="GI424" s="16">
        <v>67.47</v>
      </c>
      <c r="GJ424" s="16">
        <v>39</v>
      </c>
      <c r="GK424" s="16">
        <v>52.25</v>
      </c>
      <c r="GL424" s="16">
        <v>57.71</v>
      </c>
      <c r="GM424" s="16">
        <v>56.94</v>
      </c>
      <c r="GN424" s="16">
        <v>81.004999999999995</v>
      </c>
      <c r="GO424" s="16">
        <v>226.05</v>
      </c>
      <c r="GP424" s="16">
        <v>496.08499999999998</v>
      </c>
      <c r="GQ424" s="16">
        <v>131.47</v>
      </c>
      <c r="GR424" s="16">
        <v>186.88</v>
      </c>
      <c r="GS424" s="16">
        <v>193.965</v>
      </c>
      <c r="GT424" s="16">
        <v>63.25</v>
      </c>
      <c r="GU424" s="16">
        <v>100.44</v>
      </c>
      <c r="GV424" s="16">
        <v>26732.626999999982</v>
      </c>
      <c r="GW424" s="16"/>
      <c r="GX424" s="16"/>
      <c r="GY424" s="16"/>
      <c r="GZ424" s="16"/>
      <c r="HA424" s="16"/>
    </row>
    <row r="425" spans="1:209" x14ac:dyDescent="0.35">
      <c r="A425" s="37"/>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c r="CO425" s="16"/>
      <c r="CP425" s="16"/>
      <c r="CQ425" s="16"/>
      <c r="CR425" s="16"/>
      <c r="CS425" s="16"/>
      <c r="CT425" s="16"/>
      <c r="CU425" s="16"/>
      <c r="CV425" s="16"/>
      <c r="CW425" s="16"/>
      <c r="CX425" s="16"/>
      <c r="CY425" s="16"/>
      <c r="CZ425" s="16"/>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6"/>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c r="FL425" s="16"/>
      <c r="FM425" s="16"/>
      <c r="FN425" s="16"/>
      <c r="FO425" s="16"/>
      <c r="FP425" s="16"/>
      <c r="FQ425" s="16"/>
      <c r="FR425" s="16"/>
      <c r="FS425" s="16"/>
      <c r="FT425" s="16"/>
      <c r="FU425" s="16"/>
      <c r="FV425" s="16"/>
      <c r="FW425" s="16"/>
      <c r="FX425" s="16"/>
      <c r="FY425" s="16"/>
      <c r="FZ425" s="16"/>
      <c r="GA425" s="16"/>
      <c r="GB425" s="16"/>
      <c r="GC425" s="16"/>
      <c r="GE425" s="37">
        <v>420</v>
      </c>
      <c r="GF425" s="12">
        <v>3565</v>
      </c>
      <c r="GG425" s="16">
        <v>0</v>
      </c>
      <c r="GH425" s="16">
        <v>0</v>
      </c>
      <c r="GI425" s="16">
        <v>0</v>
      </c>
      <c r="GJ425" s="16">
        <v>0</v>
      </c>
      <c r="GK425" s="16">
        <v>0</v>
      </c>
      <c r="GL425" s="16">
        <v>0</v>
      </c>
      <c r="GM425" s="16">
        <v>0</v>
      </c>
      <c r="GN425" s="16">
        <v>0</v>
      </c>
      <c r="GO425" s="16">
        <v>0</v>
      </c>
      <c r="GP425" s="16">
        <v>0</v>
      </c>
      <c r="GQ425" s="16">
        <v>0</v>
      </c>
      <c r="GR425" s="16">
        <v>0</v>
      </c>
      <c r="GS425" s="16">
        <v>0</v>
      </c>
      <c r="GT425" s="16">
        <v>26.4</v>
      </c>
      <c r="GU425" s="16">
        <v>0</v>
      </c>
      <c r="GV425" s="16">
        <v>236.26999999999998</v>
      </c>
      <c r="GW425" s="16"/>
      <c r="GX425" s="16"/>
      <c r="GY425" s="16"/>
      <c r="GZ425" s="16"/>
      <c r="HA425" s="16"/>
    </row>
    <row r="426" spans="1:209" x14ac:dyDescent="0.35">
      <c r="A426" s="37"/>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6"/>
      <c r="FH426" s="16"/>
      <c r="FI426" s="16"/>
      <c r="FJ426" s="16"/>
      <c r="FK426" s="16"/>
      <c r="FL426" s="16"/>
      <c r="FM426" s="16"/>
      <c r="FN426" s="16"/>
      <c r="FO426" s="16"/>
      <c r="FP426" s="16"/>
      <c r="FQ426" s="16"/>
      <c r="FR426" s="16"/>
      <c r="FS426" s="16"/>
      <c r="FT426" s="16"/>
      <c r="FU426" s="16"/>
      <c r="FV426" s="16"/>
      <c r="FW426" s="16"/>
      <c r="FX426" s="16"/>
      <c r="FY426" s="16"/>
      <c r="FZ426" s="16"/>
      <c r="GA426" s="16"/>
      <c r="GB426" s="16"/>
      <c r="GC426" s="16"/>
      <c r="GE426" s="37">
        <v>421</v>
      </c>
      <c r="GF426" s="12">
        <v>3566</v>
      </c>
      <c r="GG426" s="16">
        <v>2.2200000000000002</v>
      </c>
      <c r="GH426" s="16">
        <v>0</v>
      </c>
      <c r="GI426" s="16">
        <v>0</v>
      </c>
      <c r="GJ426" s="16">
        <v>0</v>
      </c>
      <c r="GK426" s="16">
        <v>0</v>
      </c>
      <c r="GL426" s="16">
        <v>0</v>
      </c>
      <c r="GM426" s="16">
        <v>0</v>
      </c>
      <c r="GN426" s="16">
        <v>2.3199999999999998</v>
      </c>
      <c r="GO426" s="16">
        <v>40.200000000000003</v>
      </c>
      <c r="GP426" s="16">
        <v>0</v>
      </c>
      <c r="GQ426" s="16">
        <v>5.28</v>
      </c>
      <c r="GR426" s="16">
        <v>0</v>
      </c>
      <c r="GS426" s="16">
        <v>10.375</v>
      </c>
      <c r="GT426" s="16">
        <v>0</v>
      </c>
      <c r="GU426" s="16">
        <v>0</v>
      </c>
      <c r="GV426" s="16">
        <v>1302.6199999999997</v>
      </c>
      <c r="GW426" s="16"/>
      <c r="GX426" s="16"/>
      <c r="GY426" s="16"/>
      <c r="GZ426" s="16"/>
      <c r="HA426" s="16"/>
    </row>
    <row r="427" spans="1:209" x14ac:dyDescent="0.35">
      <c r="A427" s="37"/>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c r="CO427" s="16"/>
      <c r="CP427" s="16"/>
      <c r="CQ427" s="16"/>
      <c r="CR427" s="16"/>
      <c r="CS427" s="16"/>
      <c r="CT427" s="16"/>
      <c r="CU427" s="16"/>
      <c r="CV427" s="16"/>
      <c r="CW427" s="16"/>
      <c r="CX427" s="16"/>
      <c r="CY427" s="16"/>
      <c r="CZ427" s="16"/>
      <c r="DA427" s="16"/>
      <c r="DB427" s="16"/>
      <c r="DC427" s="16"/>
      <c r="DD427" s="16"/>
      <c r="DE427" s="16"/>
      <c r="DF427" s="16"/>
      <c r="DG427" s="16"/>
      <c r="DH427" s="16"/>
      <c r="DI427" s="16"/>
      <c r="DJ427" s="16"/>
      <c r="DK427" s="16"/>
      <c r="DL427" s="16"/>
      <c r="DM427" s="16"/>
      <c r="DN427" s="16"/>
      <c r="DO427" s="16"/>
      <c r="DP427" s="16"/>
      <c r="DQ427" s="16"/>
      <c r="DR427" s="16"/>
      <c r="DS427" s="16"/>
      <c r="DT427" s="16"/>
      <c r="DU427" s="16"/>
      <c r="DV427" s="16"/>
      <c r="DW427" s="16"/>
      <c r="DX427" s="16"/>
      <c r="DY427" s="16"/>
      <c r="DZ427" s="16"/>
      <c r="EA427" s="16"/>
      <c r="EB427" s="16"/>
      <c r="EC427" s="16"/>
      <c r="ED427" s="16"/>
      <c r="EE427" s="16"/>
      <c r="EF427" s="16"/>
      <c r="EG427" s="16"/>
      <c r="EH427" s="16"/>
      <c r="EI427" s="16"/>
      <c r="EJ427" s="16"/>
      <c r="EK427" s="16"/>
      <c r="EL427" s="16"/>
      <c r="EM427" s="16"/>
      <c r="EN427" s="16"/>
      <c r="EO427" s="16"/>
      <c r="EP427" s="16"/>
      <c r="EQ427" s="16"/>
      <c r="ER427" s="16"/>
      <c r="ES427" s="16"/>
      <c r="ET427" s="16"/>
      <c r="EU427" s="16"/>
      <c r="EV427" s="16"/>
      <c r="EW427" s="16"/>
      <c r="EX427" s="16"/>
      <c r="EY427" s="16"/>
      <c r="EZ427" s="16"/>
      <c r="FA427" s="16"/>
      <c r="FB427" s="16"/>
      <c r="FC427" s="16"/>
      <c r="FD427" s="16"/>
      <c r="FE427" s="16"/>
      <c r="FF427" s="16"/>
      <c r="FG427" s="16"/>
      <c r="FH427" s="16"/>
      <c r="FI427" s="16"/>
      <c r="FJ427" s="16"/>
      <c r="FK427" s="16"/>
      <c r="FL427" s="16"/>
      <c r="FM427" s="16"/>
      <c r="FN427" s="16"/>
      <c r="FO427" s="16"/>
      <c r="FP427" s="16"/>
      <c r="FQ427" s="16"/>
      <c r="FR427" s="16"/>
      <c r="FS427" s="16"/>
      <c r="FT427" s="16"/>
      <c r="FU427" s="16"/>
      <c r="FV427" s="16"/>
      <c r="FW427" s="16"/>
      <c r="FX427" s="16"/>
      <c r="FY427" s="16"/>
      <c r="FZ427" s="16"/>
      <c r="GA427" s="16"/>
      <c r="GB427" s="16"/>
      <c r="GC427" s="16"/>
      <c r="GE427" s="37">
        <v>422</v>
      </c>
      <c r="GF427" s="12">
        <v>3567</v>
      </c>
      <c r="GG427" s="16">
        <v>32.85</v>
      </c>
      <c r="GH427" s="16">
        <v>6</v>
      </c>
      <c r="GI427" s="16">
        <v>3</v>
      </c>
      <c r="GJ427" s="16">
        <v>0</v>
      </c>
      <c r="GK427" s="16">
        <v>0</v>
      </c>
      <c r="GL427" s="16">
        <v>0</v>
      </c>
      <c r="GM427" s="16">
        <v>4.59</v>
      </c>
      <c r="GN427" s="16">
        <v>5.13</v>
      </c>
      <c r="GO427" s="16">
        <v>6.6</v>
      </c>
      <c r="GP427" s="16">
        <v>3.6</v>
      </c>
      <c r="GQ427" s="16">
        <v>30.34</v>
      </c>
      <c r="GR427" s="16">
        <v>0</v>
      </c>
      <c r="GS427" s="16">
        <v>5.81</v>
      </c>
      <c r="GT427" s="16">
        <v>6.2249999999999996</v>
      </c>
      <c r="GU427" s="16">
        <v>0</v>
      </c>
      <c r="GV427" s="16">
        <v>2365.9</v>
      </c>
      <c r="GW427" s="16"/>
      <c r="GX427" s="16"/>
      <c r="GY427" s="16"/>
      <c r="GZ427" s="16"/>
      <c r="HA427" s="16"/>
    </row>
    <row r="428" spans="1:209" x14ac:dyDescent="0.35">
      <c r="A428" s="37"/>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c r="CO428" s="16"/>
      <c r="CP428" s="16"/>
      <c r="CQ428" s="16"/>
      <c r="CR428" s="16"/>
      <c r="CS428" s="16"/>
      <c r="CT428" s="16"/>
      <c r="CU428" s="16"/>
      <c r="CV428" s="16"/>
      <c r="CW428" s="16"/>
      <c r="CX428" s="16"/>
      <c r="CY428" s="16"/>
      <c r="CZ428" s="16"/>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6"/>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c r="FL428" s="16"/>
      <c r="FM428" s="16"/>
      <c r="FN428" s="16"/>
      <c r="FO428" s="16"/>
      <c r="FP428" s="16"/>
      <c r="FQ428" s="16"/>
      <c r="FR428" s="16"/>
      <c r="FS428" s="16"/>
      <c r="FT428" s="16"/>
      <c r="FU428" s="16"/>
      <c r="FV428" s="16"/>
      <c r="FW428" s="16"/>
      <c r="FX428" s="16"/>
      <c r="FY428" s="16"/>
      <c r="FZ428" s="16"/>
      <c r="GA428" s="16"/>
      <c r="GB428" s="16"/>
      <c r="GC428" s="16"/>
      <c r="GE428" s="37">
        <v>423</v>
      </c>
      <c r="GF428" s="12">
        <v>3568</v>
      </c>
      <c r="GG428" s="16">
        <v>38.17</v>
      </c>
      <c r="GH428" s="16">
        <v>28.23</v>
      </c>
      <c r="GI428" s="16">
        <v>31</v>
      </c>
      <c r="GJ428" s="16">
        <v>4</v>
      </c>
      <c r="GK428" s="16">
        <v>9.9600000000000009</v>
      </c>
      <c r="GL428" s="16">
        <v>125.455</v>
      </c>
      <c r="GM428" s="16">
        <v>4.9400000000000004</v>
      </c>
      <c r="GN428" s="16">
        <v>31.9</v>
      </c>
      <c r="GO428" s="16">
        <v>15.675000000000001</v>
      </c>
      <c r="GP428" s="16">
        <v>65.2</v>
      </c>
      <c r="GQ428" s="16">
        <v>40.270000000000003</v>
      </c>
      <c r="GR428" s="16">
        <v>0</v>
      </c>
      <c r="GS428" s="16">
        <v>27.04</v>
      </c>
      <c r="GT428" s="16">
        <v>23.425000000000001</v>
      </c>
      <c r="GU428" s="16">
        <v>0</v>
      </c>
      <c r="GV428" s="16">
        <v>6378.5900000000011</v>
      </c>
      <c r="GW428" s="16"/>
      <c r="GX428" s="16"/>
      <c r="GY428" s="16"/>
      <c r="GZ428" s="16"/>
      <c r="HA428" s="16"/>
    </row>
    <row r="429" spans="1:209" x14ac:dyDescent="0.35">
      <c r="A429" s="37"/>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E429" s="37">
        <v>424</v>
      </c>
      <c r="GF429" s="12">
        <v>3570</v>
      </c>
      <c r="GG429" s="16">
        <v>23.14</v>
      </c>
      <c r="GH429" s="16">
        <v>9.8800000000000008</v>
      </c>
      <c r="GI429" s="16">
        <v>0</v>
      </c>
      <c r="GJ429" s="16">
        <v>0</v>
      </c>
      <c r="GK429" s="16">
        <v>12</v>
      </c>
      <c r="GL429" s="16">
        <v>5.5</v>
      </c>
      <c r="GM429" s="16">
        <v>10.56</v>
      </c>
      <c r="GN429" s="16">
        <v>12.51</v>
      </c>
      <c r="GO429" s="16">
        <v>3.85</v>
      </c>
      <c r="GP429" s="16">
        <v>13.86</v>
      </c>
      <c r="GQ429" s="16">
        <v>0</v>
      </c>
      <c r="GR429" s="16">
        <v>6.6</v>
      </c>
      <c r="GS429" s="16">
        <v>35.274999999999999</v>
      </c>
      <c r="GT429" s="16">
        <v>0</v>
      </c>
      <c r="GU429" s="16">
        <v>14.52</v>
      </c>
      <c r="GV429" s="16">
        <v>1053.7200000000003</v>
      </c>
      <c r="GW429" s="16"/>
      <c r="GX429" s="16"/>
      <c r="GY429" s="16"/>
      <c r="GZ429" s="16"/>
      <c r="HA429" s="16"/>
    </row>
    <row r="430" spans="1:209" x14ac:dyDescent="0.35">
      <c r="A430" s="37"/>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E430" s="37">
        <v>425</v>
      </c>
      <c r="GF430" s="12">
        <v>3571</v>
      </c>
      <c r="GG430" s="16">
        <v>3.8</v>
      </c>
      <c r="GH430" s="16">
        <v>0</v>
      </c>
      <c r="GI430" s="16">
        <v>0</v>
      </c>
      <c r="GJ430" s="16">
        <v>0</v>
      </c>
      <c r="GK430" s="16">
        <v>0</v>
      </c>
      <c r="GL430" s="16">
        <v>2.08</v>
      </c>
      <c r="GM430" s="16">
        <v>0</v>
      </c>
      <c r="GN430" s="16">
        <v>5.13</v>
      </c>
      <c r="GO430" s="16">
        <v>0</v>
      </c>
      <c r="GP430" s="16">
        <v>0</v>
      </c>
      <c r="GQ430" s="16">
        <v>14.06</v>
      </c>
      <c r="GR430" s="16">
        <v>0</v>
      </c>
      <c r="GS430" s="16">
        <v>0</v>
      </c>
      <c r="GT430" s="16">
        <v>6.6</v>
      </c>
      <c r="GU430" s="16">
        <v>0</v>
      </c>
      <c r="GV430" s="16">
        <v>768.05699999999968</v>
      </c>
      <c r="GW430" s="16"/>
      <c r="GX430" s="16"/>
      <c r="GY430" s="16"/>
      <c r="GZ430" s="16"/>
      <c r="HA430" s="16"/>
    </row>
    <row r="431" spans="1:209" x14ac:dyDescent="0.35">
      <c r="A431" s="37"/>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E431" s="37">
        <v>426</v>
      </c>
      <c r="GF431" s="12">
        <v>3572</v>
      </c>
      <c r="GG431" s="16">
        <v>0</v>
      </c>
      <c r="GH431" s="16">
        <v>0</v>
      </c>
      <c r="GI431" s="16">
        <v>0</v>
      </c>
      <c r="GJ431" s="16">
        <v>0</v>
      </c>
      <c r="GK431" s="16">
        <v>0</v>
      </c>
      <c r="GL431" s="16">
        <v>0</v>
      </c>
      <c r="GM431" s="16">
        <v>0</v>
      </c>
      <c r="GN431" s="16">
        <v>0</v>
      </c>
      <c r="GO431" s="16">
        <v>0</v>
      </c>
      <c r="GP431" s="16">
        <v>0</v>
      </c>
      <c r="GQ431" s="16">
        <v>65.12</v>
      </c>
      <c r="GR431" s="16">
        <v>0</v>
      </c>
      <c r="GS431" s="16">
        <v>3.5</v>
      </c>
      <c r="GT431" s="16">
        <v>0</v>
      </c>
      <c r="GU431" s="16">
        <v>0</v>
      </c>
      <c r="GV431" s="16">
        <v>556.46999999999991</v>
      </c>
      <c r="GW431" s="16"/>
      <c r="GX431" s="16"/>
      <c r="GY431" s="16"/>
      <c r="GZ431" s="16"/>
      <c r="HA431" s="16"/>
    </row>
    <row r="432" spans="1:209" x14ac:dyDescent="0.35">
      <c r="A432" s="37"/>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E432" s="37">
        <v>427</v>
      </c>
      <c r="GF432" s="12">
        <v>3573</v>
      </c>
      <c r="GG432" s="16">
        <v>4.58</v>
      </c>
      <c r="GH432" s="16">
        <v>0</v>
      </c>
      <c r="GI432" s="16">
        <v>0</v>
      </c>
      <c r="GJ432" s="16">
        <v>0</v>
      </c>
      <c r="GK432" s="16">
        <v>0</v>
      </c>
      <c r="GL432" s="16">
        <v>3</v>
      </c>
      <c r="GM432" s="16">
        <v>0</v>
      </c>
      <c r="GN432" s="16">
        <v>6.05</v>
      </c>
      <c r="GO432" s="16">
        <v>0</v>
      </c>
      <c r="GP432" s="16">
        <v>9.7200000000000006</v>
      </c>
      <c r="GQ432" s="16">
        <v>6.05</v>
      </c>
      <c r="GR432" s="16">
        <v>0</v>
      </c>
      <c r="GS432" s="16">
        <v>25.3</v>
      </c>
      <c r="GT432" s="16">
        <v>0</v>
      </c>
      <c r="GU432" s="16">
        <v>0</v>
      </c>
      <c r="GV432" s="16">
        <v>943.50500000000011</v>
      </c>
      <c r="GW432" s="16"/>
      <c r="GX432" s="16"/>
      <c r="GY432" s="16"/>
      <c r="GZ432" s="16"/>
      <c r="HA432" s="16"/>
    </row>
    <row r="433" spans="1:209" x14ac:dyDescent="0.35">
      <c r="A433" s="37"/>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E433" s="37">
        <v>428</v>
      </c>
      <c r="GF433" s="12">
        <v>3575</v>
      </c>
      <c r="GG433" s="16">
        <v>12.535</v>
      </c>
      <c r="GH433" s="16">
        <v>9.5</v>
      </c>
      <c r="GI433" s="16">
        <v>0</v>
      </c>
      <c r="GJ433" s="16">
        <v>4</v>
      </c>
      <c r="GK433" s="16">
        <v>10</v>
      </c>
      <c r="GL433" s="16">
        <v>0</v>
      </c>
      <c r="GM433" s="16">
        <v>0</v>
      </c>
      <c r="GN433" s="16">
        <v>2.16</v>
      </c>
      <c r="GO433" s="16">
        <v>0</v>
      </c>
      <c r="GP433" s="16">
        <v>46.45</v>
      </c>
      <c r="GQ433" s="16">
        <v>6.6</v>
      </c>
      <c r="GR433" s="16">
        <v>0</v>
      </c>
      <c r="GS433" s="16">
        <v>13.164999999999999</v>
      </c>
      <c r="GT433" s="16">
        <v>0</v>
      </c>
      <c r="GU433" s="16">
        <v>0</v>
      </c>
      <c r="GV433" s="16">
        <v>1423.5350000000001</v>
      </c>
      <c r="GW433" s="16"/>
      <c r="GX433" s="16"/>
      <c r="GY433" s="16"/>
      <c r="GZ433" s="16"/>
      <c r="HA433" s="16"/>
    </row>
    <row r="434" spans="1:209" x14ac:dyDescent="0.35">
      <c r="A434" s="37"/>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E434" s="37">
        <v>429</v>
      </c>
      <c r="GF434" s="12">
        <v>3576</v>
      </c>
      <c r="GG434" s="16">
        <v>0</v>
      </c>
      <c r="GH434" s="16">
        <v>0</v>
      </c>
      <c r="GI434" s="16">
        <v>0</v>
      </c>
      <c r="GJ434" s="16">
        <v>5</v>
      </c>
      <c r="GK434" s="16">
        <v>0</v>
      </c>
      <c r="GL434" s="16">
        <v>5</v>
      </c>
      <c r="GM434" s="16">
        <v>0</v>
      </c>
      <c r="GN434" s="16">
        <v>0</v>
      </c>
      <c r="GO434" s="16">
        <v>0</v>
      </c>
      <c r="GP434" s="16">
        <v>0</v>
      </c>
      <c r="GQ434" s="16">
        <v>0</v>
      </c>
      <c r="GR434" s="16">
        <v>0</v>
      </c>
      <c r="GS434" s="16">
        <v>0</v>
      </c>
      <c r="GT434" s="16">
        <v>0</v>
      </c>
      <c r="GU434" s="16">
        <v>0</v>
      </c>
      <c r="GV434" s="16">
        <v>203.952</v>
      </c>
      <c r="GW434" s="16"/>
      <c r="GX434" s="16"/>
      <c r="GY434" s="16"/>
      <c r="GZ434" s="16"/>
      <c r="HA434" s="16"/>
    </row>
    <row r="435" spans="1:209" x14ac:dyDescent="0.35">
      <c r="A435" s="37"/>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E435" s="37">
        <v>430</v>
      </c>
      <c r="GF435" s="12">
        <v>3579</v>
      </c>
      <c r="GG435" s="16">
        <v>86.935000000000002</v>
      </c>
      <c r="GH435" s="16">
        <v>118.995</v>
      </c>
      <c r="GI435" s="16">
        <v>25.46</v>
      </c>
      <c r="GJ435" s="16">
        <v>17.75</v>
      </c>
      <c r="GK435" s="16">
        <v>57.5</v>
      </c>
      <c r="GL435" s="16">
        <v>46.45</v>
      </c>
      <c r="GM435" s="16">
        <v>26.89</v>
      </c>
      <c r="GN435" s="16">
        <v>133.72499999999999</v>
      </c>
      <c r="GO435" s="16">
        <v>95.594999999999999</v>
      </c>
      <c r="GP435" s="16">
        <v>65.114999999999995</v>
      </c>
      <c r="GQ435" s="16">
        <v>66.97</v>
      </c>
      <c r="GR435" s="16">
        <v>57.43</v>
      </c>
      <c r="GS435" s="16">
        <v>116.77500000000001</v>
      </c>
      <c r="GT435" s="16">
        <v>68.64</v>
      </c>
      <c r="GU435" s="16">
        <v>29.04</v>
      </c>
      <c r="GV435" s="16">
        <v>9351.7930000000051</v>
      </c>
      <c r="GW435" s="16"/>
      <c r="GX435" s="16"/>
      <c r="GY435" s="16"/>
      <c r="GZ435" s="16"/>
      <c r="HA435" s="16"/>
    </row>
    <row r="436" spans="1:209" x14ac:dyDescent="0.35">
      <c r="A436" s="37"/>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E436" s="37">
        <v>431</v>
      </c>
      <c r="GF436" s="12">
        <v>3580</v>
      </c>
      <c r="GG436" s="16">
        <v>4.9000000000000004</v>
      </c>
      <c r="GH436" s="16">
        <v>10.095000000000001</v>
      </c>
      <c r="GI436" s="16">
        <v>8</v>
      </c>
      <c r="GJ436" s="16">
        <v>0</v>
      </c>
      <c r="GK436" s="16">
        <v>5</v>
      </c>
      <c r="GL436" s="16">
        <v>0</v>
      </c>
      <c r="GM436" s="16">
        <v>2.6</v>
      </c>
      <c r="GN436" s="16">
        <v>3.3</v>
      </c>
      <c r="GO436" s="16">
        <v>6.3</v>
      </c>
      <c r="GP436" s="16">
        <v>13.215</v>
      </c>
      <c r="GQ436" s="16">
        <v>6.66</v>
      </c>
      <c r="GR436" s="16">
        <v>0</v>
      </c>
      <c r="GS436" s="16">
        <v>4.1500000000000004</v>
      </c>
      <c r="GT436" s="16">
        <v>0</v>
      </c>
      <c r="GU436" s="16">
        <v>7.92</v>
      </c>
      <c r="GV436" s="16">
        <v>1683.9950000000006</v>
      </c>
      <c r="GW436" s="16"/>
      <c r="GX436" s="16"/>
      <c r="GY436" s="16"/>
      <c r="GZ436" s="16"/>
      <c r="HA436" s="16"/>
    </row>
    <row r="437" spans="1:209" x14ac:dyDescent="0.35">
      <c r="A437" s="37"/>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E437" s="37">
        <v>432</v>
      </c>
      <c r="GF437" s="12">
        <v>3581</v>
      </c>
      <c r="GG437" s="16">
        <v>0</v>
      </c>
      <c r="GH437" s="16">
        <v>0</v>
      </c>
      <c r="GI437" s="16">
        <v>0</v>
      </c>
      <c r="GJ437" s="16">
        <v>0</v>
      </c>
      <c r="GK437" s="16">
        <v>0</v>
      </c>
      <c r="GL437" s="16">
        <v>6</v>
      </c>
      <c r="GM437" s="16">
        <v>0</v>
      </c>
      <c r="GN437" s="16">
        <v>0</v>
      </c>
      <c r="GO437" s="16">
        <v>5.4</v>
      </c>
      <c r="GP437" s="16">
        <v>0</v>
      </c>
      <c r="GQ437" s="16">
        <v>0</v>
      </c>
      <c r="GR437" s="16">
        <v>0</v>
      </c>
      <c r="GS437" s="16">
        <v>6.64</v>
      </c>
      <c r="GT437" s="16">
        <v>0</v>
      </c>
      <c r="GU437" s="16">
        <v>0</v>
      </c>
      <c r="GV437" s="16">
        <v>301.09999999999997</v>
      </c>
      <c r="GW437" s="16"/>
      <c r="GX437" s="16"/>
      <c r="GY437" s="16"/>
      <c r="GZ437" s="16"/>
      <c r="HA437" s="16"/>
    </row>
    <row r="438" spans="1:209" x14ac:dyDescent="0.35">
      <c r="A438" s="37"/>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E438" s="37">
        <v>433</v>
      </c>
      <c r="GF438" s="12">
        <v>3583</v>
      </c>
      <c r="GG438" s="16">
        <v>0</v>
      </c>
      <c r="GH438" s="16">
        <v>0</v>
      </c>
      <c r="GI438" s="16">
        <v>0</v>
      </c>
      <c r="GJ438" s="16">
        <v>0</v>
      </c>
      <c r="GK438" s="16">
        <v>0</v>
      </c>
      <c r="GL438" s="16">
        <v>13.26</v>
      </c>
      <c r="GM438" s="16">
        <v>0</v>
      </c>
      <c r="GN438" s="16">
        <v>0</v>
      </c>
      <c r="GO438" s="16">
        <v>0</v>
      </c>
      <c r="GP438" s="16">
        <v>29.7</v>
      </c>
      <c r="GQ438" s="16">
        <v>0</v>
      </c>
      <c r="GR438" s="16">
        <v>0</v>
      </c>
      <c r="GS438" s="16">
        <v>0</v>
      </c>
      <c r="GT438" s="16">
        <v>0</v>
      </c>
      <c r="GU438" s="16">
        <v>0</v>
      </c>
      <c r="GV438" s="16">
        <v>428.68000000000006</v>
      </c>
      <c r="GW438" s="16"/>
      <c r="GX438" s="16"/>
      <c r="GY438" s="16"/>
      <c r="GZ438" s="16"/>
      <c r="HA438" s="16"/>
    </row>
    <row r="439" spans="1:209" x14ac:dyDescent="0.35">
      <c r="A439" s="37"/>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E439" s="37">
        <v>434</v>
      </c>
      <c r="GF439" s="12">
        <v>3584</v>
      </c>
      <c r="GG439" s="16">
        <v>17.18</v>
      </c>
      <c r="GH439" s="16">
        <v>2</v>
      </c>
      <c r="GI439" s="16">
        <v>0</v>
      </c>
      <c r="GJ439" s="16">
        <v>0</v>
      </c>
      <c r="GK439" s="16">
        <v>0</v>
      </c>
      <c r="GL439" s="16">
        <v>48.68</v>
      </c>
      <c r="GM439" s="16">
        <v>13.19</v>
      </c>
      <c r="GN439" s="16">
        <v>5.5</v>
      </c>
      <c r="GO439" s="16">
        <v>0</v>
      </c>
      <c r="GP439" s="16">
        <v>19.079999999999998</v>
      </c>
      <c r="GQ439" s="16">
        <v>6.66</v>
      </c>
      <c r="GR439" s="16">
        <v>46.44</v>
      </c>
      <c r="GS439" s="16">
        <v>11.62</v>
      </c>
      <c r="GT439" s="16">
        <v>0</v>
      </c>
      <c r="GU439" s="16">
        <v>17.16</v>
      </c>
      <c r="GV439" s="16">
        <v>2000.3600000000004</v>
      </c>
      <c r="GW439" s="16"/>
      <c r="GX439" s="16"/>
      <c r="GY439" s="16"/>
      <c r="GZ439" s="16"/>
      <c r="HA439" s="16"/>
    </row>
    <row r="440" spans="1:209" x14ac:dyDescent="0.35">
      <c r="A440" s="37"/>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E440" s="37">
        <v>435</v>
      </c>
      <c r="GF440" s="12">
        <v>3585</v>
      </c>
      <c r="GG440" s="16">
        <v>185.38499999999999</v>
      </c>
      <c r="GH440" s="16">
        <v>110.30500000000001</v>
      </c>
      <c r="GI440" s="16">
        <v>46.93</v>
      </c>
      <c r="GJ440" s="16">
        <v>15</v>
      </c>
      <c r="GK440" s="16">
        <v>32.4</v>
      </c>
      <c r="GL440" s="16">
        <v>135.72</v>
      </c>
      <c r="GM440" s="16">
        <v>61.1</v>
      </c>
      <c r="GN440" s="16">
        <v>78.5</v>
      </c>
      <c r="GO440" s="16">
        <v>69.430000000000007</v>
      </c>
      <c r="GP440" s="16">
        <v>206.92</v>
      </c>
      <c r="GQ440" s="16">
        <v>254.56</v>
      </c>
      <c r="GR440" s="16">
        <v>82.63</v>
      </c>
      <c r="GS440" s="16">
        <v>52.94</v>
      </c>
      <c r="GT440" s="16">
        <v>143.375</v>
      </c>
      <c r="GU440" s="16">
        <v>51.92</v>
      </c>
      <c r="GV440" s="16">
        <v>16435.116999999998</v>
      </c>
      <c r="GW440" s="16"/>
      <c r="GX440" s="16"/>
      <c r="GY440" s="16"/>
      <c r="GZ440" s="16"/>
      <c r="HA440" s="16"/>
    </row>
    <row r="441" spans="1:209" x14ac:dyDescent="0.35">
      <c r="A441" s="37"/>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E441" s="37">
        <v>436</v>
      </c>
      <c r="GF441" s="12">
        <v>3586</v>
      </c>
      <c r="GG441" s="16">
        <v>13.04</v>
      </c>
      <c r="GH441" s="16">
        <v>13.2</v>
      </c>
      <c r="GI441" s="16">
        <v>0</v>
      </c>
      <c r="GJ441" s="16">
        <v>7.5</v>
      </c>
      <c r="GK441" s="16">
        <v>2</v>
      </c>
      <c r="GL441" s="16">
        <v>0</v>
      </c>
      <c r="GM441" s="16">
        <v>0</v>
      </c>
      <c r="GN441" s="16">
        <v>0</v>
      </c>
      <c r="GO441" s="16">
        <v>6.5549999999999997</v>
      </c>
      <c r="GP441" s="16">
        <v>6.6150000000000002</v>
      </c>
      <c r="GQ441" s="16">
        <v>0</v>
      </c>
      <c r="GR441" s="16">
        <v>0</v>
      </c>
      <c r="GS441" s="16">
        <v>53.87</v>
      </c>
      <c r="GT441" s="16">
        <v>0</v>
      </c>
      <c r="GU441" s="16">
        <v>0</v>
      </c>
      <c r="GV441" s="16">
        <v>1343.4589999999998</v>
      </c>
      <c r="GW441" s="16"/>
      <c r="GX441" s="16"/>
      <c r="GY441" s="16"/>
      <c r="GZ441" s="16"/>
      <c r="HA441" s="16"/>
    </row>
    <row r="442" spans="1:209" x14ac:dyDescent="0.35">
      <c r="A442" s="37"/>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E442" s="37">
        <v>437</v>
      </c>
      <c r="GF442" s="12">
        <v>3588</v>
      </c>
      <c r="GG442" s="16">
        <v>9.2050000000000001</v>
      </c>
      <c r="GH442" s="16">
        <v>0</v>
      </c>
      <c r="GI442" s="16">
        <v>5</v>
      </c>
      <c r="GJ442" s="16">
        <v>8</v>
      </c>
      <c r="GK442" s="16">
        <v>14</v>
      </c>
      <c r="GL442" s="16">
        <v>35</v>
      </c>
      <c r="GM442" s="16">
        <v>8.84</v>
      </c>
      <c r="GN442" s="16">
        <v>0</v>
      </c>
      <c r="GO442" s="16">
        <v>6.05</v>
      </c>
      <c r="GP442" s="16">
        <v>0</v>
      </c>
      <c r="GQ442" s="16">
        <v>0</v>
      </c>
      <c r="GR442" s="16">
        <v>19.98</v>
      </c>
      <c r="GS442" s="16">
        <v>0</v>
      </c>
      <c r="GT442" s="16">
        <v>0</v>
      </c>
      <c r="GU442" s="16">
        <v>0</v>
      </c>
      <c r="GV442" s="16">
        <v>722.71000000000015</v>
      </c>
      <c r="GW442" s="16"/>
      <c r="GX442" s="16"/>
      <c r="GY442" s="16"/>
      <c r="GZ442" s="16"/>
      <c r="HA442" s="16"/>
    </row>
    <row r="443" spans="1:209" x14ac:dyDescent="0.35">
      <c r="A443" s="37"/>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c r="CO443" s="16"/>
      <c r="CP443" s="16"/>
      <c r="CQ443" s="16"/>
      <c r="CR443" s="16"/>
      <c r="CS443" s="16"/>
      <c r="CT443" s="16"/>
      <c r="CU443" s="16"/>
      <c r="CV443" s="16"/>
      <c r="CW443" s="16"/>
      <c r="CX443" s="16"/>
      <c r="CY443" s="16"/>
      <c r="CZ443" s="16"/>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6"/>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c r="FL443" s="16"/>
      <c r="FM443" s="16"/>
      <c r="FN443" s="16"/>
      <c r="FO443" s="16"/>
      <c r="FP443" s="16"/>
      <c r="FQ443" s="16"/>
      <c r="FR443" s="16"/>
      <c r="FS443" s="16"/>
      <c r="FT443" s="16"/>
      <c r="FU443" s="16"/>
      <c r="FV443" s="16"/>
      <c r="FW443" s="16"/>
      <c r="FX443" s="16"/>
      <c r="FY443" s="16"/>
      <c r="FZ443" s="16"/>
      <c r="GA443" s="16"/>
      <c r="GB443" s="16"/>
      <c r="GC443" s="16"/>
      <c r="GE443" s="37">
        <v>438</v>
      </c>
      <c r="GF443" s="12">
        <v>3589</v>
      </c>
      <c r="GG443" s="16">
        <v>7.11</v>
      </c>
      <c r="GH443" s="16">
        <v>8.1999999999999993</v>
      </c>
      <c r="GI443" s="16">
        <v>0</v>
      </c>
      <c r="GJ443" s="16">
        <v>0</v>
      </c>
      <c r="GK443" s="16">
        <v>3.9</v>
      </c>
      <c r="GL443" s="16">
        <v>0</v>
      </c>
      <c r="GM443" s="16">
        <v>20.67</v>
      </c>
      <c r="GN443" s="16">
        <v>0</v>
      </c>
      <c r="GO443" s="16">
        <v>0</v>
      </c>
      <c r="GP443" s="16">
        <v>0</v>
      </c>
      <c r="GQ443" s="16">
        <v>0</v>
      </c>
      <c r="GR443" s="16">
        <v>0</v>
      </c>
      <c r="GS443" s="16">
        <v>32.784999999999997</v>
      </c>
      <c r="GT443" s="16">
        <v>0</v>
      </c>
      <c r="GU443" s="16">
        <v>0</v>
      </c>
      <c r="GV443" s="16">
        <v>965.24299999999971</v>
      </c>
      <c r="GW443" s="16"/>
      <c r="GX443" s="16"/>
      <c r="GY443" s="16"/>
      <c r="GZ443" s="16"/>
      <c r="HA443" s="16"/>
    </row>
    <row r="444" spans="1:209" x14ac:dyDescent="0.35">
      <c r="A444" s="37"/>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c r="CO444" s="16"/>
      <c r="CP444" s="16"/>
      <c r="CQ444" s="16"/>
      <c r="CR444" s="16"/>
      <c r="CS444" s="16"/>
      <c r="CT444" s="16"/>
      <c r="CU444" s="16"/>
      <c r="CV444" s="16"/>
      <c r="CW444" s="16"/>
      <c r="CX444" s="16"/>
      <c r="CY444" s="16"/>
      <c r="CZ444" s="16"/>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6"/>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c r="FL444" s="16"/>
      <c r="FM444" s="16"/>
      <c r="FN444" s="16"/>
      <c r="FO444" s="16"/>
      <c r="FP444" s="16"/>
      <c r="FQ444" s="16"/>
      <c r="FR444" s="16"/>
      <c r="FS444" s="16"/>
      <c r="FT444" s="16"/>
      <c r="FU444" s="16"/>
      <c r="FV444" s="16"/>
      <c r="FW444" s="16"/>
      <c r="FX444" s="16"/>
      <c r="FY444" s="16"/>
      <c r="FZ444" s="16"/>
      <c r="GA444" s="16"/>
      <c r="GB444" s="16"/>
      <c r="GC444" s="16"/>
      <c r="GE444" s="37">
        <v>439</v>
      </c>
      <c r="GF444" s="12">
        <v>3590</v>
      </c>
      <c r="GG444" s="16">
        <v>19.14</v>
      </c>
      <c r="GH444" s="16">
        <v>5.13</v>
      </c>
      <c r="GI444" s="16">
        <v>0</v>
      </c>
      <c r="GJ444" s="16">
        <v>0</v>
      </c>
      <c r="GK444" s="16">
        <v>0</v>
      </c>
      <c r="GL444" s="16">
        <v>0</v>
      </c>
      <c r="GM444" s="16">
        <v>37.26</v>
      </c>
      <c r="GN444" s="16">
        <v>0</v>
      </c>
      <c r="GO444" s="16">
        <v>0</v>
      </c>
      <c r="GP444" s="16">
        <v>0</v>
      </c>
      <c r="GQ444" s="16">
        <v>0</v>
      </c>
      <c r="GR444" s="16">
        <v>0</v>
      </c>
      <c r="GS444" s="16">
        <v>0</v>
      </c>
      <c r="GT444" s="16">
        <v>0</v>
      </c>
      <c r="GU444" s="16">
        <v>0</v>
      </c>
      <c r="GV444" s="16">
        <v>619.66</v>
      </c>
      <c r="GW444" s="16"/>
      <c r="GX444" s="16"/>
      <c r="GY444" s="16"/>
      <c r="GZ444" s="16"/>
      <c r="HA444" s="16"/>
    </row>
    <row r="445" spans="1:209" x14ac:dyDescent="0.35">
      <c r="A445" s="37"/>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c r="CO445" s="16"/>
      <c r="CP445" s="16"/>
      <c r="CQ445" s="16"/>
      <c r="CR445" s="16"/>
      <c r="CS445" s="16"/>
      <c r="CT445" s="16"/>
      <c r="CU445" s="16"/>
      <c r="CV445" s="16"/>
      <c r="CW445" s="16"/>
      <c r="CX445" s="16"/>
      <c r="CY445" s="16"/>
      <c r="CZ445" s="16"/>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6"/>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c r="FL445" s="16"/>
      <c r="FM445" s="16"/>
      <c r="FN445" s="16"/>
      <c r="FO445" s="16"/>
      <c r="FP445" s="16"/>
      <c r="FQ445" s="16"/>
      <c r="FR445" s="16"/>
      <c r="FS445" s="16"/>
      <c r="FT445" s="16"/>
      <c r="FU445" s="16"/>
      <c r="FV445" s="16"/>
      <c r="FW445" s="16"/>
      <c r="FX445" s="16"/>
      <c r="FY445" s="16"/>
      <c r="FZ445" s="16"/>
      <c r="GA445" s="16"/>
      <c r="GB445" s="16"/>
      <c r="GC445" s="16"/>
      <c r="GE445" s="37">
        <v>440</v>
      </c>
      <c r="GF445" s="12">
        <v>3591</v>
      </c>
      <c r="GG445" s="16">
        <v>0</v>
      </c>
      <c r="GH445" s="16">
        <v>0</v>
      </c>
      <c r="GI445" s="16">
        <v>0</v>
      </c>
      <c r="GJ445" s="16">
        <v>0</v>
      </c>
      <c r="GK445" s="16">
        <v>0</v>
      </c>
      <c r="GL445" s="16">
        <v>0</v>
      </c>
      <c r="GM445" s="16">
        <v>0</v>
      </c>
      <c r="GN445" s="16">
        <v>0</v>
      </c>
      <c r="GO445" s="16">
        <v>0</v>
      </c>
      <c r="GP445" s="16">
        <v>0</v>
      </c>
      <c r="GQ445" s="16">
        <v>0</v>
      </c>
      <c r="GR445" s="16">
        <v>0</v>
      </c>
      <c r="GS445" s="16">
        <v>0</v>
      </c>
      <c r="GT445" s="16">
        <v>0</v>
      </c>
      <c r="GU445" s="16">
        <v>0</v>
      </c>
      <c r="GV445" s="16">
        <v>239.18499999999997</v>
      </c>
      <c r="GW445" s="16"/>
      <c r="GX445" s="16"/>
      <c r="GY445" s="16"/>
      <c r="GZ445" s="16"/>
      <c r="HA445" s="16"/>
    </row>
    <row r="446" spans="1:209" x14ac:dyDescent="0.35">
      <c r="A446" s="37"/>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c r="FL446" s="16"/>
      <c r="FM446" s="16"/>
      <c r="FN446" s="16"/>
      <c r="FO446" s="16"/>
      <c r="FP446" s="16"/>
      <c r="FQ446" s="16"/>
      <c r="FR446" s="16"/>
      <c r="FS446" s="16"/>
      <c r="FT446" s="16"/>
      <c r="FU446" s="16"/>
      <c r="FV446" s="16"/>
      <c r="FW446" s="16"/>
      <c r="FX446" s="16"/>
      <c r="FY446" s="16"/>
      <c r="FZ446" s="16"/>
      <c r="GA446" s="16"/>
      <c r="GB446" s="16"/>
      <c r="GC446" s="16"/>
      <c r="GE446" s="37">
        <v>441</v>
      </c>
      <c r="GF446" s="12">
        <v>3594</v>
      </c>
      <c r="GG446" s="16">
        <v>20.76</v>
      </c>
      <c r="GH446" s="16">
        <v>3.99</v>
      </c>
      <c r="GI446" s="16">
        <v>4</v>
      </c>
      <c r="GJ446" s="16">
        <v>0</v>
      </c>
      <c r="GK446" s="16">
        <v>0</v>
      </c>
      <c r="GL446" s="16">
        <v>4.5</v>
      </c>
      <c r="GM446" s="16">
        <v>10.4</v>
      </c>
      <c r="GN446" s="16">
        <v>25.59</v>
      </c>
      <c r="GO446" s="16">
        <v>0</v>
      </c>
      <c r="GP446" s="16">
        <v>25.74</v>
      </c>
      <c r="GQ446" s="16">
        <v>9.6</v>
      </c>
      <c r="GR446" s="16">
        <v>0</v>
      </c>
      <c r="GS446" s="16">
        <v>6.64</v>
      </c>
      <c r="GT446" s="16">
        <v>0</v>
      </c>
      <c r="GU446" s="16">
        <v>0</v>
      </c>
      <c r="GV446" s="16">
        <v>878.47499999999968</v>
      </c>
      <c r="GW446" s="16"/>
      <c r="GX446" s="16"/>
      <c r="GY446" s="16"/>
      <c r="GZ446" s="16"/>
      <c r="HA446" s="16"/>
    </row>
    <row r="447" spans="1:209" x14ac:dyDescent="0.35">
      <c r="A447" s="37"/>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c r="CO447" s="16"/>
      <c r="CP447" s="16"/>
      <c r="CQ447" s="16"/>
      <c r="CR447" s="16"/>
      <c r="CS447" s="16"/>
      <c r="CT447" s="16"/>
      <c r="CU447" s="16"/>
      <c r="CV447" s="16"/>
      <c r="CW447" s="16"/>
      <c r="CX447" s="16"/>
      <c r="CY447" s="16"/>
      <c r="CZ447" s="16"/>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6"/>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c r="FL447" s="16"/>
      <c r="FM447" s="16"/>
      <c r="FN447" s="16"/>
      <c r="FO447" s="16"/>
      <c r="FP447" s="16"/>
      <c r="FQ447" s="16"/>
      <c r="FR447" s="16"/>
      <c r="FS447" s="16"/>
      <c r="FT447" s="16"/>
      <c r="FU447" s="16"/>
      <c r="FV447" s="16"/>
      <c r="FW447" s="16"/>
      <c r="FX447" s="16"/>
      <c r="FY447" s="16"/>
      <c r="FZ447" s="16"/>
      <c r="GA447" s="16"/>
      <c r="GB447" s="16"/>
      <c r="GC447" s="16"/>
      <c r="GE447" s="37">
        <v>442</v>
      </c>
      <c r="GF447" s="12">
        <v>3595</v>
      </c>
      <c r="GG447" s="16">
        <v>13.04</v>
      </c>
      <c r="GH447" s="16">
        <v>5.77</v>
      </c>
      <c r="GI447" s="16">
        <v>12.904999999999999</v>
      </c>
      <c r="GJ447" s="16">
        <v>15</v>
      </c>
      <c r="GK447" s="16">
        <v>0</v>
      </c>
      <c r="GL447" s="16">
        <v>0</v>
      </c>
      <c r="GM447" s="16">
        <v>3.64</v>
      </c>
      <c r="GN447" s="16">
        <v>26.395</v>
      </c>
      <c r="GO447" s="16">
        <v>0</v>
      </c>
      <c r="GP447" s="16">
        <v>0</v>
      </c>
      <c r="GQ447" s="16">
        <v>0</v>
      </c>
      <c r="GR447" s="16">
        <v>15.52</v>
      </c>
      <c r="GS447" s="16">
        <v>16.52</v>
      </c>
      <c r="GT447" s="16">
        <v>0</v>
      </c>
      <c r="GU447" s="16">
        <v>6.16</v>
      </c>
      <c r="GV447" s="16">
        <v>798.30500000000006</v>
      </c>
      <c r="GW447" s="16"/>
      <c r="GX447" s="16"/>
      <c r="GY447" s="16"/>
      <c r="GZ447" s="16"/>
      <c r="HA447" s="16"/>
    </row>
    <row r="448" spans="1:209" x14ac:dyDescent="0.35">
      <c r="A448" s="37"/>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c r="CO448" s="16"/>
      <c r="CP448" s="16"/>
      <c r="CQ448" s="16"/>
      <c r="CR448" s="16"/>
      <c r="CS448" s="16"/>
      <c r="CT448" s="16"/>
      <c r="CU448" s="16"/>
      <c r="CV448" s="16"/>
      <c r="CW448" s="16"/>
      <c r="CX448" s="16"/>
      <c r="CY448" s="16"/>
      <c r="CZ448" s="16"/>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6"/>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c r="FL448" s="16"/>
      <c r="FM448" s="16"/>
      <c r="FN448" s="16"/>
      <c r="FO448" s="16"/>
      <c r="FP448" s="16"/>
      <c r="FQ448" s="16"/>
      <c r="FR448" s="16"/>
      <c r="FS448" s="16"/>
      <c r="FT448" s="16"/>
      <c r="FU448" s="16"/>
      <c r="FV448" s="16"/>
      <c r="FW448" s="16"/>
      <c r="FX448" s="16"/>
      <c r="FY448" s="16"/>
      <c r="FZ448" s="16"/>
      <c r="GA448" s="16"/>
      <c r="GB448" s="16"/>
      <c r="GC448" s="16"/>
      <c r="GE448" s="37">
        <v>443</v>
      </c>
      <c r="GF448" s="12">
        <v>3596</v>
      </c>
      <c r="GG448" s="16">
        <v>0</v>
      </c>
      <c r="GH448" s="16">
        <v>0</v>
      </c>
      <c r="GI448" s="16">
        <v>0</v>
      </c>
      <c r="GJ448" s="16">
        <v>0</v>
      </c>
      <c r="GK448" s="16">
        <v>3</v>
      </c>
      <c r="GL448" s="16">
        <v>0</v>
      </c>
      <c r="GM448" s="16">
        <v>0</v>
      </c>
      <c r="GN448" s="16">
        <v>0</v>
      </c>
      <c r="GO448" s="16">
        <v>0</v>
      </c>
      <c r="GP448" s="16">
        <v>0</v>
      </c>
      <c r="GQ448" s="16">
        <v>0</v>
      </c>
      <c r="GR448" s="16">
        <v>10.8</v>
      </c>
      <c r="GS448" s="16">
        <v>0</v>
      </c>
      <c r="GT448" s="16">
        <v>0</v>
      </c>
      <c r="GU448" s="16">
        <v>0</v>
      </c>
      <c r="GV448" s="16">
        <v>417.01500000000004</v>
      </c>
      <c r="GW448" s="16"/>
      <c r="GX448" s="16"/>
      <c r="GY448" s="16"/>
      <c r="GZ448" s="16"/>
      <c r="HA448" s="16"/>
    </row>
    <row r="449" spans="1:209" x14ac:dyDescent="0.35">
      <c r="A449" s="37"/>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E449" s="37">
        <v>444</v>
      </c>
      <c r="GF449" s="12">
        <v>3597</v>
      </c>
      <c r="GG449" s="16">
        <v>0</v>
      </c>
      <c r="GH449" s="16">
        <v>9.44</v>
      </c>
      <c r="GI449" s="16">
        <v>50</v>
      </c>
      <c r="GJ449" s="16">
        <v>0</v>
      </c>
      <c r="GK449" s="16">
        <v>5</v>
      </c>
      <c r="GL449" s="16">
        <v>11.6</v>
      </c>
      <c r="GM449" s="16">
        <v>0</v>
      </c>
      <c r="GN449" s="16">
        <v>0</v>
      </c>
      <c r="GO449" s="16">
        <v>12.1</v>
      </c>
      <c r="GP449" s="16">
        <v>0</v>
      </c>
      <c r="GQ449" s="16">
        <v>99.6</v>
      </c>
      <c r="GR449" s="16">
        <v>0</v>
      </c>
      <c r="GS449" s="16">
        <v>10.79</v>
      </c>
      <c r="GT449" s="16">
        <v>56.32</v>
      </c>
      <c r="GU449" s="16">
        <v>0</v>
      </c>
      <c r="GV449" s="16">
        <v>1669.4870000000001</v>
      </c>
      <c r="GW449" s="16"/>
      <c r="GX449" s="16"/>
      <c r="GY449" s="16"/>
      <c r="GZ449" s="16"/>
      <c r="HA449" s="16"/>
    </row>
    <row r="450" spans="1:209" x14ac:dyDescent="0.35">
      <c r="A450" s="37"/>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c r="CO450" s="16"/>
      <c r="CP450" s="16"/>
      <c r="CQ450" s="16"/>
      <c r="CR450" s="16"/>
      <c r="CS450" s="16"/>
      <c r="CT450" s="16"/>
      <c r="CU450" s="16"/>
      <c r="CV450" s="16"/>
      <c r="CW450" s="16"/>
      <c r="CX450" s="16"/>
      <c r="CY450" s="16"/>
      <c r="CZ450" s="16"/>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6"/>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c r="FL450" s="16"/>
      <c r="FM450" s="16"/>
      <c r="FN450" s="16"/>
      <c r="FO450" s="16"/>
      <c r="FP450" s="16"/>
      <c r="FQ450" s="16"/>
      <c r="FR450" s="16"/>
      <c r="FS450" s="16"/>
      <c r="FT450" s="16"/>
      <c r="FU450" s="16"/>
      <c r="FV450" s="16"/>
      <c r="FW450" s="16"/>
      <c r="FX450" s="16"/>
      <c r="FY450" s="16"/>
      <c r="FZ450" s="16"/>
      <c r="GA450" s="16"/>
      <c r="GB450" s="16"/>
      <c r="GC450" s="16"/>
      <c r="GE450" s="37">
        <v>445</v>
      </c>
      <c r="GF450" s="12">
        <v>3599</v>
      </c>
      <c r="GG450" s="16">
        <v>0</v>
      </c>
      <c r="GH450" s="16">
        <v>0</v>
      </c>
      <c r="GI450" s="16">
        <v>0</v>
      </c>
      <c r="GJ450" s="16">
        <v>0</v>
      </c>
      <c r="GK450" s="16">
        <v>0</v>
      </c>
      <c r="GL450" s="16">
        <v>0</v>
      </c>
      <c r="GM450" s="16">
        <v>0</v>
      </c>
      <c r="GN450" s="16">
        <v>0</v>
      </c>
      <c r="GO450" s="16">
        <v>0</v>
      </c>
      <c r="GP450" s="16">
        <v>0</v>
      </c>
      <c r="GQ450" s="16">
        <v>0</v>
      </c>
      <c r="GR450" s="16">
        <v>0</v>
      </c>
      <c r="GS450" s="16">
        <v>9.9600000000000009</v>
      </c>
      <c r="GT450" s="16">
        <v>0</v>
      </c>
      <c r="GU450" s="16">
        <v>0</v>
      </c>
      <c r="GV450" s="16">
        <v>512.04500000000007</v>
      </c>
      <c r="GW450" s="16"/>
      <c r="GX450" s="16"/>
      <c r="GY450" s="16"/>
      <c r="GZ450" s="16"/>
      <c r="HA450" s="16"/>
    </row>
    <row r="451" spans="1:209" x14ac:dyDescent="0.35">
      <c r="A451" s="37"/>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E451" s="37">
        <v>446</v>
      </c>
      <c r="GF451" s="12">
        <v>3607</v>
      </c>
      <c r="GG451" s="16">
        <v>0</v>
      </c>
      <c r="GH451" s="16">
        <v>0</v>
      </c>
      <c r="GI451" s="16">
        <v>0</v>
      </c>
      <c r="GJ451" s="16">
        <v>4.5</v>
      </c>
      <c r="GK451" s="16">
        <v>0</v>
      </c>
      <c r="GL451" s="16">
        <v>4</v>
      </c>
      <c r="GM451" s="16">
        <v>0</v>
      </c>
      <c r="GN451" s="16">
        <v>0</v>
      </c>
      <c r="GO451" s="16">
        <v>0</v>
      </c>
      <c r="GP451" s="16">
        <v>0</v>
      </c>
      <c r="GQ451" s="16">
        <v>0</v>
      </c>
      <c r="GR451" s="16">
        <v>0</v>
      </c>
      <c r="GS451" s="16">
        <v>13.28</v>
      </c>
      <c r="GT451" s="16">
        <v>21.56</v>
      </c>
      <c r="GU451" s="16">
        <v>0</v>
      </c>
      <c r="GV451" s="16">
        <v>566.65499999999986</v>
      </c>
      <c r="GW451" s="16"/>
      <c r="GX451" s="16"/>
      <c r="GY451" s="16"/>
      <c r="GZ451" s="16"/>
      <c r="HA451" s="16"/>
    </row>
    <row r="452" spans="1:209" x14ac:dyDescent="0.35">
      <c r="A452" s="37"/>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E452" s="37">
        <v>447</v>
      </c>
      <c r="GF452" s="12">
        <v>3608</v>
      </c>
      <c r="GG452" s="16">
        <v>25.015000000000001</v>
      </c>
      <c r="GH452" s="16">
        <v>45.122999999999998</v>
      </c>
      <c r="GI452" s="16">
        <v>0</v>
      </c>
      <c r="GJ452" s="16">
        <v>16.09</v>
      </c>
      <c r="GK452" s="16">
        <v>8.5</v>
      </c>
      <c r="GL452" s="16">
        <v>8.1199999999999992</v>
      </c>
      <c r="GM452" s="16">
        <v>41.58</v>
      </c>
      <c r="GN452" s="16">
        <v>40.68</v>
      </c>
      <c r="GO452" s="16">
        <v>10.83</v>
      </c>
      <c r="GP452" s="16">
        <v>31.545000000000002</v>
      </c>
      <c r="GQ452" s="16">
        <v>29.23</v>
      </c>
      <c r="GR452" s="16">
        <v>61.36</v>
      </c>
      <c r="GS452" s="16">
        <v>67.685000000000002</v>
      </c>
      <c r="GT452" s="16">
        <v>60.76</v>
      </c>
      <c r="GU452" s="16">
        <v>15.11</v>
      </c>
      <c r="GV452" s="16">
        <v>5478.6750000000002</v>
      </c>
      <c r="GW452" s="16"/>
      <c r="GX452" s="16"/>
      <c r="GY452" s="16"/>
      <c r="GZ452" s="16"/>
      <c r="HA452" s="16"/>
    </row>
    <row r="453" spans="1:209" x14ac:dyDescent="0.35">
      <c r="A453" s="37"/>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c r="CO453" s="16"/>
      <c r="CP453" s="16"/>
      <c r="CQ453" s="16"/>
      <c r="CR453" s="16"/>
      <c r="CS453" s="16"/>
      <c r="CT453" s="16"/>
      <c r="CU453" s="16"/>
      <c r="CV453" s="16"/>
      <c r="CW453" s="16"/>
      <c r="CX453" s="16"/>
      <c r="CY453" s="16"/>
      <c r="CZ453" s="16"/>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6"/>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c r="FL453" s="16"/>
      <c r="FM453" s="16"/>
      <c r="FN453" s="16"/>
      <c r="FO453" s="16"/>
      <c r="FP453" s="16"/>
      <c r="FQ453" s="16"/>
      <c r="FR453" s="16"/>
      <c r="FS453" s="16"/>
      <c r="FT453" s="16"/>
      <c r="FU453" s="16"/>
      <c r="FV453" s="16"/>
      <c r="FW453" s="16"/>
      <c r="FX453" s="16"/>
      <c r="FY453" s="16"/>
      <c r="FZ453" s="16"/>
      <c r="GA453" s="16"/>
      <c r="GB453" s="16"/>
      <c r="GC453" s="16"/>
      <c r="GE453" s="37">
        <v>448</v>
      </c>
      <c r="GF453" s="12">
        <v>3610</v>
      </c>
      <c r="GG453" s="16">
        <v>16.829999999999998</v>
      </c>
      <c r="GH453" s="16">
        <v>16.75</v>
      </c>
      <c r="GI453" s="16">
        <v>0</v>
      </c>
      <c r="GJ453" s="16">
        <v>8</v>
      </c>
      <c r="GK453" s="16">
        <v>11</v>
      </c>
      <c r="GL453" s="16">
        <v>15.8</v>
      </c>
      <c r="GM453" s="16">
        <v>4</v>
      </c>
      <c r="GN453" s="16">
        <v>9.31</v>
      </c>
      <c r="GO453" s="16">
        <v>5.0999999999999996</v>
      </c>
      <c r="GP453" s="16">
        <v>11</v>
      </c>
      <c r="GQ453" s="16">
        <v>30.25</v>
      </c>
      <c r="GR453" s="16">
        <v>25.72</v>
      </c>
      <c r="GS453" s="16">
        <v>0</v>
      </c>
      <c r="GT453" s="16">
        <v>13.2</v>
      </c>
      <c r="GU453" s="16">
        <v>7.48</v>
      </c>
      <c r="GV453" s="16">
        <v>2955.1039999999985</v>
      </c>
      <c r="GW453" s="16"/>
      <c r="GX453" s="16"/>
      <c r="GY453" s="16"/>
      <c r="GZ453" s="16"/>
      <c r="HA453" s="16"/>
    </row>
    <row r="454" spans="1:209" x14ac:dyDescent="0.35">
      <c r="A454" s="37"/>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c r="CO454" s="16"/>
      <c r="CP454" s="16"/>
      <c r="CQ454" s="16"/>
      <c r="CR454" s="16"/>
      <c r="CS454" s="16"/>
      <c r="CT454" s="16"/>
      <c r="CU454" s="16"/>
      <c r="CV454" s="16"/>
      <c r="CW454" s="16"/>
      <c r="CX454" s="16"/>
      <c r="CY454" s="16"/>
      <c r="CZ454" s="16"/>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6"/>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c r="FL454" s="16"/>
      <c r="FM454" s="16"/>
      <c r="FN454" s="16"/>
      <c r="FO454" s="16"/>
      <c r="FP454" s="16"/>
      <c r="FQ454" s="16"/>
      <c r="FR454" s="16"/>
      <c r="FS454" s="16"/>
      <c r="FT454" s="16"/>
      <c r="FU454" s="16"/>
      <c r="FV454" s="16"/>
      <c r="FW454" s="16"/>
      <c r="FX454" s="16"/>
      <c r="FY454" s="16"/>
      <c r="FZ454" s="16"/>
      <c r="GA454" s="16"/>
      <c r="GB454" s="16"/>
      <c r="GC454" s="16"/>
      <c r="GE454" s="37">
        <v>449</v>
      </c>
      <c r="GF454" s="12">
        <v>3612</v>
      </c>
      <c r="GG454" s="16">
        <v>24.285</v>
      </c>
      <c r="GH454" s="16">
        <v>8.36</v>
      </c>
      <c r="GI454" s="16">
        <v>7.9</v>
      </c>
      <c r="GJ454" s="16">
        <v>4.5</v>
      </c>
      <c r="GK454" s="16">
        <v>3.5</v>
      </c>
      <c r="GL454" s="16">
        <v>5</v>
      </c>
      <c r="GM454" s="16">
        <v>14.41</v>
      </c>
      <c r="GN454" s="16">
        <v>11.28</v>
      </c>
      <c r="GO454" s="16">
        <v>25.875</v>
      </c>
      <c r="GP454" s="16">
        <v>9.6</v>
      </c>
      <c r="GQ454" s="16">
        <v>17.82</v>
      </c>
      <c r="GR454" s="16">
        <v>14.54</v>
      </c>
      <c r="GS454" s="16">
        <v>9.9600000000000009</v>
      </c>
      <c r="GT454" s="16">
        <v>14.96</v>
      </c>
      <c r="GU454" s="16">
        <v>0</v>
      </c>
      <c r="GV454" s="16">
        <v>2735.9050000000007</v>
      </c>
      <c r="GW454" s="16"/>
      <c r="GX454" s="16"/>
      <c r="GY454" s="16"/>
      <c r="GZ454" s="16"/>
      <c r="HA454" s="16"/>
    </row>
    <row r="455" spans="1:209" x14ac:dyDescent="0.35">
      <c r="A455" s="37"/>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E455" s="37">
        <v>450</v>
      </c>
      <c r="GF455" s="12">
        <v>3614</v>
      </c>
      <c r="GG455" s="16">
        <v>11.27</v>
      </c>
      <c r="GH455" s="16">
        <v>20.27</v>
      </c>
      <c r="GI455" s="16">
        <v>5</v>
      </c>
      <c r="GJ455" s="16">
        <v>15.1</v>
      </c>
      <c r="GK455" s="16">
        <v>0</v>
      </c>
      <c r="GL455" s="16">
        <v>4.7699999999999996</v>
      </c>
      <c r="GM455" s="16">
        <v>21.13</v>
      </c>
      <c r="GN455" s="16">
        <v>3.3</v>
      </c>
      <c r="GO455" s="16">
        <v>6.6</v>
      </c>
      <c r="GP455" s="16">
        <v>6.6</v>
      </c>
      <c r="GQ455" s="16">
        <v>6.66</v>
      </c>
      <c r="GR455" s="16">
        <v>0</v>
      </c>
      <c r="GS455" s="16">
        <v>8.7149999999999999</v>
      </c>
      <c r="GT455" s="16">
        <v>34.46</v>
      </c>
      <c r="GU455" s="16">
        <v>0</v>
      </c>
      <c r="GV455" s="16">
        <v>1855.5500000000009</v>
      </c>
      <c r="GW455" s="16"/>
      <c r="GX455" s="16"/>
      <c r="GY455" s="16"/>
      <c r="GZ455" s="16"/>
      <c r="HA455" s="16"/>
    </row>
    <row r="456" spans="1:209" x14ac:dyDescent="0.35">
      <c r="A456" s="37"/>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E456" s="37">
        <v>451</v>
      </c>
      <c r="GF456" s="12">
        <v>3616</v>
      </c>
      <c r="GG456" s="16">
        <v>54.850999999999999</v>
      </c>
      <c r="GH456" s="16">
        <v>61.46</v>
      </c>
      <c r="GI456" s="16">
        <v>7.35</v>
      </c>
      <c r="GJ456" s="16">
        <v>30.044</v>
      </c>
      <c r="GK456" s="16">
        <v>13</v>
      </c>
      <c r="GL456" s="16">
        <v>28.555</v>
      </c>
      <c r="GM456" s="16">
        <v>24.15</v>
      </c>
      <c r="GN456" s="16">
        <v>70.56</v>
      </c>
      <c r="GO456" s="16">
        <v>88.47</v>
      </c>
      <c r="GP456" s="16">
        <v>72.959999999999994</v>
      </c>
      <c r="GQ456" s="16">
        <v>31.684999999999999</v>
      </c>
      <c r="GR456" s="16">
        <v>48.29</v>
      </c>
      <c r="GS456" s="16">
        <v>45.164999999999999</v>
      </c>
      <c r="GT456" s="16">
        <v>76.180000000000007</v>
      </c>
      <c r="GU456" s="16">
        <v>50.6</v>
      </c>
      <c r="GV456" s="16">
        <v>9454.0850000000046</v>
      </c>
      <c r="GW456" s="16"/>
      <c r="GX456" s="16"/>
      <c r="GY456" s="16"/>
      <c r="GZ456" s="16"/>
      <c r="HA456" s="16"/>
    </row>
    <row r="457" spans="1:209" x14ac:dyDescent="0.35">
      <c r="A457" s="37"/>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E457" s="37">
        <v>452</v>
      </c>
      <c r="GF457" s="12">
        <v>3617</v>
      </c>
      <c r="GG457" s="16">
        <v>6.46</v>
      </c>
      <c r="GH457" s="16">
        <v>1.52</v>
      </c>
      <c r="GI457" s="16">
        <v>0</v>
      </c>
      <c r="GJ457" s="16">
        <v>0</v>
      </c>
      <c r="GK457" s="16">
        <v>0</v>
      </c>
      <c r="GL457" s="16">
        <v>0</v>
      </c>
      <c r="GM457" s="16">
        <v>0</v>
      </c>
      <c r="GN457" s="16">
        <v>0</v>
      </c>
      <c r="GO457" s="16">
        <v>35.075000000000003</v>
      </c>
      <c r="GP457" s="16">
        <v>12.99</v>
      </c>
      <c r="GQ457" s="16">
        <v>5.94</v>
      </c>
      <c r="GR457" s="16">
        <v>0</v>
      </c>
      <c r="GS457" s="16">
        <v>0</v>
      </c>
      <c r="GT457" s="16">
        <v>0</v>
      </c>
      <c r="GU457" s="16">
        <v>0</v>
      </c>
      <c r="GV457" s="16">
        <v>300.66000000000003</v>
      </c>
      <c r="GW457" s="16"/>
      <c r="GX457" s="16"/>
      <c r="GY457" s="16"/>
      <c r="GZ457" s="16"/>
      <c r="HA457" s="16"/>
    </row>
    <row r="458" spans="1:209" x14ac:dyDescent="0.35">
      <c r="A458" s="37"/>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E458" s="37">
        <v>453</v>
      </c>
      <c r="GF458" s="12">
        <v>3618</v>
      </c>
      <c r="GG458" s="16">
        <v>3.6</v>
      </c>
      <c r="GH458" s="16">
        <v>15.24</v>
      </c>
      <c r="GI458" s="16">
        <v>2.5499999999999998</v>
      </c>
      <c r="GJ458" s="16">
        <v>5</v>
      </c>
      <c r="GK458" s="16">
        <v>0</v>
      </c>
      <c r="GL458" s="16">
        <v>2.04</v>
      </c>
      <c r="GM458" s="16">
        <v>10.6</v>
      </c>
      <c r="GN458" s="16">
        <v>13.62</v>
      </c>
      <c r="GO458" s="16">
        <v>4.95</v>
      </c>
      <c r="GP458" s="16">
        <v>6.6</v>
      </c>
      <c r="GQ458" s="16">
        <v>6.5549999999999997</v>
      </c>
      <c r="GR458" s="16">
        <v>6.63</v>
      </c>
      <c r="GS458" s="16">
        <v>0</v>
      </c>
      <c r="GT458" s="16">
        <v>42.75</v>
      </c>
      <c r="GU458" s="16">
        <v>10.56</v>
      </c>
      <c r="GV458" s="16">
        <v>1678.9200000000003</v>
      </c>
      <c r="GW458" s="16"/>
      <c r="GX458" s="16"/>
      <c r="GY458" s="16"/>
      <c r="GZ458" s="16"/>
      <c r="HA458" s="16"/>
    </row>
    <row r="459" spans="1:209" x14ac:dyDescent="0.35">
      <c r="A459" s="37"/>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E459" s="37">
        <v>454</v>
      </c>
      <c r="GF459" s="12">
        <v>3619</v>
      </c>
      <c r="GG459" s="16">
        <v>17.094999999999999</v>
      </c>
      <c r="GH459" s="16">
        <v>8.36</v>
      </c>
      <c r="GI459" s="16">
        <v>7.04</v>
      </c>
      <c r="GJ459" s="16">
        <v>5</v>
      </c>
      <c r="GK459" s="16">
        <v>4</v>
      </c>
      <c r="GL459" s="16">
        <v>0</v>
      </c>
      <c r="GM459" s="16">
        <v>5.2</v>
      </c>
      <c r="GN459" s="16">
        <v>11.88</v>
      </c>
      <c r="GO459" s="16">
        <v>6.6</v>
      </c>
      <c r="GP459" s="16">
        <v>6.6</v>
      </c>
      <c r="GQ459" s="16">
        <v>0</v>
      </c>
      <c r="GR459" s="16">
        <v>0</v>
      </c>
      <c r="GS459" s="16">
        <v>0</v>
      </c>
      <c r="GT459" s="16">
        <v>0</v>
      </c>
      <c r="GU459" s="16">
        <v>0</v>
      </c>
      <c r="GV459" s="16">
        <v>449.92000000000013</v>
      </c>
      <c r="GW459" s="16"/>
      <c r="GX459" s="16"/>
      <c r="GY459" s="16"/>
      <c r="GZ459" s="16"/>
      <c r="HA459" s="16"/>
    </row>
    <row r="460" spans="1:209" x14ac:dyDescent="0.35">
      <c r="A460" s="37"/>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E460" s="37">
        <v>455</v>
      </c>
      <c r="GF460" s="12">
        <v>3620</v>
      </c>
      <c r="GG460" s="16">
        <v>112.315</v>
      </c>
      <c r="GH460" s="16">
        <v>122.88</v>
      </c>
      <c r="GI460" s="16">
        <v>70.91</v>
      </c>
      <c r="GJ460" s="16">
        <v>29.25</v>
      </c>
      <c r="GK460" s="16">
        <v>33.5</v>
      </c>
      <c r="GL460" s="16">
        <v>49.3</v>
      </c>
      <c r="GM460" s="16">
        <v>59.4</v>
      </c>
      <c r="GN460" s="16">
        <v>14.45</v>
      </c>
      <c r="GO460" s="16">
        <v>16.3</v>
      </c>
      <c r="GP460" s="16">
        <v>138.995</v>
      </c>
      <c r="GQ460" s="16">
        <v>83.02</v>
      </c>
      <c r="GR460" s="16">
        <v>98.394999999999996</v>
      </c>
      <c r="GS460" s="16">
        <v>56.13</v>
      </c>
      <c r="GT460" s="16">
        <v>112.325</v>
      </c>
      <c r="GU460" s="16">
        <v>95.04</v>
      </c>
      <c r="GV460" s="16">
        <v>13511.402</v>
      </c>
      <c r="GW460" s="16"/>
      <c r="GX460" s="16"/>
      <c r="GY460" s="16"/>
      <c r="GZ460" s="16"/>
      <c r="HA460" s="16"/>
    </row>
    <row r="461" spans="1:209" x14ac:dyDescent="0.35">
      <c r="A461" s="37"/>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E461" s="37">
        <v>456</v>
      </c>
      <c r="GF461" s="12">
        <v>3621</v>
      </c>
      <c r="GG461" s="16">
        <v>9.5500000000000007</v>
      </c>
      <c r="GH461" s="16">
        <v>25.48</v>
      </c>
      <c r="GI461" s="16">
        <v>41.4</v>
      </c>
      <c r="GJ461" s="16">
        <v>30</v>
      </c>
      <c r="GK461" s="16">
        <v>6</v>
      </c>
      <c r="GL461" s="16">
        <v>7.65</v>
      </c>
      <c r="GM461" s="16">
        <v>8.23</v>
      </c>
      <c r="GN461" s="16">
        <v>0</v>
      </c>
      <c r="GO461" s="16">
        <v>4.95</v>
      </c>
      <c r="GP461" s="16">
        <v>8.4149999999999991</v>
      </c>
      <c r="GQ461" s="16">
        <v>42.96</v>
      </c>
      <c r="GR461" s="16">
        <v>30.48</v>
      </c>
      <c r="GS461" s="16">
        <v>60.49</v>
      </c>
      <c r="GT461" s="16">
        <v>27.645</v>
      </c>
      <c r="GU461" s="16">
        <v>9.9749999999999996</v>
      </c>
      <c r="GV461" s="16">
        <v>4362.7350000000015</v>
      </c>
      <c r="GW461" s="16"/>
      <c r="GX461" s="16"/>
      <c r="GY461" s="16"/>
      <c r="GZ461" s="16"/>
      <c r="HA461" s="16"/>
    </row>
    <row r="462" spans="1:209" x14ac:dyDescent="0.35">
      <c r="A462" s="37"/>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c r="CO462" s="16"/>
      <c r="CP462" s="16"/>
      <c r="CQ462" s="16"/>
      <c r="CR462" s="16"/>
      <c r="CS462" s="16"/>
      <c r="CT462" s="16"/>
      <c r="CU462" s="16"/>
      <c r="CV462" s="16"/>
      <c r="CW462" s="16"/>
      <c r="CX462" s="16"/>
      <c r="CY462" s="16"/>
      <c r="CZ462" s="16"/>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6"/>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c r="FL462" s="16"/>
      <c r="FM462" s="16"/>
      <c r="FN462" s="16"/>
      <c r="FO462" s="16"/>
      <c r="FP462" s="16"/>
      <c r="FQ462" s="16"/>
      <c r="FR462" s="16"/>
      <c r="FS462" s="16"/>
      <c r="FT462" s="16"/>
      <c r="FU462" s="16"/>
      <c r="FV462" s="16"/>
      <c r="FW462" s="16"/>
      <c r="FX462" s="16"/>
      <c r="FY462" s="16"/>
      <c r="FZ462" s="16"/>
      <c r="GA462" s="16"/>
      <c r="GB462" s="16"/>
      <c r="GC462" s="16"/>
      <c r="GE462" s="37">
        <v>457</v>
      </c>
      <c r="GF462" s="12">
        <v>3622</v>
      </c>
      <c r="GG462" s="16">
        <v>4.95</v>
      </c>
      <c r="GH462" s="16">
        <v>0</v>
      </c>
      <c r="GI462" s="16">
        <v>0</v>
      </c>
      <c r="GJ462" s="16">
        <v>5</v>
      </c>
      <c r="GK462" s="16">
        <v>0</v>
      </c>
      <c r="GL462" s="16">
        <v>0</v>
      </c>
      <c r="GM462" s="16">
        <v>2.16</v>
      </c>
      <c r="GN462" s="16">
        <v>10.8</v>
      </c>
      <c r="GO462" s="16">
        <v>0</v>
      </c>
      <c r="GP462" s="16">
        <v>35.31</v>
      </c>
      <c r="GQ462" s="16">
        <v>11.55</v>
      </c>
      <c r="GR462" s="16">
        <v>0</v>
      </c>
      <c r="GS462" s="16">
        <v>0</v>
      </c>
      <c r="GT462" s="16">
        <v>6.6</v>
      </c>
      <c r="GU462" s="16">
        <v>0</v>
      </c>
      <c r="GV462" s="16">
        <v>978.70000000000016</v>
      </c>
      <c r="GW462" s="16"/>
      <c r="GX462" s="16"/>
      <c r="GY462" s="16"/>
      <c r="GZ462" s="16"/>
      <c r="HA462" s="16"/>
    </row>
    <row r="463" spans="1:209" x14ac:dyDescent="0.35">
      <c r="A463" s="37"/>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E463" s="37">
        <v>458</v>
      </c>
      <c r="GF463" s="12">
        <v>3623</v>
      </c>
      <c r="GG463" s="16">
        <v>10.57</v>
      </c>
      <c r="GH463" s="16">
        <v>16.399999999999999</v>
      </c>
      <c r="GI463" s="16">
        <v>3</v>
      </c>
      <c r="GJ463" s="16">
        <v>0</v>
      </c>
      <c r="GK463" s="16">
        <v>5</v>
      </c>
      <c r="GL463" s="16">
        <v>3</v>
      </c>
      <c r="GM463" s="16">
        <v>17.5</v>
      </c>
      <c r="GN463" s="16">
        <v>7.7</v>
      </c>
      <c r="GO463" s="16">
        <v>0</v>
      </c>
      <c r="GP463" s="16">
        <v>0</v>
      </c>
      <c r="GQ463" s="16">
        <v>90.93</v>
      </c>
      <c r="GR463" s="16">
        <v>6.66</v>
      </c>
      <c r="GS463" s="16">
        <v>19.504999999999999</v>
      </c>
      <c r="GT463" s="16">
        <v>0</v>
      </c>
      <c r="GU463" s="16">
        <v>0</v>
      </c>
      <c r="GV463" s="16">
        <v>1742.3950000000004</v>
      </c>
      <c r="GW463" s="16"/>
      <c r="GX463" s="16"/>
      <c r="GY463" s="16"/>
      <c r="GZ463" s="16"/>
      <c r="HA463" s="16"/>
    </row>
    <row r="464" spans="1:209" x14ac:dyDescent="0.35">
      <c r="A464" s="37"/>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E464" s="37">
        <v>459</v>
      </c>
      <c r="GF464" s="12">
        <v>3624</v>
      </c>
      <c r="GG464" s="16">
        <v>0</v>
      </c>
      <c r="GH464" s="16">
        <v>5</v>
      </c>
      <c r="GI464" s="16">
        <v>2.64</v>
      </c>
      <c r="GJ464" s="16">
        <v>0</v>
      </c>
      <c r="GK464" s="16">
        <v>15</v>
      </c>
      <c r="GL464" s="16">
        <v>6.48</v>
      </c>
      <c r="GM464" s="16">
        <v>0</v>
      </c>
      <c r="GN464" s="16">
        <v>0</v>
      </c>
      <c r="GO464" s="16">
        <v>11.65</v>
      </c>
      <c r="GP464" s="16">
        <v>0</v>
      </c>
      <c r="GQ464" s="16">
        <v>6.66</v>
      </c>
      <c r="GR464" s="16">
        <v>0</v>
      </c>
      <c r="GS464" s="16">
        <v>0</v>
      </c>
      <c r="GT464" s="16">
        <v>0</v>
      </c>
      <c r="GU464" s="16">
        <v>0</v>
      </c>
      <c r="GV464" s="16">
        <v>1362.5749999999994</v>
      </c>
      <c r="GW464" s="16"/>
      <c r="GX464" s="16"/>
      <c r="GY464" s="16"/>
      <c r="GZ464" s="16"/>
      <c r="HA464" s="16"/>
    </row>
    <row r="465" spans="1:209" x14ac:dyDescent="0.35">
      <c r="A465" s="37"/>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E465" s="37">
        <v>460</v>
      </c>
      <c r="GF465" s="12">
        <v>3629</v>
      </c>
      <c r="GG465" s="16">
        <v>63.6</v>
      </c>
      <c r="GH465" s="16">
        <v>69.64</v>
      </c>
      <c r="GI465" s="16">
        <v>19</v>
      </c>
      <c r="GJ465" s="16">
        <v>25.54</v>
      </c>
      <c r="GK465" s="16">
        <v>186.5</v>
      </c>
      <c r="GL465" s="16">
        <v>26.62</v>
      </c>
      <c r="GM465" s="16">
        <v>32.549999999999997</v>
      </c>
      <c r="GN465" s="16">
        <v>65.09</v>
      </c>
      <c r="GO465" s="16">
        <v>158.755</v>
      </c>
      <c r="GP465" s="16">
        <v>44.22</v>
      </c>
      <c r="GQ465" s="16">
        <v>38.43</v>
      </c>
      <c r="GR465" s="16">
        <v>33.799999999999997</v>
      </c>
      <c r="GS465" s="16">
        <v>101.185</v>
      </c>
      <c r="GT465" s="16">
        <v>73.56</v>
      </c>
      <c r="GU465" s="16">
        <v>70.62</v>
      </c>
      <c r="GV465" s="16">
        <v>11511.969000000006</v>
      </c>
      <c r="GW465" s="16"/>
      <c r="GX465" s="16"/>
      <c r="GY465" s="16"/>
      <c r="GZ465" s="16"/>
      <c r="HA465" s="16"/>
    </row>
    <row r="466" spans="1:209" x14ac:dyDescent="0.35">
      <c r="A466" s="37"/>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c r="CO466" s="16"/>
      <c r="CP466" s="16"/>
      <c r="CQ466" s="16"/>
      <c r="CR466" s="16"/>
      <c r="CS466" s="16"/>
      <c r="CT466" s="16"/>
      <c r="CU466" s="16"/>
      <c r="CV466" s="16"/>
      <c r="CW466" s="16"/>
      <c r="CX466" s="16"/>
      <c r="CY466" s="16"/>
      <c r="CZ466" s="16"/>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6"/>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c r="FL466" s="16"/>
      <c r="FM466" s="16"/>
      <c r="FN466" s="16"/>
      <c r="FO466" s="16"/>
      <c r="FP466" s="16"/>
      <c r="FQ466" s="16"/>
      <c r="FR466" s="16"/>
      <c r="FS466" s="16"/>
      <c r="FT466" s="16"/>
      <c r="FU466" s="16"/>
      <c r="FV466" s="16"/>
      <c r="FW466" s="16"/>
      <c r="FX466" s="16"/>
      <c r="FY466" s="16"/>
      <c r="FZ466" s="16"/>
      <c r="GA466" s="16"/>
      <c r="GB466" s="16"/>
      <c r="GC466" s="16"/>
      <c r="GE466" s="37">
        <v>461</v>
      </c>
      <c r="GF466" s="12">
        <v>3630</v>
      </c>
      <c r="GG466" s="16">
        <v>263.83499999999998</v>
      </c>
      <c r="GH466" s="16">
        <v>243.24</v>
      </c>
      <c r="GI466" s="16">
        <v>100.23</v>
      </c>
      <c r="GJ466" s="16">
        <v>158.22</v>
      </c>
      <c r="GK466" s="16">
        <v>48.94</v>
      </c>
      <c r="GL466" s="16">
        <v>158.58500000000001</v>
      </c>
      <c r="GM466" s="16">
        <v>276.60500000000002</v>
      </c>
      <c r="GN466" s="16">
        <v>147.375</v>
      </c>
      <c r="GO466" s="16">
        <v>182.49700000000001</v>
      </c>
      <c r="GP466" s="16">
        <v>457.78</v>
      </c>
      <c r="GQ466" s="16">
        <v>272.70999999999998</v>
      </c>
      <c r="GR466" s="16">
        <v>222.12</v>
      </c>
      <c r="GS466" s="16">
        <v>331.03</v>
      </c>
      <c r="GT466" s="16">
        <v>147.09</v>
      </c>
      <c r="GU466" s="16">
        <v>188.32</v>
      </c>
      <c r="GV466" s="16">
        <v>35001.736000000019</v>
      </c>
      <c r="GW466" s="16"/>
      <c r="GX466" s="16"/>
      <c r="GY466" s="16"/>
      <c r="GZ466" s="16"/>
      <c r="HA466" s="16"/>
    </row>
    <row r="467" spans="1:209" x14ac:dyDescent="0.35">
      <c r="A467" s="37"/>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E467" s="37">
        <v>462</v>
      </c>
      <c r="GF467" s="12">
        <v>3631</v>
      </c>
      <c r="GG467" s="16">
        <v>146.14500000000001</v>
      </c>
      <c r="GH467" s="16">
        <v>209.04499999999999</v>
      </c>
      <c r="GI467" s="16">
        <v>45.39</v>
      </c>
      <c r="GJ467" s="16">
        <v>28.97</v>
      </c>
      <c r="GK467" s="16">
        <v>57</v>
      </c>
      <c r="GL467" s="16">
        <v>137.60499999999999</v>
      </c>
      <c r="GM467" s="16">
        <v>109.31</v>
      </c>
      <c r="GN467" s="16">
        <v>180.85499999999999</v>
      </c>
      <c r="GO467" s="16">
        <v>131.58000000000001</v>
      </c>
      <c r="GP467" s="16">
        <v>296.32</v>
      </c>
      <c r="GQ467" s="16">
        <v>357.63</v>
      </c>
      <c r="GR467" s="16">
        <v>211.63</v>
      </c>
      <c r="GS467" s="16">
        <v>143.505</v>
      </c>
      <c r="GT467" s="16">
        <v>183.94</v>
      </c>
      <c r="GU467" s="16">
        <v>174.13</v>
      </c>
      <c r="GV467" s="16">
        <v>26355.132999999991</v>
      </c>
      <c r="GW467" s="16"/>
      <c r="GX467" s="16"/>
      <c r="GY467" s="16"/>
      <c r="GZ467" s="16"/>
      <c r="HA467" s="16"/>
    </row>
    <row r="468" spans="1:209" x14ac:dyDescent="0.35">
      <c r="A468" s="37"/>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E468" s="37">
        <v>463</v>
      </c>
      <c r="GF468" s="12">
        <v>3632</v>
      </c>
      <c r="GG468" s="16">
        <v>0</v>
      </c>
      <c r="GH468" s="16">
        <v>8.74</v>
      </c>
      <c r="GI468" s="16">
        <v>0</v>
      </c>
      <c r="GJ468" s="16">
        <v>0</v>
      </c>
      <c r="GK468" s="16">
        <v>0</v>
      </c>
      <c r="GL468" s="16">
        <v>5.2</v>
      </c>
      <c r="GM468" s="16">
        <v>10</v>
      </c>
      <c r="GN468" s="16">
        <v>0</v>
      </c>
      <c r="GO468" s="16">
        <v>0</v>
      </c>
      <c r="GP468" s="16">
        <v>0</v>
      </c>
      <c r="GQ468" s="16">
        <v>0</v>
      </c>
      <c r="GR468" s="16">
        <v>0</v>
      </c>
      <c r="GS468" s="16">
        <v>0</v>
      </c>
      <c r="GT468" s="16">
        <v>0</v>
      </c>
      <c r="GU468" s="16">
        <v>0</v>
      </c>
      <c r="GV468" s="16">
        <v>623.70500000000004</v>
      </c>
      <c r="GW468" s="16"/>
      <c r="GX468" s="16"/>
      <c r="GY468" s="16"/>
      <c r="GZ468" s="16"/>
      <c r="HA468" s="16"/>
    </row>
    <row r="469" spans="1:209" x14ac:dyDescent="0.35">
      <c r="A469" s="37"/>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E469" s="37">
        <v>464</v>
      </c>
      <c r="GF469" s="12">
        <v>3633</v>
      </c>
      <c r="GG469" s="16">
        <v>14.43</v>
      </c>
      <c r="GH469" s="16">
        <v>12.93</v>
      </c>
      <c r="GI469" s="16">
        <v>5.4</v>
      </c>
      <c r="GJ469" s="16">
        <v>32.25</v>
      </c>
      <c r="GK469" s="16">
        <v>0</v>
      </c>
      <c r="GL469" s="16">
        <v>0</v>
      </c>
      <c r="GM469" s="16">
        <v>15.44</v>
      </c>
      <c r="GN469" s="16">
        <v>0</v>
      </c>
      <c r="GO469" s="16">
        <v>0</v>
      </c>
      <c r="GP469" s="16">
        <v>0</v>
      </c>
      <c r="GQ469" s="16">
        <v>0</v>
      </c>
      <c r="GR469" s="16">
        <v>0</v>
      </c>
      <c r="GS469" s="16">
        <v>0</v>
      </c>
      <c r="GT469" s="16">
        <v>0</v>
      </c>
      <c r="GU469" s="16">
        <v>13.2</v>
      </c>
      <c r="GV469" s="16">
        <v>915.2</v>
      </c>
      <c r="GW469" s="16"/>
      <c r="GX469" s="16"/>
      <c r="GY469" s="16"/>
      <c r="GZ469" s="16"/>
      <c r="HA469" s="16"/>
    </row>
    <row r="470" spans="1:209" x14ac:dyDescent="0.35">
      <c r="A470" s="37"/>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c r="CO470" s="16"/>
      <c r="CP470" s="16"/>
      <c r="CQ470" s="16"/>
      <c r="CR470" s="16"/>
      <c r="CS470" s="16"/>
      <c r="CT470" s="16"/>
      <c r="CU470" s="16"/>
      <c r="CV470" s="16"/>
      <c r="CW470" s="16"/>
      <c r="CX470" s="16"/>
      <c r="CY470" s="16"/>
      <c r="CZ470" s="16"/>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6"/>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c r="FL470" s="16"/>
      <c r="FM470" s="16"/>
      <c r="FN470" s="16"/>
      <c r="FO470" s="16"/>
      <c r="FP470" s="16"/>
      <c r="FQ470" s="16"/>
      <c r="FR470" s="16"/>
      <c r="FS470" s="16"/>
      <c r="FT470" s="16"/>
      <c r="FU470" s="16"/>
      <c r="FV470" s="16"/>
      <c r="FW470" s="16"/>
      <c r="FX470" s="16"/>
      <c r="FY470" s="16"/>
      <c r="FZ470" s="16"/>
      <c r="GA470" s="16"/>
      <c r="GB470" s="16"/>
      <c r="GC470" s="16"/>
      <c r="GE470" s="37">
        <v>465</v>
      </c>
      <c r="GF470" s="12">
        <v>3634</v>
      </c>
      <c r="GG470" s="16">
        <v>37.369999999999997</v>
      </c>
      <c r="GH470" s="16">
        <v>23.92</v>
      </c>
      <c r="GI470" s="16">
        <v>16</v>
      </c>
      <c r="GJ470" s="16">
        <v>0</v>
      </c>
      <c r="GK470" s="16">
        <v>5.5</v>
      </c>
      <c r="GL470" s="16">
        <v>32</v>
      </c>
      <c r="GM470" s="16">
        <v>9.1199999999999992</v>
      </c>
      <c r="GN470" s="16">
        <v>38.61</v>
      </c>
      <c r="GO470" s="16">
        <v>18.655000000000001</v>
      </c>
      <c r="GP470" s="16">
        <v>24.63</v>
      </c>
      <c r="GQ470" s="16">
        <v>78.22</v>
      </c>
      <c r="GR470" s="16">
        <v>34.619999999999997</v>
      </c>
      <c r="GS470" s="16">
        <v>39.424999999999997</v>
      </c>
      <c r="GT470" s="16">
        <v>17.149999999999999</v>
      </c>
      <c r="GU470" s="16">
        <v>70.2</v>
      </c>
      <c r="GV470" s="16">
        <v>3306.476999999999</v>
      </c>
      <c r="GW470" s="16"/>
      <c r="GX470" s="16"/>
      <c r="GY470" s="16"/>
      <c r="GZ470" s="16"/>
      <c r="HA470" s="16"/>
    </row>
    <row r="471" spans="1:209" x14ac:dyDescent="0.35">
      <c r="A471" s="37"/>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E471" s="37">
        <v>466</v>
      </c>
      <c r="GF471" s="12">
        <v>3635</v>
      </c>
      <c r="GG471" s="16">
        <v>1.48</v>
      </c>
      <c r="GH471" s="16">
        <v>14.84</v>
      </c>
      <c r="GI471" s="16">
        <v>3.12</v>
      </c>
      <c r="GJ471" s="16">
        <v>9.17</v>
      </c>
      <c r="GK471" s="16">
        <v>4</v>
      </c>
      <c r="GL471" s="16">
        <v>0</v>
      </c>
      <c r="GM471" s="16">
        <v>2</v>
      </c>
      <c r="GN471" s="16">
        <v>2.97</v>
      </c>
      <c r="GO471" s="16">
        <v>58.204999999999998</v>
      </c>
      <c r="GP471" s="16">
        <v>0</v>
      </c>
      <c r="GQ471" s="16">
        <v>13.26</v>
      </c>
      <c r="GR471" s="16">
        <v>0</v>
      </c>
      <c r="GS471" s="16">
        <v>0</v>
      </c>
      <c r="GT471" s="16">
        <v>16.72</v>
      </c>
      <c r="GU471" s="16">
        <v>0</v>
      </c>
      <c r="GV471" s="16">
        <v>1192.8849999999998</v>
      </c>
      <c r="GW471" s="16"/>
      <c r="GX471" s="16"/>
      <c r="GY471" s="16"/>
      <c r="GZ471" s="16"/>
      <c r="HA471" s="16"/>
    </row>
    <row r="472" spans="1:209" x14ac:dyDescent="0.35">
      <c r="A472" s="37"/>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E472" s="37">
        <v>467</v>
      </c>
      <c r="GF472" s="12">
        <v>3636</v>
      </c>
      <c r="GG472" s="16">
        <v>44.015000000000001</v>
      </c>
      <c r="GH472" s="16">
        <v>70.86</v>
      </c>
      <c r="GI472" s="16">
        <v>40.5</v>
      </c>
      <c r="GJ472" s="16">
        <v>28.06</v>
      </c>
      <c r="GK472" s="16">
        <v>13</v>
      </c>
      <c r="GL472" s="16">
        <v>15.7</v>
      </c>
      <c r="GM472" s="16">
        <v>160.01</v>
      </c>
      <c r="GN472" s="16">
        <v>44.954999999999998</v>
      </c>
      <c r="GO472" s="16">
        <v>24.934999999999999</v>
      </c>
      <c r="GP472" s="16">
        <v>102.455</v>
      </c>
      <c r="GQ472" s="16">
        <v>75.855000000000004</v>
      </c>
      <c r="GR472" s="16">
        <v>15.54</v>
      </c>
      <c r="GS472" s="16">
        <v>85.72</v>
      </c>
      <c r="GT472" s="16">
        <v>48.26</v>
      </c>
      <c r="GU472" s="16">
        <v>25.31</v>
      </c>
      <c r="GV472" s="16">
        <v>8346.0349999999962</v>
      </c>
      <c r="GW472" s="16"/>
      <c r="GX472" s="16"/>
      <c r="GY472" s="16"/>
      <c r="GZ472" s="16"/>
      <c r="HA472" s="16"/>
    </row>
    <row r="473" spans="1:209" x14ac:dyDescent="0.35">
      <c r="A473" s="37"/>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E473" s="37">
        <v>468</v>
      </c>
      <c r="GF473" s="12">
        <v>3637</v>
      </c>
      <c r="GG473" s="16">
        <v>9.875</v>
      </c>
      <c r="GH473" s="16">
        <v>8.3699999999999992</v>
      </c>
      <c r="GI473" s="16">
        <v>0</v>
      </c>
      <c r="GJ473" s="16">
        <v>0</v>
      </c>
      <c r="GK473" s="16">
        <v>0</v>
      </c>
      <c r="GL473" s="16">
        <v>0</v>
      </c>
      <c r="GM473" s="16">
        <v>0</v>
      </c>
      <c r="GN473" s="16">
        <v>0</v>
      </c>
      <c r="GO473" s="16">
        <v>0</v>
      </c>
      <c r="GP473" s="16">
        <v>0</v>
      </c>
      <c r="GQ473" s="16">
        <v>19.8</v>
      </c>
      <c r="GR473" s="16">
        <v>11.205</v>
      </c>
      <c r="GS473" s="16">
        <v>0</v>
      </c>
      <c r="GT473" s="16">
        <v>15.98</v>
      </c>
      <c r="GU473" s="16">
        <v>8.8000000000000007</v>
      </c>
      <c r="GV473" s="16">
        <v>1465.8419999999999</v>
      </c>
      <c r="GW473" s="16"/>
      <c r="GX473" s="16"/>
      <c r="GY473" s="16"/>
      <c r="GZ473" s="16"/>
      <c r="HA473" s="16"/>
    </row>
    <row r="474" spans="1:209" x14ac:dyDescent="0.35">
      <c r="A474" s="37"/>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c r="CO474" s="16"/>
      <c r="CP474" s="16"/>
      <c r="CQ474" s="16"/>
      <c r="CR474" s="16"/>
      <c r="CS474" s="16"/>
      <c r="CT474" s="16"/>
      <c r="CU474" s="16"/>
      <c r="CV474" s="16"/>
      <c r="CW474" s="16"/>
      <c r="CX474" s="16"/>
      <c r="CY474" s="16"/>
      <c r="CZ474" s="16"/>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6"/>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c r="FL474" s="16"/>
      <c r="FM474" s="16"/>
      <c r="FN474" s="16"/>
      <c r="FO474" s="16"/>
      <c r="FP474" s="16"/>
      <c r="FQ474" s="16"/>
      <c r="FR474" s="16"/>
      <c r="FS474" s="16"/>
      <c r="FT474" s="16"/>
      <c r="FU474" s="16"/>
      <c r="FV474" s="16"/>
      <c r="FW474" s="16"/>
      <c r="FX474" s="16"/>
      <c r="FY474" s="16"/>
      <c r="FZ474" s="16"/>
      <c r="GA474" s="16"/>
      <c r="GB474" s="16"/>
      <c r="GC474" s="16"/>
      <c r="GE474" s="37">
        <v>469</v>
      </c>
      <c r="GF474" s="12">
        <v>3638</v>
      </c>
      <c r="GG474" s="16">
        <v>20.67</v>
      </c>
      <c r="GH474" s="16">
        <v>7.28</v>
      </c>
      <c r="GI474" s="16">
        <v>28</v>
      </c>
      <c r="GJ474" s="16">
        <v>10</v>
      </c>
      <c r="GK474" s="16">
        <v>5</v>
      </c>
      <c r="GL474" s="16">
        <v>28.68</v>
      </c>
      <c r="GM474" s="16">
        <v>27.32</v>
      </c>
      <c r="GN474" s="16">
        <v>31.08</v>
      </c>
      <c r="GO474" s="16">
        <v>29.524999999999999</v>
      </c>
      <c r="GP474" s="16">
        <v>24.42</v>
      </c>
      <c r="GQ474" s="16">
        <v>39.06</v>
      </c>
      <c r="GR474" s="16">
        <v>54.08</v>
      </c>
      <c r="GS474" s="16">
        <v>9.1300000000000008</v>
      </c>
      <c r="GT474" s="16">
        <v>17.05</v>
      </c>
      <c r="GU474" s="16">
        <v>220.94</v>
      </c>
      <c r="GV474" s="16">
        <v>4210.7249999999976</v>
      </c>
      <c r="GW474" s="16"/>
      <c r="GX474" s="16"/>
      <c r="GY474" s="16"/>
      <c r="GZ474" s="16"/>
      <c r="HA474" s="16"/>
    </row>
    <row r="475" spans="1:209" x14ac:dyDescent="0.35">
      <c r="A475" s="37"/>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E475" s="37">
        <v>470</v>
      </c>
      <c r="GF475" s="12">
        <v>3639</v>
      </c>
      <c r="GG475" s="16">
        <v>6.46</v>
      </c>
      <c r="GH475" s="16">
        <v>5</v>
      </c>
      <c r="GI475" s="16">
        <v>2</v>
      </c>
      <c r="GJ475" s="16">
        <v>0</v>
      </c>
      <c r="GK475" s="16">
        <v>0</v>
      </c>
      <c r="GL475" s="16">
        <v>0</v>
      </c>
      <c r="GM475" s="16">
        <v>0</v>
      </c>
      <c r="GN475" s="16">
        <v>21.6</v>
      </c>
      <c r="GO475" s="16">
        <v>6.3250000000000002</v>
      </c>
      <c r="GP475" s="16">
        <v>3.96</v>
      </c>
      <c r="GQ475" s="16">
        <v>35.89</v>
      </c>
      <c r="GR475" s="16">
        <v>109.57</v>
      </c>
      <c r="GS475" s="16">
        <v>0</v>
      </c>
      <c r="GT475" s="16">
        <v>0</v>
      </c>
      <c r="GU475" s="16">
        <v>0</v>
      </c>
      <c r="GV475" s="16">
        <v>1362.7730000000006</v>
      </c>
      <c r="GW475" s="16"/>
      <c r="GX475" s="16"/>
      <c r="GY475" s="16"/>
      <c r="GZ475" s="16"/>
      <c r="HA475" s="16"/>
    </row>
    <row r="476" spans="1:209" x14ac:dyDescent="0.35">
      <c r="A476" s="37"/>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E476" s="37">
        <v>471</v>
      </c>
      <c r="GF476" s="12">
        <v>3640</v>
      </c>
      <c r="GG476" s="16">
        <v>9.4350000000000005</v>
      </c>
      <c r="GH476" s="16">
        <v>20.02</v>
      </c>
      <c r="GI476" s="16">
        <v>0</v>
      </c>
      <c r="GJ476" s="16">
        <v>11.72</v>
      </c>
      <c r="GK476" s="16">
        <v>0</v>
      </c>
      <c r="GL476" s="16">
        <v>12</v>
      </c>
      <c r="GM476" s="16">
        <v>85.64</v>
      </c>
      <c r="GN476" s="16">
        <v>29.9</v>
      </c>
      <c r="GO476" s="16">
        <v>19.059999999999999</v>
      </c>
      <c r="GP476" s="16">
        <v>6.6</v>
      </c>
      <c r="GQ476" s="16">
        <v>32.58</v>
      </c>
      <c r="GR476" s="16">
        <v>35.229999999999997</v>
      </c>
      <c r="GS476" s="16">
        <v>0</v>
      </c>
      <c r="GT476" s="16">
        <v>13.2</v>
      </c>
      <c r="GU476" s="16">
        <v>13.2</v>
      </c>
      <c r="GV476" s="16">
        <v>3448.3999999999983</v>
      </c>
      <c r="GW476" s="16"/>
      <c r="GX476" s="16"/>
      <c r="GY476" s="16"/>
      <c r="GZ476" s="16"/>
      <c r="HA476" s="16"/>
    </row>
    <row r="477" spans="1:209" x14ac:dyDescent="0.35">
      <c r="A477" s="37"/>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E477" s="37">
        <v>472</v>
      </c>
      <c r="GF477" s="12">
        <v>3641</v>
      </c>
      <c r="GG477" s="16">
        <v>24.24</v>
      </c>
      <c r="GH477" s="16">
        <v>26.6</v>
      </c>
      <c r="GI477" s="16">
        <v>15.72</v>
      </c>
      <c r="GJ477" s="16">
        <v>23.04</v>
      </c>
      <c r="GK477" s="16">
        <v>47.8</v>
      </c>
      <c r="GL477" s="16">
        <v>0</v>
      </c>
      <c r="GM477" s="16">
        <v>2.12</v>
      </c>
      <c r="GN477" s="16">
        <v>0</v>
      </c>
      <c r="GO477" s="16">
        <v>0</v>
      </c>
      <c r="GP477" s="16">
        <v>33.015000000000001</v>
      </c>
      <c r="GQ477" s="16">
        <v>0</v>
      </c>
      <c r="GR477" s="16">
        <v>13.32</v>
      </c>
      <c r="GS477" s="16">
        <v>6.64</v>
      </c>
      <c r="GT477" s="16">
        <v>6.6</v>
      </c>
      <c r="GU477" s="16">
        <v>0</v>
      </c>
      <c r="GV477" s="16">
        <v>2440.6049999999991</v>
      </c>
      <c r="GW477" s="16"/>
      <c r="GX477" s="16"/>
      <c r="GY477" s="16"/>
      <c r="GZ477" s="16"/>
      <c r="HA477" s="16"/>
    </row>
    <row r="478" spans="1:209" x14ac:dyDescent="0.35">
      <c r="A478" s="37"/>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c r="CO478" s="16"/>
      <c r="CP478" s="16"/>
      <c r="CQ478" s="16"/>
      <c r="CR478" s="16"/>
      <c r="CS478" s="16"/>
      <c r="CT478" s="16"/>
      <c r="CU478" s="16"/>
      <c r="CV478" s="16"/>
      <c r="CW478" s="16"/>
      <c r="CX478" s="16"/>
      <c r="CY478" s="16"/>
      <c r="CZ478" s="16"/>
      <c r="DA478" s="16"/>
      <c r="DB478" s="16"/>
      <c r="DC478" s="16"/>
      <c r="DD478" s="16"/>
      <c r="DE478" s="16"/>
      <c r="DF478" s="16"/>
      <c r="DG478" s="16"/>
      <c r="DH478" s="16"/>
      <c r="DI478" s="16"/>
      <c r="DJ478" s="16"/>
      <c r="DK478" s="16"/>
      <c r="DL478" s="16"/>
      <c r="DM478" s="16"/>
      <c r="DN478" s="16"/>
      <c r="DO478" s="16"/>
      <c r="DP478" s="16"/>
      <c r="DQ478" s="16"/>
      <c r="DR478" s="16"/>
      <c r="DS478" s="16"/>
      <c r="DT478" s="16"/>
      <c r="DU478" s="16"/>
      <c r="DV478" s="16"/>
      <c r="DW478" s="16"/>
      <c r="DX478" s="16"/>
      <c r="DY478" s="16"/>
      <c r="DZ478" s="16"/>
      <c r="EA478" s="16"/>
      <c r="EB478" s="16"/>
      <c r="EC478" s="16"/>
      <c r="ED478" s="16"/>
      <c r="EE478" s="16"/>
      <c r="EF478" s="16"/>
      <c r="EG478" s="16"/>
      <c r="EH478" s="16"/>
      <c r="EI478" s="16"/>
      <c r="EJ478" s="16"/>
      <c r="EK478" s="16"/>
      <c r="EL478" s="16"/>
      <c r="EM478" s="16"/>
      <c r="EN478" s="16"/>
      <c r="EO478" s="16"/>
      <c r="EP478" s="16"/>
      <c r="EQ478" s="16"/>
      <c r="ER478" s="16"/>
      <c r="ES478" s="16"/>
      <c r="ET478" s="16"/>
      <c r="EU478" s="16"/>
      <c r="EV478" s="16"/>
      <c r="EW478" s="16"/>
      <c r="EX478" s="16"/>
      <c r="EY478" s="16"/>
      <c r="EZ478" s="16"/>
      <c r="FA478" s="16"/>
      <c r="FB478" s="16"/>
      <c r="FC478" s="16"/>
      <c r="FD478" s="16"/>
      <c r="FE478" s="16"/>
      <c r="FF478" s="16"/>
      <c r="FG478" s="16"/>
      <c r="FH478" s="16"/>
      <c r="FI478" s="16"/>
      <c r="FJ478" s="16"/>
      <c r="FK478" s="16"/>
      <c r="FL478" s="16"/>
      <c r="FM478" s="16"/>
      <c r="FN478" s="16"/>
      <c r="FO478" s="16"/>
      <c r="FP478" s="16"/>
      <c r="FQ478" s="16"/>
      <c r="FR478" s="16"/>
      <c r="FS478" s="16"/>
      <c r="FT478" s="16"/>
      <c r="FU478" s="16"/>
      <c r="FV478" s="16"/>
      <c r="FW478" s="16"/>
      <c r="FX478" s="16"/>
      <c r="FY478" s="16"/>
      <c r="FZ478" s="16"/>
      <c r="GA478" s="16"/>
      <c r="GB478" s="16"/>
      <c r="GC478" s="16"/>
      <c r="GE478" s="37">
        <v>473</v>
      </c>
      <c r="GF478" s="12">
        <v>3643</v>
      </c>
      <c r="GG478" s="16">
        <v>2.2799999999999998</v>
      </c>
      <c r="GH478" s="16">
        <v>0</v>
      </c>
      <c r="GI478" s="16">
        <v>0</v>
      </c>
      <c r="GJ478" s="16">
        <v>0</v>
      </c>
      <c r="GK478" s="16">
        <v>0</v>
      </c>
      <c r="GL478" s="16">
        <v>39</v>
      </c>
      <c r="GM478" s="16">
        <v>5</v>
      </c>
      <c r="GN478" s="16">
        <v>0</v>
      </c>
      <c r="GO478" s="16">
        <v>0</v>
      </c>
      <c r="GP478" s="16">
        <v>0</v>
      </c>
      <c r="GQ478" s="16">
        <v>0</v>
      </c>
      <c r="GR478" s="16">
        <v>0</v>
      </c>
      <c r="GS478" s="16">
        <v>6.64</v>
      </c>
      <c r="GT478" s="16">
        <v>0</v>
      </c>
      <c r="GU478" s="16">
        <v>13.2</v>
      </c>
      <c r="GV478" s="16">
        <v>364.61</v>
      </c>
      <c r="GW478" s="16"/>
      <c r="GX478" s="16"/>
      <c r="GY478" s="16"/>
      <c r="GZ478" s="16"/>
      <c r="HA478" s="16"/>
    </row>
    <row r="479" spans="1:209" x14ac:dyDescent="0.35">
      <c r="A479" s="37"/>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E479" s="37">
        <v>474</v>
      </c>
      <c r="GF479" s="12">
        <v>3644</v>
      </c>
      <c r="GG479" s="16">
        <v>99.765000000000001</v>
      </c>
      <c r="GH479" s="16">
        <v>147.965</v>
      </c>
      <c r="GI479" s="16">
        <v>76.75</v>
      </c>
      <c r="GJ479" s="16">
        <v>70.400000000000006</v>
      </c>
      <c r="GK479" s="16">
        <v>40.99</v>
      </c>
      <c r="GL479" s="16">
        <v>53.37</v>
      </c>
      <c r="GM479" s="16">
        <v>17.32</v>
      </c>
      <c r="GN479" s="16">
        <v>67.02</v>
      </c>
      <c r="GO479" s="16">
        <v>97.61</v>
      </c>
      <c r="GP479" s="16">
        <v>202.14</v>
      </c>
      <c r="GQ479" s="16">
        <v>371.15499999999997</v>
      </c>
      <c r="GR479" s="16">
        <v>210.13</v>
      </c>
      <c r="GS479" s="16">
        <v>56.325000000000003</v>
      </c>
      <c r="GT479" s="16">
        <v>87.72</v>
      </c>
      <c r="GU479" s="16">
        <v>112.825</v>
      </c>
      <c r="GV479" s="16">
        <v>18879.337000000003</v>
      </c>
      <c r="GW479" s="16"/>
      <c r="GX479" s="16"/>
      <c r="GY479" s="16"/>
      <c r="GZ479" s="16"/>
      <c r="HA479" s="16"/>
    </row>
    <row r="480" spans="1:209" x14ac:dyDescent="0.35">
      <c r="A480" s="37"/>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E480" s="37">
        <v>475</v>
      </c>
      <c r="GF480" s="12">
        <v>3646</v>
      </c>
      <c r="GG480" s="16">
        <v>9.6</v>
      </c>
      <c r="GH480" s="16">
        <v>19.399999999999999</v>
      </c>
      <c r="GI480" s="16">
        <v>0</v>
      </c>
      <c r="GJ480" s="16">
        <v>3.12</v>
      </c>
      <c r="GK480" s="16">
        <v>0</v>
      </c>
      <c r="GL480" s="16">
        <v>0</v>
      </c>
      <c r="GM480" s="16">
        <v>5.5</v>
      </c>
      <c r="GN480" s="16">
        <v>0</v>
      </c>
      <c r="GO480" s="16">
        <v>0</v>
      </c>
      <c r="GP480" s="16">
        <v>26.4</v>
      </c>
      <c r="GQ480" s="16">
        <v>0</v>
      </c>
      <c r="GR480" s="16">
        <v>6.64</v>
      </c>
      <c r="GS480" s="16">
        <v>31.71</v>
      </c>
      <c r="GT480" s="16">
        <v>0</v>
      </c>
      <c r="GU480" s="16">
        <v>0</v>
      </c>
      <c r="GV480" s="16">
        <v>935.60000000000014</v>
      </c>
      <c r="GW480" s="16"/>
      <c r="GX480" s="16"/>
      <c r="GY480" s="16"/>
      <c r="GZ480" s="16"/>
      <c r="HA480" s="16"/>
    </row>
    <row r="481" spans="1:209" x14ac:dyDescent="0.35">
      <c r="A481" s="37"/>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E481" s="37">
        <v>476</v>
      </c>
      <c r="GF481" s="12">
        <v>3647</v>
      </c>
      <c r="GG481" s="16">
        <v>0</v>
      </c>
      <c r="GH481" s="16">
        <v>0</v>
      </c>
      <c r="GI481" s="16">
        <v>0</v>
      </c>
      <c r="GJ481" s="16">
        <v>0</v>
      </c>
      <c r="GK481" s="16">
        <v>0</v>
      </c>
      <c r="GL481" s="16">
        <v>0</v>
      </c>
      <c r="GM481" s="16">
        <v>0</v>
      </c>
      <c r="GN481" s="16">
        <v>0</v>
      </c>
      <c r="GO481" s="16">
        <v>0</v>
      </c>
      <c r="GP481" s="16">
        <v>0</v>
      </c>
      <c r="GQ481" s="16">
        <v>0</v>
      </c>
      <c r="GR481" s="16">
        <v>0</v>
      </c>
      <c r="GS481" s="16">
        <v>0</v>
      </c>
      <c r="GT481" s="16">
        <v>0</v>
      </c>
      <c r="GU481" s="16">
        <v>0</v>
      </c>
      <c r="GV481" s="16">
        <v>66.275000000000006</v>
      </c>
      <c r="GW481" s="16"/>
      <c r="GX481" s="16"/>
      <c r="GY481" s="16"/>
      <c r="GZ481" s="16"/>
      <c r="HA481" s="16"/>
    </row>
    <row r="482" spans="1:209" x14ac:dyDescent="0.35">
      <c r="A482" s="37"/>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c r="CO482" s="16"/>
      <c r="CP482" s="16"/>
      <c r="CQ482" s="16"/>
      <c r="CR482" s="16"/>
      <c r="CS482" s="16"/>
      <c r="CT482" s="16"/>
      <c r="CU482" s="16"/>
      <c r="CV482" s="16"/>
      <c r="CW482" s="16"/>
      <c r="CX482" s="16"/>
      <c r="CY482" s="16"/>
      <c r="CZ482" s="16"/>
      <c r="DA482" s="16"/>
      <c r="DB482" s="16"/>
      <c r="DC482" s="16"/>
      <c r="DD482" s="16"/>
      <c r="DE482" s="16"/>
      <c r="DF482" s="16"/>
      <c r="DG482" s="16"/>
      <c r="DH482" s="16"/>
      <c r="DI482" s="16"/>
      <c r="DJ482" s="16"/>
      <c r="DK482" s="16"/>
      <c r="DL482" s="16"/>
      <c r="DM482" s="16"/>
      <c r="DN482" s="16"/>
      <c r="DO482" s="16"/>
      <c r="DP482" s="16"/>
      <c r="DQ482" s="16"/>
      <c r="DR482" s="16"/>
      <c r="DS482" s="16"/>
      <c r="DT482" s="16"/>
      <c r="DU482" s="16"/>
      <c r="DV482" s="16"/>
      <c r="DW482" s="16"/>
      <c r="DX482" s="16"/>
      <c r="DY482" s="16"/>
      <c r="DZ482" s="16"/>
      <c r="EA482" s="16"/>
      <c r="EB482" s="16"/>
      <c r="EC482" s="16"/>
      <c r="ED482" s="16"/>
      <c r="EE482" s="16"/>
      <c r="EF482" s="16"/>
      <c r="EG482" s="16"/>
      <c r="EH482" s="16"/>
      <c r="EI482" s="16"/>
      <c r="EJ482" s="16"/>
      <c r="EK482" s="16"/>
      <c r="EL482" s="16"/>
      <c r="EM482" s="16"/>
      <c r="EN482" s="16"/>
      <c r="EO482" s="16"/>
      <c r="EP482" s="16"/>
      <c r="EQ482" s="16"/>
      <c r="ER482" s="16"/>
      <c r="ES482" s="16"/>
      <c r="ET482" s="16"/>
      <c r="EU482" s="16"/>
      <c r="EV482" s="16"/>
      <c r="EW482" s="16"/>
      <c r="EX482" s="16"/>
      <c r="EY482" s="16"/>
      <c r="EZ482" s="16"/>
      <c r="FA482" s="16"/>
      <c r="FB482" s="16"/>
      <c r="FC482" s="16"/>
      <c r="FD482" s="16"/>
      <c r="FE482" s="16"/>
      <c r="FF482" s="16"/>
      <c r="FG482" s="16"/>
      <c r="FH482" s="16"/>
      <c r="FI482" s="16"/>
      <c r="FJ482" s="16"/>
      <c r="FK482" s="16"/>
      <c r="FL482" s="16"/>
      <c r="FM482" s="16"/>
      <c r="FN482" s="16"/>
      <c r="FO482" s="16"/>
      <c r="FP482" s="16"/>
      <c r="FQ482" s="16"/>
      <c r="FR482" s="16"/>
      <c r="FS482" s="16"/>
      <c r="FT482" s="16"/>
      <c r="FU482" s="16"/>
      <c r="FV482" s="16"/>
      <c r="FW482" s="16"/>
      <c r="FX482" s="16"/>
      <c r="FY482" s="16"/>
      <c r="FZ482" s="16"/>
      <c r="GA482" s="16"/>
      <c r="GB482" s="16"/>
      <c r="GC482" s="16"/>
      <c r="GE482" s="37">
        <v>477</v>
      </c>
      <c r="GF482" s="12">
        <v>3649</v>
      </c>
      <c r="GG482" s="16">
        <v>2.09</v>
      </c>
      <c r="GH482" s="16">
        <v>0</v>
      </c>
      <c r="GI482" s="16">
        <v>0</v>
      </c>
      <c r="GJ482" s="16">
        <v>0</v>
      </c>
      <c r="GK482" s="16">
        <v>0</v>
      </c>
      <c r="GL482" s="16">
        <v>0</v>
      </c>
      <c r="GM482" s="16">
        <v>33.36</v>
      </c>
      <c r="GN482" s="16">
        <v>6.48</v>
      </c>
      <c r="GO482" s="16">
        <v>22.63</v>
      </c>
      <c r="GP482" s="16">
        <v>0</v>
      </c>
      <c r="GQ482" s="16">
        <v>0</v>
      </c>
      <c r="GR482" s="16">
        <v>0</v>
      </c>
      <c r="GS482" s="16">
        <v>23.52</v>
      </c>
      <c r="GT482" s="16">
        <v>0</v>
      </c>
      <c r="GU482" s="16">
        <v>0</v>
      </c>
      <c r="GV482" s="16">
        <v>705.69500000000005</v>
      </c>
      <c r="GW482" s="16"/>
      <c r="GX482" s="16"/>
      <c r="GY482" s="16"/>
      <c r="GZ482" s="16"/>
      <c r="HA482" s="16"/>
    </row>
    <row r="483" spans="1:209" x14ac:dyDescent="0.35">
      <c r="A483" s="37"/>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E483" s="37">
        <v>478</v>
      </c>
      <c r="GF483" s="12">
        <v>3658</v>
      </c>
      <c r="GG483" s="16">
        <v>77.341999999999999</v>
      </c>
      <c r="GH483" s="16">
        <v>77.150999999999996</v>
      </c>
      <c r="GI483" s="16">
        <v>10.54</v>
      </c>
      <c r="GJ483" s="16">
        <v>22.82</v>
      </c>
      <c r="GK483" s="16">
        <v>26</v>
      </c>
      <c r="GL483" s="16">
        <v>20.65</v>
      </c>
      <c r="GM483" s="16">
        <v>4.6900000000000004</v>
      </c>
      <c r="GN483" s="16">
        <v>34.67</v>
      </c>
      <c r="GO483" s="16">
        <v>0</v>
      </c>
      <c r="GP483" s="16">
        <v>55.03</v>
      </c>
      <c r="GQ483" s="16">
        <v>36.18</v>
      </c>
      <c r="GR483" s="16">
        <v>119.55</v>
      </c>
      <c r="GS483" s="16">
        <v>50.325000000000003</v>
      </c>
      <c r="GT483" s="16">
        <v>84.62</v>
      </c>
      <c r="GU483" s="16">
        <v>29.04</v>
      </c>
      <c r="GV483" s="16">
        <v>8538.9119999999984</v>
      </c>
      <c r="GW483" s="16"/>
      <c r="GX483" s="16"/>
      <c r="GY483" s="16"/>
      <c r="GZ483" s="16"/>
      <c r="HA483" s="16"/>
    </row>
    <row r="484" spans="1:209" x14ac:dyDescent="0.35">
      <c r="A484" s="37"/>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E484" s="37">
        <v>479</v>
      </c>
      <c r="GF484" s="12">
        <v>3659</v>
      </c>
      <c r="GG484" s="16">
        <v>28.24</v>
      </c>
      <c r="GH484" s="16">
        <v>18.760000000000002</v>
      </c>
      <c r="GI484" s="16">
        <v>4.42</v>
      </c>
      <c r="GJ484" s="16">
        <v>0</v>
      </c>
      <c r="GK484" s="16">
        <v>0</v>
      </c>
      <c r="GL484" s="16">
        <v>13.25</v>
      </c>
      <c r="GM484" s="16">
        <v>4.5449999999999999</v>
      </c>
      <c r="GN484" s="16">
        <v>22.92</v>
      </c>
      <c r="GO484" s="16">
        <v>0</v>
      </c>
      <c r="GP484" s="16">
        <v>6</v>
      </c>
      <c r="GQ484" s="16">
        <v>6.66</v>
      </c>
      <c r="GR484" s="16">
        <v>9.36</v>
      </c>
      <c r="GS484" s="16">
        <v>6.66</v>
      </c>
      <c r="GT484" s="16">
        <v>6.6</v>
      </c>
      <c r="GU484" s="16">
        <v>0</v>
      </c>
      <c r="GV484" s="16">
        <v>1339.1</v>
      </c>
      <c r="GW484" s="16"/>
      <c r="GX484" s="16"/>
      <c r="GY484" s="16"/>
      <c r="GZ484" s="16"/>
      <c r="HA484" s="16"/>
    </row>
    <row r="485" spans="1:209" x14ac:dyDescent="0.35">
      <c r="A485" s="37"/>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E485" s="37">
        <v>480</v>
      </c>
      <c r="GF485" s="12">
        <v>3660</v>
      </c>
      <c r="GG485" s="16">
        <v>107.973</v>
      </c>
      <c r="GH485" s="16">
        <v>79.92</v>
      </c>
      <c r="GI485" s="16">
        <v>28.92</v>
      </c>
      <c r="GJ485" s="16">
        <v>9</v>
      </c>
      <c r="GK485" s="16">
        <v>42.56</v>
      </c>
      <c r="GL485" s="16">
        <v>29.99</v>
      </c>
      <c r="GM485" s="16">
        <v>31.26</v>
      </c>
      <c r="GN485" s="16">
        <v>59.015000000000001</v>
      </c>
      <c r="GO485" s="16">
        <v>5.4</v>
      </c>
      <c r="GP485" s="16">
        <v>84.715000000000003</v>
      </c>
      <c r="GQ485" s="16">
        <v>42.21</v>
      </c>
      <c r="GR485" s="16">
        <v>55.48</v>
      </c>
      <c r="GS485" s="16">
        <v>73.795000000000002</v>
      </c>
      <c r="GT485" s="16">
        <v>79.81</v>
      </c>
      <c r="GU485" s="16">
        <v>43.56</v>
      </c>
      <c r="GV485" s="16">
        <v>9663.8209999999926</v>
      </c>
      <c r="GW485" s="16"/>
      <c r="GX485" s="16"/>
      <c r="GY485" s="16"/>
      <c r="GZ485" s="16"/>
      <c r="HA485" s="16"/>
    </row>
    <row r="486" spans="1:209" x14ac:dyDescent="0.35">
      <c r="A486" s="37"/>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c r="CO486" s="16"/>
      <c r="CP486" s="16"/>
      <c r="CQ486" s="16"/>
      <c r="CR486" s="16"/>
      <c r="CS486" s="16"/>
      <c r="CT486" s="16"/>
      <c r="CU486" s="16"/>
      <c r="CV486" s="16"/>
      <c r="CW486" s="16"/>
      <c r="CX486" s="16"/>
      <c r="CY486" s="16"/>
      <c r="CZ486" s="16"/>
      <c r="DA486" s="16"/>
      <c r="DB486" s="16"/>
      <c r="DC486" s="16"/>
      <c r="DD486" s="16"/>
      <c r="DE486" s="16"/>
      <c r="DF486" s="16"/>
      <c r="DG486" s="16"/>
      <c r="DH486" s="16"/>
      <c r="DI486" s="16"/>
      <c r="DJ486" s="16"/>
      <c r="DK486" s="16"/>
      <c r="DL486" s="16"/>
      <c r="DM486" s="16"/>
      <c r="DN486" s="16"/>
      <c r="DO486" s="16"/>
      <c r="DP486" s="16"/>
      <c r="DQ486" s="16"/>
      <c r="DR486" s="16"/>
      <c r="DS486" s="16"/>
      <c r="DT486" s="16"/>
      <c r="DU486" s="16"/>
      <c r="DV486" s="16"/>
      <c r="DW486" s="16"/>
      <c r="DX486" s="16"/>
      <c r="DY486" s="16"/>
      <c r="DZ486" s="16"/>
      <c r="EA486" s="16"/>
      <c r="EB486" s="16"/>
      <c r="EC486" s="16"/>
      <c r="ED486" s="16"/>
      <c r="EE486" s="16"/>
      <c r="EF486" s="16"/>
      <c r="EG486" s="16"/>
      <c r="EH486" s="16"/>
      <c r="EI486" s="16"/>
      <c r="EJ486" s="16"/>
      <c r="EK486" s="16"/>
      <c r="EL486" s="16"/>
      <c r="EM486" s="16"/>
      <c r="EN486" s="16"/>
      <c r="EO486" s="16"/>
      <c r="EP486" s="16"/>
      <c r="EQ486" s="16"/>
      <c r="ER486" s="16"/>
      <c r="ES486" s="16"/>
      <c r="ET486" s="16"/>
      <c r="EU486" s="16"/>
      <c r="EV486" s="16"/>
      <c r="EW486" s="16"/>
      <c r="EX486" s="16"/>
      <c r="EY486" s="16"/>
      <c r="EZ486" s="16"/>
      <c r="FA486" s="16"/>
      <c r="FB486" s="16"/>
      <c r="FC486" s="16"/>
      <c r="FD486" s="16"/>
      <c r="FE486" s="16"/>
      <c r="FF486" s="16"/>
      <c r="FG486" s="16"/>
      <c r="FH486" s="16"/>
      <c r="FI486" s="16"/>
      <c r="FJ486" s="16"/>
      <c r="FK486" s="16"/>
      <c r="FL486" s="16"/>
      <c r="FM486" s="16"/>
      <c r="FN486" s="16"/>
      <c r="FO486" s="16"/>
      <c r="FP486" s="16"/>
      <c r="FQ486" s="16"/>
      <c r="FR486" s="16"/>
      <c r="FS486" s="16"/>
      <c r="FT486" s="16"/>
      <c r="FU486" s="16"/>
      <c r="FV486" s="16"/>
      <c r="FW486" s="16"/>
      <c r="FX486" s="16"/>
      <c r="FY486" s="16"/>
      <c r="FZ486" s="16"/>
      <c r="GA486" s="16"/>
      <c r="GB486" s="16"/>
      <c r="GC486" s="16"/>
      <c r="GE486" s="37">
        <v>481</v>
      </c>
      <c r="GF486" s="12">
        <v>3661</v>
      </c>
      <c r="GG486" s="16">
        <v>3.19</v>
      </c>
      <c r="GH486" s="16">
        <v>10.26</v>
      </c>
      <c r="GI486" s="16">
        <v>0</v>
      </c>
      <c r="GJ486" s="16">
        <v>0</v>
      </c>
      <c r="GK486" s="16">
        <v>3</v>
      </c>
      <c r="GL486" s="16">
        <v>17.420000000000002</v>
      </c>
      <c r="GM486" s="16">
        <v>4.59</v>
      </c>
      <c r="GN486" s="16">
        <v>0</v>
      </c>
      <c r="GO486" s="16">
        <v>0</v>
      </c>
      <c r="GP486" s="16">
        <v>0</v>
      </c>
      <c r="GQ486" s="16">
        <v>0</v>
      </c>
      <c r="GR486" s="16">
        <v>0</v>
      </c>
      <c r="GS486" s="16">
        <v>0</v>
      </c>
      <c r="GT486" s="16">
        <v>0</v>
      </c>
      <c r="GU486" s="16">
        <v>0</v>
      </c>
      <c r="GV486" s="16">
        <v>114.304</v>
      </c>
      <c r="GW486" s="16"/>
      <c r="GX486" s="16"/>
      <c r="GY486" s="16"/>
      <c r="GZ486" s="16"/>
      <c r="HA486" s="16"/>
    </row>
    <row r="487" spans="1:209" x14ac:dyDescent="0.35">
      <c r="A487" s="37"/>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E487" s="37">
        <v>482</v>
      </c>
      <c r="GF487" s="12">
        <v>3662</v>
      </c>
      <c r="GG487" s="16">
        <v>0</v>
      </c>
      <c r="GH487" s="16">
        <v>12.22</v>
      </c>
      <c r="GI487" s="16">
        <v>0</v>
      </c>
      <c r="GJ487" s="16">
        <v>0</v>
      </c>
      <c r="GK487" s="16">
        <v>0</v>
      </c>
      <c r="GL487" s="16">
        <v>0</v>
      </c>
      <c r="GM487" s="16">
        <v>0</v>
      </c>
      <c r="GN487" s="16">
        <v>4.3499999999999996</v>
      </c>
      <c r="GO487" s="16">
        <v>0</v>
      </c>
      <c r="GP487" s="16">
        <v>0</v>
      </c>
      <c r="GQ487" s="16">
        <v>0</v>
      </c>
      <c r="GR487" s="16">
        <v>0</v>
      </c>
      <c r="GS487" s="16">
        <v>0</v>
      </c>
      <c r="GT487" s="16">
        <v>0</v>
      </c>
      <c r="GU487" s="16">
        <v>0</v>
      </c>
      <c r="GV487" s="16">
        <v>188.85000000000002</v>
      </c>
      <c r="GW487" s="16"/>
      <c r="GX487" s="16"/>
      <c r="GY487" s="16"/>
      <c r="GZ487" s="16"/>
      <c r="HA487" s="16"/>
    </row>
    <row r="488" spans="1:209" x14ac:dyDescent="0.35">
      <c r="A488" s="37"/>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E488" s="37">
        <v>483</v>
      </c>
      <c r="GF488" s="12">
        <v>3663</v>
      </c>
      <c r="GG488" s="16">
        <v>5.32</v>
      </c>
      <c r="GH488" s="16">
        <v>4.2300000000000004</v>
      </c>
      <c r="GI488" s="16">
        <v>0</v>
      </c>
      <c r="GJ488" s="16">
        <v>0</v>
      </c>
      <c r="GK488" s="16">
        <v>0</v>
      </c>
      <c r="GL488" s="16">
        <v>8.32</v>
      </c>
      <c r="GM488" s="16">
        <v>0</v>
      </c>
      <c r="GN488" s="16">
        <v>27.98</v>
      </c>
      <c r="GO488" s="16">
        <v>0</v>
      </c>
      <c r="GP488" s="16">
        <v>0</v>
      </c>
      <c r="GQ488" s="16">
        <v>0</v>
      </c>
      <c r="GR488" s="16">
        <v>0</v>
      </c>
      <c r="GS488" s="16">
        <v>60</v>
      </c>
      <c r="GT488" s="16">
        <v>0</v>
      </c>
      <c r="GU488" s="16">
        <v>0</v>
      </c>
      <c r="GV488" s="16">
        <v>512.94200000000012</v>
      </c>
      <c r="GW488" s="16"/>
      <c r="GX488" s="16"/>
      <c r="GY488" s="16"/>
      <c r="GZ488" s="16"/>
      <c r="HA488" s="16"/>
    </row>
    <row r="489" spans="1:209" x14ac:dyDescent="0.35">
      <c r="A489" s="37"/>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E489" s="37">
        <v>484</v>
      </c>
      <c r="GF489" s="12">
        <v>3664</v>
      </c>
      <c r="GG489" s="16">
        <v>1.48</v>
      </c>
      <c r="GH489" s="16">
        <v>16.739999999999998</v>
      </c>
      <c r="GI489" s="16">
        <v>4</v>
      </c>
      <c r="GJ489" s="16">
        <v>3</v>
      </c>
      <c r="GK489" s="16">
        <v>4.5</v>
      </c>
      <c r="GL489" s="16">
        <v>34.4</v>
      </c>
      <c r="GM489" s="16">
        <v>12.62</v>
      </c>
      <c r="GN489" s="16">
        <v>13.46</v>
      </c>
      <c r="GO489" s="16">
        <v>5.9850000000000003</v>
      </c>
      <c r="GP489" s="16">
        <v>17.954999999999998</v>
      </c>
      <c r="GQ489" s="16">
        <v>29.925000000000001</v>
      </c>
      <c r="GR489" s="16">
        <v>46.64</v>
      </c>
      <c r="GS489" s="16">
        <v>18.824999999999999</v>
      </c>
      <c r="GT489" s="16">
        <v>6.65</v>
      </c>
      <c r="GU489" s="16">
        <v>26.4</v>
      </c>
      <c r="GV489" s="16">
        <v>2364.5320000000002</v>
      </c>
      <c r="GW489" s="16"/>
      <c r="GX489" s="16"/>
      <c r="GY489" s="16"/>
      <c r="GZ489" s="16"/>
      <c r="HA489" s="16"/>
    </row>
    <row r="490" spans="1:209" x14ac:dyDescent="0.35">
      <c r="A490" s="37"/>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c r="CO490" s="16"/>
      <c r="CP490" s="16"/>
      <c r="CQ490" s="16"/>
      <c r="CR490" s="16"/>
      <c r="CS490" s="16"/>
      <c r="CT490" s="16"/>
      <c r="CU490" s="16"/>
      <c r="CV490" s="16"/>
      <c r="CW490" s="16"/>
      <c r="CX490" s="16"/>
      <c r="CY490" s="16"/>
      <c r="CZ490" s="16"/>
      <c r="DA490" s="16"/>
      <c r="DB490" s="16"/>
      <c r="DC490" s="16"/>
      <c r="DD490" s="16"/>
      <c r="DE490" s="16"/>
      <c r="DF490" s="16"/>
      <c r="DG490" s="16"/>
      <c r="DH490" s="16"/>
      <c r="DI490" s="16"/>
      <c r="DJ490" s="16"/>
      <c r="DK490" s="16"/>
      <c r="DL490" s="16"/>
      <c r="DM490" s="16"/>
      <c r="DN490" s="16"/>
      <c r="DO490" s="16"/>
      <c r="DP490" s="16"/>
      <c r="DQ490" s="16"/>
      <c r="DR490" s="16"/>
      <c r="DS490" s="16"/>
      <c r="DT490" s="16"/>
      <c r="DU490" s="16"/>
      <c r="DV490" s="16"/>
      <c r="DW490" s="16"/>
      <c r="DX490" s="16"/>
      <c r="DY490" s="16"/>
      <c r="DZ490" s="16"/>
      <c r="EA490" s="16"/>
      <c r="EB490" s="16"/>
      <c r="EC490" s="16"/>
      <c r="ED490" s="16"/>
      <c r="EE490" s="16"/>
      <c r="EF490" s="16"/>
      <c r="EG490" s="16"/>
      <c r="EH490" s="16"/>
      <c r="EI490" s="16"/>
      <c r="EJ490" s="16"/>
      <c r="EK490" s="16"/>
      <c r="EL490" s="16"/>
      <c r="EM490" s="16"/>
      <c r="EN490" s="16"/>
      <c r="EO490" s="16"/>
      <c r="EP490" s="16"/>
      <c r="EQ490" s="16"/>
      <c r="ER490" s="16"/>
      <c r="ES490" s="16"/>
      <c r="ET490" s="16"/>
      <c r="EU490" s="16"/>
      <c r="EV490" s="16"/>
      <c r="EW490" s="16"/>
      <c r="EX490" s="16"/>
      <c r="EY490" s="16"/>
      <c r="EZ490" s="16"/>
      <c r="FA490" s="16"/>
      <c r="FB490" s="16"/>
      <c r="FC490" s="16"/>
      <c r="FD490" s="16"/>
      <c r="FE490" s="16"/>
      <c r="FF490" s="16"/>
      <c r="FG490" s="16"/>
      <c r="FH490" s="16"/>
      <c r="FI490" s="16"/>
      <c r="FJ490" s="16"/>
      <c r="FK490" s="16"/>
      <c r="FL490" s="16"/>
      <c r="FM490" s="16"/>
      <c r="FN490" s="16"/>
      <c r="FO490" s="16"/>
      <c r="FP490" s="16"/>
      <c r="FQ490" s="16"/>
      <c r="FR490" s="16"/>
      <c r="FS490" s="16"/>
      <c r="FT490" s="16"/>
      <c r="FU490" s="16"/>
      <c r="FV490" s="16"/>
      <c r="FW490" s="16"/>
      <c r="FX490" s="16"/>
      <c r="FY490" s="16"/>
      <c r="FZ490" s="16"/>
      <c r="GA490" s="16"/>
      <c r="GB490" s="16"/>
      <c r="GC490" s="16"/>
      <c r="GE490" s="37">
        <v>485</v>
      </c>
      <c r="GF490" s="12">
        <v>3665</v>
      </c>
      <c r="GG490" s="16">
        <v>5.22</v>
      </c>
      <c r="GH490" s="16">
        <v>5</v>
      </c>
      <c r="GI490" s="16">
        <v>4</v>
      </c>
      <c r="GJ490" s="16">
        <v>0</v>
      </c>
      <c r="GK490" s="16">
        <v>3</v>
      </c>
      <c r="GL490" s="16">
        <v>4.68</v>
      </c>
      <c r="GM490" s="16">
        <v>0</v>
      </c>
      <c r="GN490" s="16">
        <v>0</v>
      </c>
      <c r="GO490" s="16">
        <v>0</v>
      </c>
      <c r="GP490" s="16">
        <v>0</v>
      </c>
      <c r="GQ490" s="16">
        <v>0</v>
      </c>
      <c r="GR490" s="16">
        <v>0</v>
      </c>
      <c r="GS490" s="16">
        <v>6.64</v>
      </c>
      <c r="GT490" s="16">
        <v>0</v>
      </c>
      <c r="GU490" s="16">
        <v>13.2</v>
      </c>
      <c r="GV490" s="16">
        <v>598.35500000000002</v>
      </c>
      <c r="GW490" s="16"/>
      <c r="GX490" s="16"/>
      <c r="GY490" s="16"/>
      <c r="GZ490" s="16"/>
      <c r="HA490" s="16"/>
    </row>
    <row r="491" spans="1:209" x14ac:dyDescent="0.35">
      <c r="A491" s="37"/>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c r="CO491" s="16"/>
      <c r="CP491" s="16"/>
      <c r="CQ491" s="16"/>
      <c r="CR491" s="16"/>
      <c r="CS491" s="16"/>
      <c r="CT491" s="16"/>
      <c r="CU491" s="16"/>
      <c r="CV491" s="16"/>
      <c r="CW491" s="16"/>
      <c r="CX491" s="16"/>
      <c r="CY491" s="16"/>
      <c r="CZ491" s="16"/>
      <c r="DA491" s="16"/>
      <c r="DB491" s="16"/>
      <c r="DC491" s="16"/>
      <c r="DD491" s="16"/>
      <c r="DE491" s="16"/>
      <c r="DF491" s="16"/>
      <c r="DG491" s="16"/>
      <c r="DH491" s="16"/>
      <c r="DI491" s="16"/>
      <c r="DJ491" s="16"/>
      <c r="DK491" s="16"/>
      <c r="DL491" s="16"/>
      <c r="DM491" s="16"/>
      <c r="DN491" s="16"/>
      <c r="DO491" s="16"/>
      <c r="DP491" s="16"/>
      <c r="DQ491" s="16"/>
      <c r="DR491" s="16"/>
      <c r="DS491" s="16"/>
      <c r="DT491" s="16"/>
      <c r="DU491" s="16"/>
      <c r="DV491" s="16"/>
      <c r="DW491" s="16"/>
      <c r="DX491" s="16"/>
      <c r="DY491" s="16"/>
      <c r="DZ491" s="16"/>
      <c r="EA491" s="16"/>
      <c r="EB491" s="16"/>
      <c r="EC491" s="16"/>
      <c r="ED491" s="16"/>
      <c r="EE491" s="16"/>
      <c r="EF491" s="16"/>
      <c r="EG491" s="16"/>
      <c r="EH491" s="16"/>
      <c r="EI491" s="16"/>
      <c r="EJ491" s="16"/>
      <c r="EK491" s="16"/>
      <c r="EL491" s="16"/>
      <c r="EM491" s="16"/>
      <c r="EN491" s="16"/>
      <c r="EO491" s="16"/>
      <c r="EP491" s="16"/>
      <c r="EQ491" s="16"/>
      <c r="ER491" s="16"/>
      <c r="ES491" s="16"/>
      <c r="ET491" s="16"/>
      <c r="EU491" s="16"/>
      <c r="EV491" s="16"/>
      <c r="EW491" s="16"/>
      <c r="EX491" s="16"/>
      <c r="EY491" s="16"/>
      <c r="EZ491" s="16"/>
      <c r="FA491" s="16"/>
      <c r="FB491" s="16"/>
      <c r="FC491" s="16"/>
      <c r="FD491" s="16"/>
      <c r="FE491" s="16"/>
      <c r="FF491" s="16"/>
      <c r="FG491" s="16"/>
      <c r="FH491" s="16"/>
      <c r="FI491" s="16"/>
      <c r="FJ491" s="16"/>
      <c r="FK491" s="16"/>
      <c r="FL491" s="16"/>
      <c r="FM491" s="16"/>
      <c r="FN491" s="16"/>
      <c r="FO491" s="16"/>
      <c r="FP491" s="16"/>
      <c r="FQ491" s="16"/>
      <c r="FR491" s="16"/>
      <c r="FS491" s="16"/>
      <c r="FT491" s="16"/>
      <c r="FU491" s="16"/>
      <c r="FV491" s="16"/>
      <c r="FW491" s="16"/>
      <c r="FX491" s="16"/>
      <c r="FY491" s="16"/>
      <c r="FZ491" s="16"/>
      <c r="GA491" s="16"/>
      <c r="GB491" s="16"/>
      <c r="GC491" s="16"/>
      <c r="GE491" s="37">
        <v>486</v>
      </c>
      <c r="GF491" s="12">
        <v>3666</v>
      </c>
      <c r="GG491" s="16">
        <v>53.384999999999998</v>
      </c>
      <c r="GH491" s="16">
        <v>78.989999999999995</v>
      </c>
      <c r="GI491" s="16">
        <v>16.25</v>
      </c>
      <c r="GJ491" s="16">
        <v>28.19</v>
      </c>
      <c r="GK491" s="16">
        <v>35.369999999999997</v>
      </c>
      <c r="GL491" s="16">
        <v>9</v>
      </c>
      <c r="GM491" s="16">
        <v>132.34</v>
      </c>
      <c r="GN491" s="16">
        <v>19.03</v>
      </c>
      <c r="GO491" s="16">
        <v>145.63</v>
      </c>
      <c r="GP491" s="16">
        <v>153.745</v>
      </c>
      <c r="GQ491" s="16">
        <v>34.72</v>
      </c>
      <c r="GR491" s="16">
        <v>50.38</v>
      </c>
      <c r="GS491" s="16">
        <v>16.739999999999998</v>
      </c>
      <c r="GT491" s="16">
        <v>38.72</v>
      </c>
      <c r="GU491" s="16">
        <v>34.020000000000003</v>
      </c>
      <c r="GV491" s="16">
        <v>8129.5200000000059</v>
      </c>
      <c r="GW491" s="16"/>
      <c r="GX491" s="16"/>
      <c r="GY491" s="16"/>
      <c r="GZ491" s="16"/>
      <c r="HA491" s="16"/>
    </row>
    <row r="492" spans="1:209" x14ac:dyDescent="0.35">
      <c r="A492" s="37"/>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c r="CO492" s="16"/>
      <c r="CP492" s="16"/>
      <c r="CQ492" s="16"/>
      <c r="CR492" s="16"/>
      <c r="CS492" s="16"/>
      <c r="CT492" s="16"/>
      <c r="CU492" s="16"/>
      <c r="CV492" s="16"/>
      <c r="CW492" s="16"/>
      <c r="CX492" s="16"/>
      <c r="CY492" s="16"/>
      <c r="CZ492" s="16"/>
      <c r="DA492" s="16"/>
      <c r="DB492" s="16"/>
      <c r="DC492" s="16"/>
      <c r="DD492" s="16"/>
      <c r="DE492" s="16"/>
      <c r="DF492" s="16"/>
      <c r="DG492" s="16"/>
      <c r="DH492" s="16"/>
      <c r="DI492" s="16"/>
      <c r="DJ492" s="16"/>
      <c r="DK492" s="16"/>
      <c r="DL492" s="16"/>
      <c r="DM492" s="16"/>
      <c r="DN492" s="16"/>
      <c r="DO492" s="16"/>
      <c r="DP492" s="16"/>
      <c r="DQ492" s="16"/>
      <c r="DR492" s="16"/>
      <c r="DS492" s="16"/>
      <c r="DT492" s="16"/>
      <c r="DU492" s="16"/>
      <c r="DV492" s="16"/>
      <c r="DW492" s="16"/>
      <c r="DX492" s="16"/>
      <c r="DY492" s="16"/>
      <c r="DZ492" s="16"/>
      <c r="EA492" s="16"/>
      <c r="EB492" s="16"/>
      <c r="EC492" s="16"/>
      <c r="ED492" s="16"/>
      <c r="EE492" s="16"/>
      <c r="EF492" s="16"/>
      <c r="EG492" s="16"/>
      <c r="EH492" s="16"/>
      <c r="EI492" s="16"/>
      <c r="EJ492" s="16"/>
      <c r="EK492" s="16"/>
      <c r="EL492" s="16"/>
      <c r="EM492" s="16"/>
      <c r="EN492" s="16"/>
      <c r="EO492" s="16"/>
      <c r="EP492" s="16"/>
      <c r="EQ492" s="16"/>
      <c r="ER492" s="16"/>
      <c r="ES492" s="16"/>
      <c r="ET492" s="16"/>
      <c r="EU492" s="16"/>
      <c r="EV492" s="16"/>
      <c r="EW492" s="16"/>
      <c r="EX492" s="16"/>
      <c r="EY492" s="16"/>
      <c r="EZ492" s="16"/>
      <c r="FA492" s="16"/>
      <c r="FB492" s="16"/>
      <c r="FC492" s="16"/>
      <c r="FD492" s="16"/>
      <c r="FE492" s="16"/>
      <c r="FF492" s="16"/>
      <c r="FG492" s="16"/>
      <c r="FH492" s="16"/>
      <c r="FI492" s="16"/>
      <c r="FJ492" s="16"/>
      <c r="FK492" s="16"/>
      <c r="FL492" s="16"/>
      <c r="FM492" s="16"/>
      <c r="FN492" s="16"/>
      <c r="FO492" s="16"/>
      <c r="FP492" s="16"/>
      <c r="FQ492" s="16"/>
      <c r="FR492" s="16"/>
      <c r="FS492" s="16"/>
      <c r="FT492" s="16"/>
      <c r="FU492" s="16"/>
      <c r="FV492" s="16"/>
      <c r="FW492" s="16"/>
      <c r="FX492" s="16"/>
      <c r="FY492" s="16"/>
      <c r="FZ492" s="16"/>
      <c r="GA492" s="16"/>
      <c r="GB492" s="16"/>
      <c r="GC492" s="16"/>
      <c r="GE492" s="37">
        <v>487</v>
      </c>
      <c r="GF492" s="12">
        <v>3669</v>
      </c>
      <c r="GG492" s="16">
        <v>15.49</v>
      </c>
      <c r="GH492" s="16">
        <v>14.86</v>
      </c>
      <c r="GI492" s="16">
        <v>0</v>
      </c>
      <c r="GJ492" s="16">
        <v>0</v>
      </c>
      <c r="GK492" s="16">
        <v>0</v>
      </c>
      <c r="GL492" s="16">
        <v>3.57</v>
      </c>
      <c r="GM492" s="16">
        <v>17.058</v>
      </c>
      <c r="GN492" s="16">
        <v>6.48</v>
      </c>
      <c r="GO492" s="16">
        <v>13.71</v>
      </c>
      <c r="GP492" s="16">
        <v>10.94</v>
      </c>
      <c r="GQ492" s="16">
        <v>19.91</v>
      </c>
      <c r="GR492" s="16">
        <v>12.78</v>
      </c>
      <c r="GS492" s="16">
        <v>40.98</v>
      </c>
      <c r="GT492" s="16">
        <v>27.76</v>
      </c>
      <c r="GU492" s="16">
        <v>0</v>
      </c>
      <c r="GV492" s="16">
        <v>2289.0880000000006</v>
      </c>
      <c r="GW492" s="16"/>
      <c r="GX492" s="16"/>
      <c r="GY492" s="16"/>
      <c r="GZ492" s="16"/>
      <c r="HA492" s="16"/>
    </row>
    <row r="493" spans="1:209" x14ac:dyDescent="0.35">
      <c r="A493" s="37"/>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E493" s="37">
        <v>488</v>
      </c>
      <c r="GF493" s="12">
        <v>3670</v>
      </c>
      <c r="GG493" s="16">
        <v>7.15</v>
      </c>
      <c r="GH493" s="16">
        <v>4.5999999999999996</v>
      </c>
      <c r="GI493" s="16">
        <v>0</v>
      </c>
      <c r="GJ493" s="16">
        <v>0</v>
      </c>
      <c r="GK493" s="16">
        <v>4.42</v>
      </c>
      <c r="GL493" s="16">
        <v>0</v>
      </c>
      <c r="GM493" s="16">
        <v>5.74</v>
      </c>
      <c r="GN493" s="16">
        <v>6.6</v>
      </c>
      <c r="GO493" s="16">
        <v>6.6</v>
      </c>
      <c r="GP493" s="16">
        <v>19.8</v>
      </c>
      <c r="GQ493" s="16">
        <v>8.82</v>
      </c>
      <c r="GR493" s="16">
        <v>0</v>
      </c>
      <c r="GS493" s="16">
        <v>9.9600000000000009</v>
      </c>
      <c r="GT493" s="16">
        <v>6.6</v>
      </c>
      <c r="GU493" s="16">
        <v>13.2</v>
      </c>
      <c r="GV493" s="16">
        <v>1011.2250000000003</v>
      </c>
      <c r="GW493" s="16"/>
      <c r="GX493" s="16"/>
      <c r="GY493" s="16"/>
      <c r="GZ493" s="16"/>
      <c r="HA493" s="16"/>
    </row>
    <row r="494" spans="1:209" x14ac:dyDescent="0.35">
      <c r="A494" s="37"/>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c r="CM494" s="16"/>
      <c r="CN494" s="16"/>
      <c r="CO494" s="16"/>
      <c r="CP494" s="16"/>
      <c r="CQ494" s="16"/>
      <c r="CR494" s="16"/>
      <c r="CS494" s="16"/>
      <c r="CT494" s="16"/>
      <c r="CU494" s="16"/>
      <c r="CV494" s="16"/>
      <c r="CW494" s="16"/>
      <c r="CX494" s="16"/>
      <c r="CY494" s="16"/>
      <c r="CZ494" s="16"/>
      <c r="DA494" s="16"/>
      <c r="DB494" s="16"/>
      <c r="DC494" s="16"/>
      <c r="DD494" s="16"/>
      <c r="DE494" s="16"/>
      <c r="DF494" s="16"/>
      <c r="DG494" s="16"/>
      <c r="DH494" s="16"/>
      <c r="DI494" s="16"/>
      <c r="DJ494" s="16"/>
      <c r="DK494" s="16"/>
      <c r="DL494" s="16"/>
      <c r="DM494" s="16"/>
      <c r="DN494" s="16"/>
      <c r="DO494" s="16"/>
      <c r="DP494" s="16"/>
      <c r="DQ494" s="16"/>
      <c r="DR494" s="16"/>
      <c r="DS494" s="16"/>
      <c r="DT494" s="16"/>
      <c r="DU494" s="16"/>
      <c r="DV494" s="16"/>
      <c r="DW494" s="16"/>
      <c r="DX494" s="16"/>
      <c r="DY494" s="16"/>
      <c r="DZ494" s="16"/>
      <c r="EA494" s="16"/>
      <c r="EB494" s="16"/>
      <c r="EC494" s="16"/>
      <c r="ED494" s="16"/>
      <c r="EE494" s="16"/>
      <c r="EF494" s="16"/>
      <c r="EG494" s="16"/>
      <c r="EH494" s="16"/>
      <c r="EI494" s="16"/>
      <c r="EJ494" s="16"/>
      <c r="EK494" s="16"/>
      <c r="EL494" s="16"/>
      <c r="EM494" s="16"/>
      <c r="EN494" s="16"/>
      <c r="EO494" s="16"/>
      <c r="EP494" s="16"/>
      <c r="EQ494" s="16"/>
      <c r="ER494" s="16"/>
      <c r="ES494" s="16"/>
      <c r="ET494" s="16"/>
      <c r="EU494" s="16"/>
      <c r="EV494" s="16"/>
      <c r="EW494" s="16"/>
      <c r="EX494" s="16"/>
      <c r="EY494" s="16"/>
      <c r="EZ494" s="16"/>
      <c r="FA494" s="16"/>
      <c r="FB494" s="16"/>
      <c r="FC494" s="16"/>
      <c r="FD494" s="16"/>
      <c r="FE494" s="16"/>
      <c r="FF494" s="16"/>
      <c r="FG494" s="16"/>
      <c r="FH494" s="16"/>
      <c r="FI494" s="16"/>
      <c r="FJ494" s="16"/>
      <c r="FK494" s="16"/>
      <c r="FL494" s="16"/>
      <c r="FM494" s="16"/>
      <c r="FN494" s="16"/>
      <c r="FO494" s="16"/>
      <c r="FP494" s="16"/>
      <c r="FQ494" s="16"/>
      <c r="FR494" s="16"/>
      <c r="FS494" s="16"/>
      <c r="FT494" s="16"/>
      <c r="FU494" s="16"/>
      <c r="FV494" s="16"/>
      <c r="FW494" s="16"/>
      <c r="FX494" s="16"/>
      <c r="FY494" s="16"/>
      <c r="FZ494" s="16"/>
      <c r="GA494" s="16"/>
      <c r="GB494" s="16"/>
      <c r="GC494" s="16"/>
      <c r="GE494" s="37">
        <v>489</v>
      </c>
      <c r="GF494" s="12">
        <v>3671</v>
      </c>
      <c r="GG494" s="16">
        <v>0</v>
      </c>
      <c r="GH494" s="16">
        <v>9.5</v>
      </c>
      <c r="GI494" s="16">
        <v>10.64</v>
      </c>
      <c r="GJ494" s="16">
        <v>0</v>
      </c>
      <c r="GK494" s="16">
        <v>0</v>
      </c>
      <c r="GL494" s="16">
        <v>0</v>
      </c>
      <c r="GM494" s="16">
        <v>0</v>
      </c>
      <c r="GN494" s="16">
        <v>0</v>
      </c>
      <c r="GO494" s="16">
        <v>0</v>
      </c>
      <c r="GP494" s="16">
        <v>6.6</v>
      </c>
      <c r="GQ494" s="16">
        <v>0</v>
      </c>
      <c r="GR494" s="16">
        <v>8.8800000000000008</v>
      </c>
      <c r="GS494" s="16">
        <v>0</v>
      </c>
      <c r="GT494" s="16">
        <v>0</v>
      </c>
      <c r="GU494" s="16">
        <v>17.600000000000001</v>
      </c>
      <c r="GV494" s="16">
        <v>693.67000000000007</v>
      </c>
      <c r="GW494" s="16"/>
      <c r="GX494" s="16"/>
      <c r="GY494" s="16"/>
      <c r="GZ494" s="16"/>
      <c r="HA494" s="16"/>
    </row>
    <row r="495" spans="1:209" x14ac:dyDescent="0.35">
      <c r="A495" s="37"/>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c r="CO495" s="16"/>
      <c r="CP495" s="16"/>
      <c r="CQ495" s="16"/>
      <c r="CR495" s="16"/>
      <c r="CS495" s="16"/>
      <c r="CT495" s="16"/>
      <c r="CU495" s="16"/>
      <c r="CV495" s="16"/>
      <c r="CW495" s="16"/>
      <c r="CX495" s="16"/>
      <c r="CY495" s="16"/>
      <c r="CZ495" s="16"/>
      <c r="DA495" s="16"/>
      <c r="DB495" s="16"/>
      <c r="DC495" s="16"/>
      <c r="DD495" s="16"/>
      <c r="DE495" s="16"/>
      <c r="DF495" s="16"/>
      <c r="DG495" s="16"/>
      <c r="DH495" s="16"/>
      <c r="DI495" s="16"/>
      <c r="DJ495" s="16"/>
      <c r="DK495" s="16"/>
      <c r="DL495" s="16"/>
      <c r="DM495" s="16"/>
      <c r="DN495" s="16"/>
      <c r="DO495" s="16"/>
      <c r="DP495" s="16"/>
      <c r="DQ495" s="16"/>
      <c r="DR495" s="16"/>
      <c r="DS495" s="16"/>
      <c r="DT495" s="16"/>
      <c r="DU495" s="16"/>
      <c r="DV495" s="16"/>
      <c r="DW495" s="16"/>
      <c r="DX495" s="16"/>
      <c r="DY495" s="16"/>
      <c r="DZ495" s="16"/>
      <c r="EA495" s="16"/>
      <c r="EB495" s="16"/>
      <c r="EC495" s="16"/>
      <c r="ED495" s="16"/>
      <c r="EE495" s="16"/>
      <c r="EF495" s="16"/>
      <c r="EG495" s="16"/>
      <c r="EH495" s="16"/>
      <c r="EI495" s="16"/>
      <c r="EJ495" s="16"/>
      <c r="EK495" s="16"/>
      <c r="EL495" s="16"/>
      <c r="EM495" s="16"/>
      <c r="EN495" s="16"/>
      <c r="EO495" s="16"/>
      <c r="EP495" s="16"/>
      <c r="EQ495" s="16"/>
      <c r="ER495" s="16"/>
      <c r="ES495" s="16"/>
      <c r="ET495" s="16"/>
      <c r="EU495" s="16"/>
      <c r="EV495" s="16"/>
      <c r="EW495" s="16"/>
      <c r="EX495" s="16"/>
      <c r="EY495" s="16"/>
      <c r="EZ495" s="16"/>
      <c r="FA495" s="16"/>
      <c r="FB495" s="16"/>
      <c r="FC495" s="16"/>
      <c r="FD495" s="16"/>
      <c r="FE495" s="16"/>
      <c r="FF495" s="16"/>
      <c r="FG495" s="16"/>
      <c r="FH495" s="16"/>
      <c r="FI495" s="16"/>
      <c r="FJ495" s="16"/>
      <c r="FK495" s="16"/>
      <c r="FL495" s="16"/>
      <c r="FM495" s="16"/>
      <c r="FN495" s="16"/>
      <c r="FO495" s="16"/>
      <c r="FP495" s="16"/>
      <c r="FQ495" s="16"/>
      <c r="FR495" s="16"/>
      <c r="FS495" s="16"/>
      <c r="FT495" s="16"/>
      <c r="FU495" s="16"/>
      <c r="FV495" s="16"/>
      <c r="FW495" s="16"/>
      <c r="FX495" s="16"/>
      <c r="FY495" s="16"/>
      <c r="FZ495" s="16"/>
      <c r="GA495" s="16"/>
      <c r="GB495" s="16"/>
      <c r="GC495" s="16"/>
      <c r="GE495" s="37">
        <v>490</v>
      </c>
      <c r="GF495" s="12">
        <v>3672</v>
      </c>
      <c r="GG495" s="16">
        <v>113.655</v>
      </c>
      <c r="GH495" s="16">
        <v>73.819999999999993</v>
      </c>
      <c r="GI495" s="16">
        <v>13.04</v>
      </c>
      <c r="GJ495" s="16">
        <v>64.84</v>
      </c>
      <c r="GK495" s="16">
        <v>8.6199999999999992</v>
      </c>
      <c r="GL495" s="16">
        <v>45.38</v>
      </c>
      <c r="GM495" s="16">
        <v>21.28</v>
      </c>
      <c r="GN495" s="16">
        <v>51.47</v>
      </c>
      <c r="GO495" s="16">
        <v>27.54</v>
      </c>
      <c r="GP495" s="16">
        <v>288.58499999999998</v>
      </c>
      <c r="GQ495" s="16">
        <v>126.34</v>
      </c>
      <c r="GR495" s="16">
        <v>92.424999999999997</v>
      </c>
      <c r="GS495" s="16">
        <v>136.185</v>
      </c>
      <c r="GT495" s="16">
        <v>63.024999999999999</v>
      </c>
      <c r="GU495" s="16">
        <v>63.8</v>
      </c>
      <c r="GV495" s="16">
        <v>15127.305000000002</v>
      </c>
      <c r="GW495" s="16"/>
      <c r="GX495" s="16"/>
      <c r="GY495" s="16"/>
      <c r="GZ495" s="16"/>
      <c r="HA495" s="16"/>
    </row>
    <row r="496" spans="1:209" x14ac:dyDescent="0.35">
      <c r="A496" s="37"/>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c r="CO496" s="16"/>
      <c r="CP496" s="16"/>
      <c r="CQ496" s="16"/>
      <c r="CR496" s="16"/>
      <c r="CS496" s="16"/>
      <c r="CT496" s="16"/>
      <c r="CU496" s="16"/>
      <c r="CV496" s="16"/>
      <c r="CW496" s="16"/>
      <c r="CX496" s="16"/>
      <c r="CY496" s="16"/>
      <c r="CZ496" s="16"/>
      <c r="DA496" s="16"/>
      <c r="DB496" s="16"/>
      <c r="DC496" s="16"/>
      <c r="DD496" s="16"/>
      <c r="DE496" s="16"/>
      <c r="DF496" s="16"/>
      <c r="DG496" s="16"/>
      <c r="DH496" s="16"/>
      <c r="DI496" s="16"/>
      <c r="DJ496" s="16"/>
      <c r="DK496" s="16"/>
      <c r="DL496" s="16"/>
      <c r="DM496" s="16"/>
      <c r="DN496" s="16"/>
      <c r="DO496" s="16"/>
      <c r="DP496" s="16"/>
      <c r="DQ496" s="16"/>
      <c r="DR496" s="16"/>
      <c r="DS496" s="16"/>
      <c r="DT496" s="16"/>
      <c r="DU496" s="16"/>
      <c r="DV496" s="16"/>
      <c r="DW496" s="16"/>
      <c r="DX496" s="16"/>
      <c r="DY496" s="16"/>
      <c r="DZ496" s="16"/>
      <c r="EA496" s="16"/>
      <c r="EB496" s="16"/>
      <c r="EC496" s="16"/>
      <c r="ED496" s="16"/>
      <c r="EE496" s="16"/>
      <c r="EF496" s="16"/>
      <c r="EG496" s="16"/>
      <c r="EH496" s="16"/>
      <c r="EI496" s="16"/>
      <c r="EJ496" s="16"/>
      <c r="EK496" s="16"/>
      <c r="EL496" s="16"/>
      <c r="EM496" s="16"/>
      <c r="EN496" s="16"/>
      <c r="EO496" s="16"/>
      <c r="EP496" s="16"/>
      <c r="EQ496" s="16"/>
      <c r="ER496" s="16"/>
      <c r="ES496" s="16"/>
      <c r="ET496" s="16"/>
      <c r="EU496" s="16"/>
      <c r="EV496" s="16"/>
      <c r="EW496" s="16"/>
      <c r="EX496" s="16"/>
      <c r="EY496" s="16"/>
      <c r="EZ496" s="16"/>
      <c r="FA496" s="16"/>
      <c r="FB496" s="16"/>
      <c r="FC496" s="16"/>
      <c r="FD496" s="16"/>
      <c r="FE496" s="16"/>
      <c r="FF496" s="16"/>
      <c r="FG496" s="16"/>
      <c r="FH496" s="16"/>
      <c r="FI496" s="16"/>
      <c r="FJ496" s="16"/>
      <c r="FK496" s="16"/>
      <c r="FL496" s="16"/>
      <c r="FM496" s="16"/>
      <c r="FN496" s="16"/>
      <c r="FO496" s="16"/>
      <c r="FP496" s="16"/>
      <c r="FQ496" s="16"/>
      <c r="FR496" s="16"/>
      <c r="FS496" s="16"/>
      <c r="FT496" s="16"/>
      <c r="FU496" s="16"/>
      <c r="FV496" s="16"/>
      <c r="FW496" s="16"/>
      <c r="FX496" s="16"/>
      <c r="FY496" s="16"/>
      <c r="FZ496" s="16"/>
      <c r="GA496" s="16"/>
      <c r="GB496" s="16"/>
      <c r="GC496" s="16"/>
      <c r="GE496" s="37">
        <v>491</v>
      </c>
      <c r="GF496" s="12">
        <v>3673</v>
      </c>
      <c r="GG496" s="16">
        <v>38.590000000000003</v>
      </c>
      <c r="GH496" s="16">
        <v>24.46</v>
      </c>
      <c r="GI496" s="16">
        <v>2.94</v>
      </c>
      <c r="GJ496" s="16">
        <v>13.5</v>
      </c>
      <c r="GK496" s="16">
        <v>5.38</v>
      </c>
      <c r="GL496" s="16">
        <v>2.04</v>
      </c>
      <c r="GM496" s="16">
        <v>0</v>
      </c>
      <c r="GN496" s="16">
        <v>6.72</v>
      </c>
      <c r="GO496" s="16">
        <v>18.899999999999999</v>
      </c>
      <c r="GP496" s="16">
        <v>10.89</v>
      </c>
      <c r="GQ496" s="16">
        <v>11.1</v>
      </c>
      <c r="GR496" s="16">
        <v>13.13</v>
      </c>
      <c r="GS496" s="16">
        <v>6.64</v>
      </c>
      <c r="GT496" s="16">
        <v>28.3</v>
      </c>
      <c r="GU496" s="16">
        <v>0</v>
      </c>
      <c r="GV496" s="16">
        <v>3428.6549999999993</v>
      </c>
      <c r="GW496" s="16"/>
      <c r="GX496" s="16"/>
      <c r="GY496" s="16"/>
      <c r="GZ496" s="16"/>
      <c r="HA496" s="16"/>
    </row>
    <row r="497" spans="1:209" x14ac:dyDescent="0.35">
      <c r="A497" s="37"/>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E497" s="37">
        <v>492</v>
      </c>
      <c r="GF497" s="12">
        <v>3675</v>
      </c>
      <c r="GG497" s="16">
        <v>40.78</v>
      </c>
      <c r="GH497" s="16">
        <v>43.58</v>
      </c>
      <c r="GI497" s="16">
        <v>21.9</v>
      </c>
      <c r="GJ497" s="16">
        <v>4.5</v>
      </c>
      <c r="GK497" s="16">
        <v>7.5</v>
      </c>
      <c r="GL497" s="16">
        <v>4.42</v>
      </c>
      <c r="GM497" s="16">
        <v>0</v>
      </c>
      <c r="GN497" s="16">
        <v>0</v>
      </c>
      <c r="GO497" s="16">
        <v>5.4</v>
      </c>
      <c r="GP497" s="16">
        <v>39.840000000000003</v>
      </c>
      <c r="GQ497" s="16">
        <v>17.7</v>
      </c>
      <c r="GR497" s="16">
        <v>20</v>
      </c>
      <c r="GS497" s="16">
        <v>24.645</v>
      </c>
      <c r="GT497" s="16">
        <v>31.914999999999999</v>
      </c>
      <c r="GU497" s="16">
        <v>6.6</v>
      </c>
      <c r="GV497" s="16">
        <v>3467.2799999999993</v>
      </c>
      <c r="GW497" s="16"/>
      <c r="GX497" s="16"/>
      <c r="GY497" s="16"/>
      <c r="GZ497" s="16"/>
      <c r="HA497" s="16"/>
    </row>
    <row r="498" spans="1:209" x14ac:dyDescent="0.35">
      <c r="A498" s="37"/>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c r="CO498" s="16"/>
      <c r="CP498" s="16"/>
      <c r="CQ498" s="16"/>
      <c r="CR498" s="16"/>
      <c r="CS498" s="16"/>
      <c r="CT498" s="16"/>
      <c r="CU498" s="16"/>
      <c r="CV498" s="16"/>
      <c r="CW498" s="16"/>
      <c r="CX498" s="16"/>
      <c r="CY498" s="16"/>
      <c r="CZ498" s="16"/>
      <c r="DA498" s="16"/>
      <c r="DB498" s="16"/>
      <c r="DC498" s="16"/>
      <c r="DD498" s="16"/>
      <c r="DE498" s="16"/>
      <c r="DF498" s="16"/>
      <c r="DG498" s="16"/>
      <c r="DH498" s="16"/>
      <c r="DI498" s="16"/>
      <c r="DJ498" s="16"/>
      <c r="DK498" s="16"/>
      <c r="DL498" s="16"/>
      <c r="DM498" s="16"/>
      <c r="DN498" s="16"/>
      <c r="DO498" s="16"/>
      <c r="DP498" s="16"/>
      <c r="DQ498" s="16"/>
      <c r="DR498" s="16"/>
      <c r="DS498" s="16"/>
      <c r="DT498" s="16"/>
      <c r="DU498" s="16"/>
      <c r="DV498" s="16"/>
      <c r="DW498" s="16"/>
      <c r="DX498" s="16"/>
      <c r="DY498" s="16"/>
      <c r="DZ498" s="16"/>
      <c r="EA498" s="16"/>
      <c r="EB498" s="16"/>
      <c r="EC498" s="16"/>
      <c r="ED498" s="16"/>
      <c r="EE498" s="16"/>
      <c r="EF498" s="16"/>
      <c r="EG498" s="16"/>
      <c r="EH498" s="16"/>
      <c r="EI498" s="16"/>
      <c r="EJ498" s="16"/>
      <c r="EK498" s="16"/>
      <c r="EL498" s="16"/>
      <c r="EM498" s="16"/>
      <c r="EN498" s="16"/>
      <c r="EO498" s="16"/>
      <c r="EP498" s="16"/>
      <c r="EQ498" s="16"/>
      <c r="ER498" s="16"/>
      <c r="ES498" s="16"/>
      <c r="ET498" s="16"/>
      <c r="EU498" s="16"/>
      <c r="EV498" s="16"/>
      <c r="EW498" s="16"/>
      <c r="EX498" s="16"/>
      <c r="EY498" s="16"/>
      <c r="EZ498" s="16"/>
      <c r="FA498" s="16"/>
      <c r="FB498" s="16"/>
      <c r="FC498" s="16"/>
      <c r="FD498" s="16"/>
      <c r="FE498" s="16"/>
      <c r="FF498" s="16"/>
      <c r="FG498" s="16"/>
      <c r="FH498" s="16"/>
      <c r="FI498" s="16"/>
      <c r="FJ498" s="16"/>
      <c r="FK498" s="16"/>
      <c r="FL498" s="16"/>
      <c r="FM498" s="16"/>
      <c r="FN498" s="16"/>
      <c r="FO498" s="16"/>
      <c r="FP498" s="16"/>
      <c r="FQ498" s="16"/>
      <c r="FR498" s="16"/>
      <c r="FS498" s="16"/>
      <c r="FT498" s="16"/>
      <c r="FU498" s="16"/>
      <c r="FV498" s="16"/>
      <c r="FW498" s="16"/>
      <c r="FX498" s="16"/>
      <c r="FY498" s="16"/>
      <c r="FZ498" s="16"/>
      <c r="GA498" s="16"/>
      <c r="GB498" s="16"/>
      <c r="GC498" s="16"/>
      <c r="GE498" s="37">
        <v>493</v>
      </c>
      <c r="GF498" s="12">
        <v>3676</v>
      </c>
      <c r="GG498" s="16">
        <v>16.510000000000002</v>
      </c>
      <c r="GH498" s="16">
        <v>12.46</v>
      </c>
      <c r="GI498" s="16">
        <v>0</v>
      </c>
      <c r="GJ498" s="16">
        <v>6</v>
      </c>
      <c r="GK498" s="16">
        <v>0</v>
      </c>
      <c r="GL498" s="16">
        <v>0</v>
      </c>
      <c r="GM498" s="16">
        <v>29.74</v>
      </c>
      <c r="GN498" s="16">
        <v>0</v>
      </c>
      <c r="GO498" s="16">
        <v>0</v>
      </c>
      <c r="GP498" s="16">
        <v>0</v>
      </c>
      <c r="GQ498" s="16">
        <v>5.4</v>
      </c>
      <c r="GR498" s="16">
        <v>0</v>
      </c>
      <c r="GS498" s="16">
        <v>0</v>
      </c>
      <c r="GT498" s="16">
        <v>0</v>
      </c>
      <c r="GU498" s="16">
        <v>0</v>
      </c>
      <c r="GV498" s="16">
        <v>647.9</v>
      </c>
      <c r="GW498" s="16"/>
      <c r="GX498" s="16"/>
      <c r="GY498" s="16"/>
      <c r="GZ498" s="16"/>
      <c r="HA498" s="16"/>
    </row>
    <row r="499" spans="1:209" x14ac:dyDescent="0.35">
      <c r="A499" s="37"/>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E499" s="37">
        <v>494</v>
      </c>
      <c r="GF499" s="12">
        <v>3677</v>
      </c>
      <c r="GG499" s="16">
        <v>214.7</v>
      </c>
      <c r="GH499" s="16">
        <v>201.61</v>
      </c>
      <c r="GI499" s="16">
        <v>83.64</v>
      </c>
      <c r="GJ499" s="16">
        <v>93.48</v>
      </c>
      <c r="GK499" s="16">
        <v>58.45</v>
      </c>
      <c r="GL499" s="16">
        <v>62.2</v>
      </c>
      <c r="GM499" s="16">
        <v>13.26</v>
      </c>
      <c r="GN499" s="16">
        <v>113.35</v>
      </c>
      <c r="GO499" s="16">
        <v>42.515000000000001</v>
      </c>
      <c r="GP499" s="16">
        <v>149.535</v>
      </c>
      <c r="GQ499" s="16">
        <v>268.58999999999997</v>
      </c>
      <c r="GR499" s="16">
        <v>137.99</v>
      </c>
      <c r="GS499" s="16">
        <v>197.66499999999999</v>
      </c>
      <c r="GT499" s="16">
        <v>178.8</v>
      </c>
      <c r="GU499" s="16">
        <v>277.04000000000002</v>
      </c>
      <c r="GV499" s="16">
        <v>24471.127999999993</v>
      </c>
      <c r="GW499" s="16"/>
      <c r="GX499" s="16"/>
      <c r="GY499" s="16"/>
      <c r="GZ499" s="16"/>
      <c r="HA499" s="16"/>
    </row>
    <row r="500" spans="1:209" x14ac:dyDescent="0.35">
      <c r="A500" s="37"/>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E500" s="37">
        <v>495</v>
      </c>
      <c r="GF500" s="12">
        <v>3678</v>
      </c>
      <c r="GG500" s="16">
        <v>86.63</v>
      </c>
      <c r="GH500" s="16">
        <v>148.393</v>
      </c>
      <c r="GI500" s="16">
        <v>50.3</v>
      </c>
      <c r="GJ500" s="16">
        <v>39.08</v>
      </c>
      <c r="GK500" s="16">
        <v>28.5</v>
      </c>
      <c r="GL500" s="16">
        <v>13.64</v>
      </c>
      <c r="GM500" s="16">
        <v>57.05</v>
      </c>
      <c r="GN500" s="16">
        <v>10.48</v>
      </c>
      <c r="GO500" s="16">
        <v>33.270000000000003</v>
      </c>
      <c r="GP500" s="16">
        <v>144.21</v>
      </c>
      <c r="GQ500" s="16">
        <v>94.344999999999999</v>
      </c>
      <c r="GR500" s="16">
        <v>129.80500000000001</v>
      </c>
      <c r="GS500" s="16">
        <v>63.61</v>
      </c>
      <c r="GT500" s="16">
        <v>132.49</v>
      </c>
      <c r="GU500" s="16">
        <v>41.95</v>
      </c>
      <c r="GV500" s="16">
        <v>14278.954000000002</v>
      </c>
      <c r="GW500" s="16"/>
      <c r="GX500" s="16"/>
      <c r="GY500" s="16"/>
      <c r="GZ500" s="16"/>
      <c r="HA500" s="16"/>
    </row>
    <row r="501" spans="1:209" x14ac:dyDescent="0.35">
      <c r="A501" s="37"/>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E501" s="37">
        <v>496</v>
      </c>
      <c r="GF501" s="12">
        <v>3682</v>
      </c>
      <c r="GG501" s="16">
        <v>8.7200000000000006</v>
      </c>
      <c r="GH501" s="16">
        <v>22.34</v>
      </c>
      <c r="GI501" s="16">
        <v>3.5</v>
      </c>
      <c r="GJ501" s="16">
        <v>2</v>
      </c>
      <c r="GK501" s="16">
        <v>0</v>
      </c>
      <c r="GL501" s="16">
        <v>0</v>
      </c>
      <c r="GM501" s="16">
        <v>6.16</v>
      </c>
      <c r="GN501" s="16">
        <v>0</v>
      </c>
      <c r="GO501" s="16">
        <v>0</v>
      </c>
      <c r="GP501" s="16">
        <v>30.36</v>
      </c>
      <c r="GQ501" s="16">
        <v>0</v>
      </c>
      <c r="GR501" s="16">
        <v>12.52</v>
      </c>
      <c r="GS501" s="16">
        <v>0</v>
      </c>
      <c r="GT501" s="16">
        <v>0</v>
      </c>
      <c r="GU501" s="16">
        <v>0</v>
      </c>
      <c r="GV501" s="16">
        <v>1405.1210000000001</v>
      </c>
      <c r="GW501" s="16"/>
      <c r="GX501" s="16"/>
      <c r="GY501" s="16"/>
      <c r="GZ501" s="16"/>
      <c r="HA501" s="16"/>
    </row>
    <row r="502" spans="1:209" x14ac:dyDescent="0.35">
      <c r="A502" s="37"/>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c r="CO502" s="16"/>
      <c r="CP502" s="16"/>
      <c r="CQ502" s="16"/>
      <c r="CR502" s="16"/>
      <c r="CS502" s="16"/>
      <c r="CT502" s="16"/>
      <c r="CU502" s="16"/>
      <c r="CV502" s="16"/>
      <c r="CW502" s="16"/>
      <c r="CX502" s="16"/>
      <c r="CY502" s="16"/>
      <c r="CZ502" s="16"/>
      <c r="DA502" s="16"/>
      <c r="DB502" s="16"/>
      <c r="DC502" s="16"/>
      <c r="DD502" s="16"/>
      <c r="DE502" s="16"/>
      <c r="DF502" s="16"/>
      <c r="DG502" s="16"/>
      <c r="DH502" s="16"/>
      <c r="DI502" s="16"/>
      <c r="DJ502" s="16"/>
      <c r="DK502" s="16"/>
      <c r="DL502" s="16"/>
      <c r="DM502" s="16"/>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c r="ER502" s="16"/>
      <c r="ES502" s="16"/>
      <c r="ET502" s="16"/>
      <c r="EU502" s="16"/>
      <c r="EV502" s="16"/>
      <c r="EW502" s="16"/>
      <c r="EX502" s="16"/>
      <c r="EY502" s="16"/>
      <c r="EZ502" s="16"/>
      <c r="FA502" s="16"/>
      <c r="FB502" s="16"/>
      <c r="FC502" s="16"/>
      <c r="FD502" s="16"/>
      <c r="FE502" s="16"/>
      <c r="FF502" s="16"/>
      <c r="FG502" s="16"/>
      <c r="FH502" s="16"/>
      <c r="FI502" s="16"/>
      <c r="FJ502" s="16"/>
      <c r="FK502" s="16"/>
      <c r="FL502" s="16"/>
      <c r="FM502" s="16"/>
      <c r="FN502" s="16"/>
      <c r="FO502" s="16"/>
      <c r="FP502" s="16"/>
      <c r="FQ502" s="16"/>
      <c r="FR502" s="16"/>
      <c r="FS502" s="16"/>
      <c r="FT502" s="16"/>
      <c r="FU502" s="16"/>
      <c r="FV502" s="16"/>
      <c r="FW502" s="16"/>
      <c r="FX502" s="16"/>
      <c r="FY502" s="16"/>
      <c r="FZ502" s="16"/>
      <c r="GA502" s="16"/>
      <c r="GB502" s="16"/>
      <c r="GC502" s="16"/>
      <c r="GE502" s="37">
        <v>497</v>
      </c>
      <c r="GF502" s="12">
        <v>3683</v>
      </c>
      <c r="GG502" s="16">
        <v>22.553000000000001</v>
      </c>
      <c r="GH502" s="16">
        <v>22.88</v>
      </c>
      <c r="GI502" s="16">
        <v>12.23</v>
      </c>
      <c r="GJ502" s="16">
        <v>7.16</v>
      </c>
      <c r="GK502" s="16">
        <v>3.12</v>
      </c>
      <c r="GL502" s="16">
        <v>0</v>
      </c>
      <c r="GM502" s="16">
        <v>4.5</v>
      </c>
      <c r="GN502" s="16">
        <v>6.48</v>
      </c>
      <c r="GO502" s="16">
        <v>0</v>
      </c>
      <c r="GP502" s="16">
        <v>15.53</v>
      </c>
      <c r="GQ502" s="16">
        <v>19.96</v>
      </c>
      <c r="GR502" s="16">
        <v>41.23</v>
      </c>
      <c r="GS502" s="16">
        <v>0</v>
      </c>
      <c r="GT502" s="16">
        <v>19.64</v>
      </c>
      <c r="GU502" s="16">
        <v>16.28</v>
      </c>
      <c r="GV502" s="16">
        <v>2644.0750000000007</v>
      </c>
      <c r="GW502" s="16"/>
      <c r="GX502" s="16"/>
      <c r="GY502" s="16"/>
      <c r="GZ502" s="16"/>
      <c r="HA502" s="16"/>
    </row>
    <row r="503" spans="1:209" x14ac:dyDescent="0.35">
      <c r="A503" s="37"/>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E503" s="37">
        <v>498</v>
      </c>
      <c r="GF503" s="12">
        <v>3685</v>
      </c>
      <c r="GG503" s="16">
        <v>60.356999999999999</v>
      </c>
      <c r="GH503" s="16">
        <v>61.835000000000001</v>
      </c>
      <c r="GI503" s="16">
        <v>99.7</v>
      </c>
      <c r="GJ503" s="16">
        <v>5.5</v>
      </c>
      <c r="GK503" s="16">
        <v>9.5</v>
      </c>
      <c r="GL503" s="16">
        <v>4.59</v>
      </c>
      <c r="GM503" s="16">
        <v>8.8000000000000007</v>
      </c>
      <c r="GN503" s="16">
        <v>13.52</v>
      </c>
      <c r="GO503" s="16">
        <v>0</v>
      </c>
      <c r="GP503" s="16">
        <v>34.11</v>
      </c>
      <c r="GQ503" s="16">
        <v>12.89</v>
      </c>
      <c r="GR503" s="16">
        <v>23.18</v>
      </c>
      <c r="GS503" s="16">
        <v>52.23</v>
      </c>
      <c r="GT503" s="16">
        <v>25.75</v>
      </c>
      <c r="GU503" s="16">
        <v>29.04</v>
      </c>
      <c r="GV503" s="16">
        <v>6161.8459999999959</v>
      </c>
      <c r="GW503" s="16"/>
      <c r="GX503" s="16"/>
      <c r="GY503" s="16"/>
      <c r="GZ503" s="16"/>
      <c r="HA503" s="16"/>
    </row>
    <row r="504" spans="1:209" x14ac:dyDescent="0.35">
      <c r="A504" s="37"/>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E504" s="37">
        <v>499</v>
      </c>
      <c r="GF504" s="12">
        <v>3687</v>
      </c>
      <c r="GG504" s="16">
        <v>8.8000000000000007</v>
      </c>
      <c r="GH504" s="16">
        <v>39.08</v>
      </c>
      <c r="GI504" s="16">
        <v>6</v>
      </c>
      <c r="GJ504" s="16">
        <v>0</v>
      </c>
      <c r="GK504" s="16">
        <v>0</v>
      </c>
      <c r="GL504" s="16">
        <v>0</v>
      </c>
      <c r="GM504" s="16">
        <v>0</v>
      </c>
      <c r="GN504" s="16">
        <v>0</v>
      </c>
      <c r="GO504" s="16">
        <v>11.16</v>
      </c>
      <c r="GP504" s="16">
        <v>0</v>
      </c>
      <c r="GQ504" s="16">
        <v>23.62</v>
      </c>
      <c r="GR504" s="16">
        <v>6.64</v>
      </c>
      <c r="GS504" s="16">
        <v>0</v>
      </c>
      <c r="GT504" s="16">
        <v>14.96</v>
      </c>
      <c r="GU504" s="16">
        <v>21.12</v>
      </c>
      <c r="GV504" s="16">
        <v>1679.5960000000005</v>
      </c>
      <c r="GW504" s="16"/>
      <c r="GX504" s="16"/>
      <c r="GY504" s="16"/>
      <c r="GZ504" s="16"/>
      <c r="HA504" s="16"/>
    </row>
    <row r="505" spans="1:209" x14ac:dyDescent="0.35">
      <c r="A505" s="37"/>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E505" s="37">
        <v>500</v>
      </c>
      <c r="GF505" s="12">
        <v>3688</v>
      </c>
      <c r="GG505" s="16">
        <v>24.05</v>
      </c>
      <c r="GH505" s="16">
        <v>43.615000000000002</v>
      </c>
      <c r="GI505" s="16">
        <v>35.554000000000002</v>
      </c>
      <c r="GJ505" s="16">
        <v>5</v>
      </c>
      <c r="GK505" s="16">
        <v>1.56</v>
      </c>
      <c r="GL505" s="16">
        <v>0</v>
      </c>
      <c r="GM505" s="16">
        <v>8.64</v>
      </c>
      <c r="GN505" s="16">
        <v>16.62</v>
      </c>
      <c r="GO505" s="16">
        <v>0</v>
      </c>
      <c r="GP505" s="16">
        <v>0</v>
      </c>
      <c r="GQ505" s="16">
        <v>34.340000000000003</v>
      </c>
      <c r="GR505" s="16">
        <v>24.33</v>
      </c>
      <c r="GS505" s="16">
        <v>0</v>
      </c>
      <c r="GT505" s="16">
        <v>10.56</v>
      </c>
      <c r="GU505" s="16">
        <v>9.68</v>
      </c>
      <c r="GV505" s="16">
        <v>2436.1609999999987</v>
      </c>
      <c r="GW505" s="16"/>
      <c r="GX505" s="16"/>
      <c r="GY505" s="16"/>
      <c r="GZ505" s="16"/>
      <c r="HA505" s="16"/>
    </row>
    <row r="506" spans="1:209" x14ac:dyDescent="0.35">
      <c r="A506" s="37"/>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c r="CM506" s="16"/>
      <c r="CN506" s="16"/>
      <c r="CO506" s="16"/>
      <c r="CP506" s="16"/>
      <c r="CQ506" s="16"/>
      <c r="CR506" s="16"/>
      <c r="CS506" s="16"/>
      <c r="CT506" s="16"/>
      <c r="CU506" s="16"/>
      <c r="CV506" s="16"/>
      <c r="CW506" s="16"/>
      <c r="CX506" s="16"/>
      <c r="CY506" s="16"/>
      <c r="CZ506" s="16"/>
      <c r="DA506" s="16"/>
      <c r="DB506" s="16"/>
      <c r="DC506" s="16"/>
      <c r="DD506" s="16"/>
      <c r="DE506" s="16"/>
      <c r="DF506" s="16"/>
      <c r="DG506" s="16"/>
      <c r="DH506" s="16"/>
      <c r="DI506" s="16"/>
      <c r="DJ506" s="16"/>
      <c r="DK506" s="16"/>
      <c r="DL506" s="16"/>
      <c r="DM506" s="16"/>
      <c r="DN506" s="16"/>
      <c r="DO506" s="16"/>
      <c r="DP506" s="16"/>
      <c r="DQ506" s="16"/>
      <c r="DR506" s="16"/>
      <c r="DS506" s="16"/>
      <c r="DT506" s="16"/>
      <c r="DU506" s="16"/>
      <c r="DV506" s="16"/>
      <c r="DW506" s="16"/>
      <c r="DX506" s="16"/>
      <c r="DY506" s="16"/>
      <c r="DZ506" s="16"/>
      <c r="EA506" s="16"/>
      <c r="EB506" s="16"/>
      <c r="EC506" s="16"/>
      <c r="ED506" s="16"/>
      <c r="EE506" s="16"/>
      <c r="EF506" s="16"/>
      <c r="EG506" s="16"/>
      <c r="EH506" s="16"/>
      <c r="EI506" s="16"/>
      <c r="EJ506" s="16"/>
      <c r="EK506" s="16"/>
      <c r="EL506" s="16"/>
      <c r="EM506" s="16"/>
      <c r="EN506" s="16"/>
      <c r="EO506" s="16"/>
      <c r="EP506" s="16"/>
      <c r="EQ506" s="16"/>
      <c r="ER506" s="16"/>
      <c r="ES506" s="16"/>
      <c r="ET506" s="16"/>
      <c r="EU506" s="16"/>
      <c r="EV506" s="16"/>
      <c r="EW506" s="16"/>
      <c r="EX506" s="16"/>
      <c r="EY506" s="16"/>
      <c r="EZ506" s="16"/>
      <c r="FA506" s="16"/>
      <c r="FB506" s="16"/>
      <c r="FC506" s="16"/>
      <c r="FD506" s="16"/>
      <c r="FE506" s="16"/>
      <c r="FF506" s="16"/>
      <c r="FG506" s="16"/>
      <c r="FH506" s="16"/>
      <c r="FI506" s="16"/>
      <c r="FJ506" s="16"/>
      <c r="FK506" s="16"/>
      <c r="FL506" s="16"/>
      <c r="FM506" s="16"/>
      <c r="FN506" s="16"/>
      <c r="FO506" s="16"/>
      <c r="FP506" s="16"/>
      <c r="FQ506" s="16"/>
      <c r="FR506" s="16"/>
      <c r="FS506" s="16"/>
      <c r="FT506" s="16"/>
      <c r="FU506" s="16"/>
      <c r="FV506" s="16"/>
      <c r="FW506" s="16"/>
      <c r="FX506" s="16"/>
      <c r="FY506" s="16"/>
      <c r="FZ506" s="16"/>
      <c r="GA506" s="16"/>
      <c r="GB506" s="16"/>
      <c r="GC506" s="16"/>
      <c r="GE506" s="37">
        <v>501</v>
      </c>
      <c r="GF506" s="12">
        <v>3689</v>
      </c>
      <c r="GG506" s="16">
        <v>4.5659999999999998</v>
      </c>
      <c r="GH506" s="16">
        <v>14.24</v>
      </c>
      <c r="GI506" s="16">
        <v>0</v>
      </c>
      <c r="GJ506" s="16">
        <v>0</v>
      </c>
      <c r="GK506" s="16">
        <v>0</v>
      </c>
      <c r="GL506" s="16">
        <v>9.5</v>
      </c>
      <c r="GM506" s="16">
        <v>28.035</v>
      </c>
      <c r="GN506" s="16">
        <v>0</v>
      </c>
      <c r="GO506" s="16">
        <v>0</v>
      </c>
      <c r="GP506" s="16">
        <v>0</v>
      </c>
      <c r="GQ506" s="16">
        <v>0</v>
      </c>
      <c r="GR506" s="16">
        <v>0</v>
      </c>
      <c r="GS506" s="16">
        <v>0</v>
      </c>
      <c r="GT506" s="16">
        <v>0</v>
      </c>
      <c r="GU506" s="16">
        <v>0</v>
      </c>
      <c r="GV506" s="16">
        <v>441.096</v>
      </c>
      <c r="GW506" s="16"/>
      <c r="GX506" s="16"/>
      <c r="GY506" s="16"/>
      <c r="GZ506" s="16"/>
      <c r="HA506" s="16"/>
    </row>
    <row r="507" spans="1:209" x14ac:dyDescent="0.35">
      <c r="A507" s="37"/>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16"/>
      <c r="DT507" s="16"/>
      <c r="DU507" s="16"/>
      <c r="DV507" s="16"/>
      <c r="DW507" s="16"/>
      <c r="DX507" s="16"/>
      <c r="DY507" s="16"/>
      <c r="DZ507" s="16"/>
      <c r="EA507" s="16"/>
      <c r="EB507" s="16"/>
      <c r="EC507" s="16"/>
      <c r="ED507" s="16"/>
      <c r="EE507" s="16"/>
      <c r="EF507" s="16"/>
      <c r="EG507" s="16"/>
      <c r="EH507" s="16"/>
      <c r="EI507" s="16"/>
      <c r="EJ507" s="16"/>
      <c r="EK507" s="16"/>
      <c r="EL507" s="16"/>
      <c r="EM507" s="16"/>
      <c r="EN507" s="16"/>
      <c r="EO507" s="16"/>
      <c r="EP507" s="16"/>
      <c r="EQ507" s="16"/>
      <c r="ER507" s="16"/>
      <c r="ES507" s="16"/>
      <c r="ET507" s="16"/>
      <c r="EU507" s="16"/>
      <c r="EV507" s="16"/>
      <c r="EW507" s="16"/>
      <c r="EX507" s="16"/>
      <c r="EY507" s="16"/>
      <c r="EZ507" s="16"/>
      <c r="FA507" s="16"/>
      <c r="FB507" s="16"/>
      <c r="FC507" s="16"/>
      <c r="FD507" s="16"/>
      <c r="FE507" s="16"/>
      <c r="FF507" s="16"/>
      <c r="FG507" s="16"/>
      <c r="FH507" s="16"/>
      <c r="FI507" s="16"/>
      <c r="FJ507" s="16"/>
      <c r="FK507" s="16"/>
      <c r="FL507" s="16"/>
      <c r="FM507" s="16"/>
      <c r="FN507" s="16"/>
      <c r="FO507" s="16"/>
      <c r="FP507" s="16"/>
      <c r="FQ507" s="16"/>
      <c r="FR507" s="16"/>
      <c r="FS507" s="16"/>
      <c r="FT507" s="16"/>
      <c r="FU507" s="16"/>
      <c r="FV507" s="16"/>
      <c r="FW507" s="16"/>
      <c r="FX507" s="16"/>
      <c r="FY507" s="16"/>
      <c r="FZ507" s="16"/>
      <c r="GA507" s="16"/>
      <c r="GB507" s="16"/>
      <c r="GC507" s="16"/>
      <c r="GE507" s="37">
        <v>502</v>
      </c>
      <c r="GF507" s="12">
        <v>3690</v>
      </c>
      <c r="GG507" s="16">
        <v>324.12400000000002</v>
      </c>
      <c r="GH507" s="16">
        <v>239.37</v>
      </c>
      <c r="GI507" s="16">
        <v>123.273</v>
      </c>
      <c r="GJ507" s="16">
        <v>116.495</v>
      </c>
      <c r="GK507" s="16">
        <v>67.819999999999993</v>
      </c>
      <c r="GL507" s="16">
        <v>51.18</v>
      </c>
      <c r="GM507" s="16">
        <v>100.605</v>
      </c>
      <c r="GN507" s="16">
        <v>289.91699999999997</v>
      </c>
      <c r="GO507" s="16">
        <v>133.47</v>
      </c>
      <c r="GP507" s="16">
        <v>567.49</v>
      </c>
      <c r="GQ507" s="16">
        <v>409.84</v>
      </c>
      <c r="GR507" s="16">
        <v>465.04500000000002</v>
      </c>
      <c r="GS507" s="16">
        <v>384.33499999999998</v>
      </c>
      <c r="GT507" s="16">
        <v>477.83499999999998</v>
      </c>
      <c r="GU507" s="16">
        <v>232.43</v>
      </c>
      <c r="GV507" s="16">
        <v>44081.542000000001</v>
      </c>
      <c r="GW507" s="16"/>
      <c r="GX507" s="16"/>
      <c r="GY507" s="16"/>
      <c r="GZ507" s="16"/>
      <c r="HA507" s="16"/>
    </row>
    <row r="508" spans="1:209" x14ac:dyDescent="0.35">
      <c r="A508" s="37"/>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16"/>
      <c r="DT508" s="16"/>
      <c r="DU508" s="16"/>
      <c r="DV508" s="16"/>
      <c r="DW508" s="16"/>
      <c r="DX508" s="16"/>
      <c r="DY508" s="16"/>
      <c r="DZ508" s="16"/>
      <c r="EA508" s="16"/>
      <c r="EB508" s="16"/>
      <c r="EC508" s="16"/>
      <c r="ED508" s="16"/>
      <c r="EE508" s="16"/>
      <c r="EF508" s="16"/>
      <c r="EG508" s="16"/>
      <c r="EH508" s="16"/>
      <c r="EI508" s="16"/>
      <c r="EJ508" s="16"/>
      <c r="EK508" s="16"/>
      <c r="EL508" s="16"/>
      <c r="EM508" s="16"/>
      <c r="EN508" s="16"/>
      <c r="EO508" s="16"/>
      <c r="EP508" s="16"/>
      <c r="EQ508" s="16"/>
      <c r="ER508" s="16"/>
      <c r="ES508" s="16"/>
      <c r="ET508" s="16"/>
      <c r="EU508" s="16"/>
      <c r="EV508" s="16"/>
      <c r="EW508" s="16"/>
      <c r="EX508" s="16"/>
      <c r="EY508" s="16"/>
      <c r="EZ508" s="16"/>
      <c r="FA508" s="16"/>
      <c r="FB508" s="16"/>
      <c r="FC508" s="16"/>
      <c r="FD508" s="16"/>
      <c r="FE508" s="16"/>
      <c r="FF508" s="16"/>
      <c r="FG508" s="16"/>
      <c r="FH508" s="16"/>
      <c r="FI508" s="16"/>
      <c r="FJ508" s="16"/>
      <c r="FK508" s="16"/>
      <c r="FL508" s="16"/>
      <c r="FM508" s="16"/>
      <c r="FN508" s="16"/>
      <c r="FO508" s="16"/>
      <c r="FP508" s="16"/>
      <c r="FQ508" s="16"/>
      <c r="FR508" s="16"/>
      <c r="FS508" s="16"/>
      <c r="FT508" s="16"/>
      <c r="FU508" s="16"/>
      <c r="FV508" s="16"/>
      <c r="FW508" s="16"/>
      <c r="FX508" s="16"/>
      <c r="FY508" s="16"/>
      <c r="FZ508" s="16"/>
      <c r="GA508" s="16"/>
      <c r="GB508" s="16"/>
      <c r="GC508" s="16"/>
      <c r="GE508" s="37">
        <v>503</v>
      </c>
      <c r="GF508" s="12">
        <v>3691</v>
      </c>
      <c r="GG508" s="16">
        <v>114.724</v>
      </c>
      <c r="GH508" s="16">
        <v>143.37100000000001</v>
      </c>
      <c r="GI508" s="16">
        <v>29.79</v>
      </c>
      <c r="GJ508" s="16">
        <v>34.14</v>
      </c>
      <c r="GK508" s="16">
        <v>33.869999999999997</v>
      </c>
      <c r="GL508" s="16">
        <v>23.5</v>
      </c>
      <c r="GM508" s="16">
        <v>19.824999999999999</v>
      </c>
      <c r="GN508" s="16">
        <v>88.6</v>
      </c>
      <c r="GO508" s="16">
        <v>63.05</v>
      </c>
      <c r="GP508" s="16">
        <v>217.41</v>
      </c>
      <c r="GQ508" s="16">
        <v>268.08999999999997</v>
      </c>
      <c r="GR508" s="16">
        <v>157.46</v>
      </c>
      <c r="GS508" s="16">
        <v>136.61000000000001</v>
      </c>
      <c r="GT508" s="16">
        <v>217.23</v>
      </c>
      <c r="GU508" s="16">
        <v>259.23</v>
      </c>
      <c r="GV508" s="16">
        <v>23967.729999999996</v>
      </c>
      <c r="GW508" s="16"/>
      <c r="GX508" s="16"/>
      <c r="GY508" s="16"/>
      <c r="GZ508" s="16"/>
      <c r="HA508" s="16"/>
    </row>
    <row r="509" spans="1:209" x14ac:dyDescent="0.35">
      <c r="A509" s="37"/>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16"/>
      <c r="DT509" s="16"/>
      <c r="DU509" s="16"/>
      <c r="DV509" s="16"/>
      <c r="DW509" s="16"/>
      <c r="DX509" s="16"/>
      <c r="DY509" s="16"/>
      <c r="DZ509" s="16"/>
      <c r="EA509" s="16"/>
      <c r="EB509" s="16"/>
      <c r="EC509" s="16"/>
      <c r="ED509" s="16"/>
      <c r="EE509" s="16"/>
      <c r="EF509" s="16"/>
      <c r="EG509" s="16"/>
      <c r="EH509" s="16"/>
      <c r="EI509" s="16"/>
      <c r="EJ509" s="16"/>
      <c r="EK509" s="16"/>
      <c r="EL509" s="16"/>
      <c r="EM509" s="16"/>
      <c r="EN509" s="16"/>
      <c r="EO509" s="16"/>
      <c r="EP509" s="16"/>
      <c r="EQ509" s="16"/>
      <c r="ER509" s="16"/>
      <c r="ES509" s="16"/>
      <c r="ET509" s="16"/>
      <c r="EU509" s="16"/>
      <c r="EV509" s="16"/>
      <c r="EW509" s="16"/>
      <c r="EX509" s="16"/>
      <c r="EY509" s="16"/>
      <c r="EZ509" s="16"/>
      <c r="FA509" s="16"/>
      <c r="FB509" s="16"/>
      <c r="FC509" s="16"/>
      <c r="FD509" s="16"/>
      <c r="FE509" s="16"/>
      <c r="FF509" s="16"/>
      <c r="FG509" s="16"/>
      <c r="FH509" s="16"/>
      <c r="FI509" s="16"/>
      <c r="FJ509" s="16"/>
      <c r="FK509" s="16"/>
      <c r="FL509" s="16"/>
      <c r="FM509" s="16"/>
      <c r="FN509" s="16"/>
      <c r="FO509" s="16"/>
      <c r="FP509" s="16"/>
      <c r="FQ509" s="16"/>
      <c r="FR509" s="16"/>
      <c r="FS509" s="16"/>
      <c r="FT509" s="16"/>
      <c r="FU509" s="16"/>
      <c r="FV509" s="16"/>
      <c r="FW509" s="16"/>
      <c r="FX509" s="16"/>
      <c r="FY509" s="16"/>
      <c r="FZ509" s="16"/>
      <c r="GA509" s="16"/>
      <c r="GB509" s="16"/>
      <c r="GC509" s="16"/>
      <c r="GE509" s="37">
        <v>504</v>
      </c>
      <c r="GF509" s="12">
        <v>3694</v>
      </c>
      <c r="GG509" s="16">
        <v>4.8639999999999999</v>
      </c>
      <c r="GH509" s="16">
        <v>0</v>
      </c>
      <c r="GI509" s="16">
        <v>0</v>
      </c>
      <c r="GJ509" s="16">
        <v>0</v>
      </c>
      <c r="GK509" s="16">
        <v>0</v>
      </c>
      <c r="GL509" s="16">
        <v>0</v>
      </c>
      <c r="GM509" s="16">
        <v>0</v>
      </c>
      <c r="GN509" s="16">
        <v>0</v>
      </c>
      <c r="GO509" s="16">
        <v>0</v>
      </c>
      <c r="GP509" s="16">
        <v>0</v>
      </c>
      <c r="GQ509" s="16">
        <v>0</v>
      </c>
      <c r="GR509" s="16">
        <v>0</v>
      </c>
      <c r="GS509" s="16">
        <v>0</v>
      </c>
      <c r="GT509" s="16">
        <v>0</v>
      </c>
      <c r="GU509" s="16">
        <v>0</v>
      </c>
      <c r="GV509" s="16">
        <v>97.894000000000005</v>
      </c>
      <c r="GW509" s="16"/>
      <c r="GX509" s="16"/>
      <c r="GY509" s="16"/>
      <c r="GZ509" s="16"/>
      <c r="HA509" s="16"/>
    </row>
    <row r="510" spans="1:209" x14ac:dyDescent="0.35">
      <c r="A510" s="37"/>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16"/>
      <c r="DT510" s="16"/>
      <c r="DU510" s="16"/>
      <c r="DV510" s="16"/>
      <c r="DW510" s="16"/>
      <c r="DX510" s="16"/>
      <c r="DY510" s="16"/>
      <c r="DZ510" s="16"/>
      <c r="EA510" s="16"/>
      <c r="EB510" s="16"/>
      <c r="EC510" s="16"/>
      <c r="ED510" s="16"/>
      <c r="EE510" s="16"/>
      <c r="EF510" s="16"/>
      <c r="EG510" s="16"/>
      <c r="EH510" s="16"/>
      <c r="EI510" s="16"/>
      <c r="EJ510" s="16"/>
      <c r="EK510" s="16"/>
      <c r="EL510" s="16"/>
      <c r="EM510" s="16"/>
      <c r="EN510" s="16"/>
      <c r="EO510" s="16"/>
      <c r="EP510" s="16"/>
      <c r="EQ510" s="16"/>
      <c r="ER510" s="16"/>
      <c r="ES510" s="16"/>
      <c r="ET510" s="16"/>
      <c r="EU510" s="16"/>
      <c r="EV510" s="16"/>
      <c r="EW510" s="16"/>
      <c r="EX510" s="16"/>
      <c r="EY510" s="16"/>
      <c r="EZ510" s="16"/>
      <c r="FA510" s="16"/>
      <c r="FB510" s="16"/>
      <c r="FC510" s="16"/>
      <c r="FD510" s="16"/>
      <c r="FE510" s="16"/>
      <c r="FF510" s="16"/>
      <c r="FG510" s="16"/>
      <c r="FH510" s="16"/>
      <c r="FI510" s="16"/>
      <c r="FJ510" s="16"/>
      <c r="FK510" s="16"/>
      <c r="FL510" s="16"/>
      <c r="FM510" s="16"/>
      <c r="FN510" s="16"/>
      <c r="FO510" s="16"/>
      <c r="FP510" s="16"/>
      <c r="FQ510" s="16"/>
      <c r="FR510" s="16"/>
      <c r="FS510" s="16"/>
      <c r="FT510" s="16"/>
      <c r="FU510" s="16"/>
      <c r="FV510" s="16"/>
      <c r="FW510" s="16"/>
      <c r="FX510" s="16"/>
      <c r="FY510" s="16"/>
      <c r="FZ510" s="16"/>
      <c r="GA510" s="16"/>
      <c r="GB510" s="16"/>
      <c r="GC510" s="16"/>
      <c r="GE510" s="37">
        <v>505</v>
      </c>
      <c r="GF510" s="12">
        <v>3695</v>
      </c>
      <c r="GG510" s="16">
        <v>3.04</v>
      </c>
      <c r="GH510" s="16">
        <v>17.561</v>
      </c>
      <c r="GI510" s="16">
        <v>4.5</v>
      </c>
      <c r="GJ510" s="16">
        <v>7</v>
      </c>
      <c r="GK510" s="16">
        <v>9</v>
      </c>
      <c r="GL510" s="16">
        <v>0</v>
      </c>
      <c r="GM510" s="16">
        <v>0</v>
      </c>
      <c r="GN510" s="16">
        <v>0</v>
      </c>
      <c r="GO510" s="16">
        <v>0</v>
      </c>
      <c r="GP510" s="16">
        <v>0</v>
      </c>
      <c r="GQ510" s="16">
        <v>0</v>
      </c>
      <c r="GR510" s="16">
        <v>0</v>
      </c>
      <c r="GS510" s="16">
        <v>0</v>
      </c>
      <c r="GT510" s="16">
        <v>0</v>
      </c>
      <c r="GU510" s="16">
        <v>0</v>
      </c>
      <c r="GV510" s="16">
        <v>796.86799999999994</v>
      </c>
      <c r="GW510" s="16"/>
      <c r="GX510" s="16"/>
      <c r="GY510" s="16"/>
      <c r="GZ510" s="16"/>
      <c r="HA510" s="16"/>
    </row>
    <row r="511" spans="1:209" x14ac:dyDescent="0.35">
      <c r="A511" s="37"/>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E511" s="37">
        <v>506</v>
      </c>
      <c r="GF511" s="12">
        <v>3697</v>
      </c>
      <c r="GG511" s="16">
        <v>13.13</v>
      </c>
      <c r="GH511" s="16">
        <v>9.9649999999999999</v>
      </c>
      <c r="GI511" s="16">
        <v>0</v>
      </c>
      <c r="GJ511" s="16">
        <v>20</v>
      </c>
      <c r="GK511" s="16">
        <v>8.92</v>
      </c>
      <c r="GL511" s="16">
        <v>0</v>
      </c>
      <c r="GM511" s="16">
        <v>0</v>
      </c>
      <c r="GN511" s="16">
        <v>0</v>
      </c>
      <c r="GO511" s="16">
        <v>16.989999999999998</v>
      </c>
      <c r="GP511" s="16">
        <v>5.94</v>
      </c>
      <c r="GQ511" s="16">
        <v>0</v>
      </c>
      <c r="GR511" s="16">
        <v>0</v>
      </c>
      <c r="GS511" s="16">
        <v>13.05</v>
      </c>
      <c r="GT511" s="16">
        <v>0</v>
      </c>
      <c r="GU511" s="16">
        <v>0</v>
      </c>
      <c r="GV511" s="16">
        <v>1120.1800000000003</v>
      </c>
      <c r="GW511" s="16"/>
      <c r="GX511" s="16"/>
      <c r="GY511" s="16"/>
      <c r="GZ511" s="16"/>
      <c r="HA511" s="16"/>
    </row>
    <row r="512" spans="1:209" x14ac:dyDescent="0.35">
      <c r="A512" s="37"/>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E512" s="37">
        <v>507</v>
      </c>
      <c r="GF512" s="12">
        <v>3698</v>
      </c>
      <c r="GG512" s="16">
        <v>20.58</v>
      </c>
      <c r="GH512" s="16">
        <v>24.8</v>
      </c>
      <c r="GI512" s="16">
        <v>0</v>
      </c>
      <c r="GJ512" s="16">
        <v>18.25</v>
      </c>
      <c r="GK512" s="16">
        <v>0</v>
      </c>
      <c r="GL512" s="16">
        <v>4.5</v>
      </c>
      <c r="GM512" s="16">
        <v>0</v>
      </c>
      <c r="GN512" s="16">
        <v>0</v>
      </c>
      <c r="GO512" s="16">
        <v>6.3</v>
      </c>
      <c r="GP512" s="16">
        <v>0</v>
      </c>
      <c r="GQ512" s="16">
        <v>27.75</v>
      </c>
      <c r="GR512" s="16">
        <v>21.15</v>
      </c>
      <c r="GS512" s="16">
        <v>71.885000000000005</v>
      </c>
      <c r="GT512" s="16">
        <v>0</v>
      </c>
      <c r="GU512" s="16">
        <v>14.2</v>
      </c>
      <c r="GV512" s="16">
        <v>1944.0609999999999</v>
      </c>
      <c r="GW512" s="16"/>
      <c r="GX512" s="16"/>
      <c r="GY512" s="16"/>
      <c r="GZ512" s="16"/>
      <c r="HA512" s="16"/>
    </row>
    <row r="513" spans="1:209" x14ac:dyDescent="0.35">
      <c r="A513" s="37"/>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E513" s="37">
        <v>508</v>
      </c>
      <c r="GF513" s="12">
        <v>3699</v>
      </c>
      <c r="GG513" s="16">
        <v>11.78</v>
      </c>
      <c r="GH513" s="16">
        <v>13.44</v>
      </c>
      <c r="GI513" s="16">
        <v>0</v>
      </c>
      <c r="GJ513" s="16">
        <v>12.5</v>
      </c>
      <c r="GK513" s="16">
        <v>4.5</v>
      </c>
      <c r="GL513" s="16">
        <v>0</v>
      </c>
      <c r="GM513" s="16">
        <v>104.23</v>
      </c>
      <c r="GN513" s="16">
        <v>0</v>
      </c>
      <c r="GO513" s="16">
        <v>32.64</v>
      </c>
      <c r="GP513" s="16">
        <v>0</v>
      </c>
      <c r="GQ513" s="16">
        <v>29.65</v>
      </c>
      <c r="GR513" s="16">
        <v>12.885</v>
      </c>
      <c r="GS513" s="16">
        <v>0</v>
      </c>
      <c r="GT513" s="16">
        <v>8.8000000000000007</v>
      </c>
      <c r="GU513" s="16">
        <v>13.2</v>
      </c>
      <c r="GV513" s="16">
        <v>1591.4149999999995</v>
      </c>
      <c r="GW513" s="16"/>
      <c r="GX513" s="16"/>
      <c r="GY513" s="16"/>
      <c r="GZ513" s="16"/>
      <c r="HA513" s="16"/>
    </row>
    <row r="514" spans="1:209" x14ac:dyDescent="0.35">
      <c r="A514" s="37"/>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c r="CO514" s="16"/>
      <c r="CP514" s="16"/>
      <c r="CQ514" s="16"/>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c r="DS514" s="16"/>
      <c r="DT514" s="16"/>
      <c r="DU514" s="16"/>
      <c r="DV514" s="16"/>
      <c r="DW514" s="16"/>
      <c r="DX514" s="16"/>
      <c r="DY514" s="16"/>
      <c r="DZ514" s="16"/>
      <c r="EA514" s="16"/>
      <c r="EB514" s="16"/>
      <c r="EC514" s="16"/>
      <c r="ED514" s="16"/>
      <c r="EE514" s="16"/>
      <c r="EF514" s="16"/>
      <c r="EG514" s="16"/>
      <c r="EH514" s="16"/>
      <c r="EI514" s="16"/>
      <c r="EJ514" s="16"/>
      <c r="EK514" s="16"/>
      <c r="EL514" s="16"/>
      <c r="EM514" s="16"/>
      <c r="EN514" s="16"/>
      <c r="EO514" s="16"/>
      <c r="EP514" s="16"/>
      <c r="EQ514" s="16"/>
      <c r="ER514" s="16"/>
      <c r="ES514" s="16"/>
      <c r="ET514" s="16"/>
      <c r="EU514" s="16"/>
      <c r="EV514" s="16"/>
      <c r="EW514" s="16"/>
      <c r="EX514" s="16"/>
      <c r="EY514" s="16"/>
      <c r="EZ514" s="16"/>
      <c r="FA514" s="16"/>
      <c r="FB514" s="16"/>
      <c r="FC514" s="16"/>
      <c r="FD514" s="16"/>
      <c r="FE514" s="16"/>
      <c r="FF514" s="16"/>
      <c r="FG514" s="16"/>
      <c r="FH514" s="16"/>
      <c r="FI514" s="16"/>
      <c r="FJ514" s="16"/>
      <c r="FK514" s="16"/>
      <c r="FL514" s="16"/>
      <c r="FM514" s="16"/>
      <c r="FN514" s="16"/>
      <c r="FO514" s="16"/>
      <c r="FP514" s="16"/>
      <c r="FQ514" s="16"/>
      <c r="FR514" s="16"/>
      <c r="FS514" s="16"/>
      <c r="FT514" s="16"/>
      <c r="FU514" s="16"/>
      <c r="FV514" s="16"/>
      <c r="FW514" s="16"/>
      <c r="FX514" s="16"/>
      <c r="FY514" s="16"/>
      <c r="FZ514" s="16"/>
      <c r="GA514" s="16"/>
      <c r="GB514" s="16"/>
      <c r="GC514" s="16"/>
      <c r="GE514" s="37">
        <v>509</v>
      </c>
      <c r="GF514" s="12">
        <v>3700</v>
      </c>
      <c r="GG514" s="16">
        <v>10.992000000000001</v>
      </c>
      <c r="GH514" s="16">
        <v>25.31</v>
      </c>
      <c r="GI514" s="16">
        <v>0</v>
      </c>
      <c r="GJ514" s="16">
        <v>8.94</v>
      </c>
      <c r="GK514" s="16">
        <v>4.59</v>
      </c>
      <c r="GL514" s="16">
        <v>0</v>
      </c>
      <c r="GM514" s="16">
        <v>2.16</v>
      </c>
      <c r="GN514" s="16">
        <v>5.6</v>
      </c>
      <c r="GO514" s="16">
        <v>6.6150000000000002</v>
      </c>
      <c r="GP514" s="16">
        <v>6.5250000000000004</v>
      </c>
      <c r="GQ514" s="16">
        <v>23.08</v>
      </c>
      <c r="GR514" s="16">
        <v>0</v>
      </c>
      <c r="GS514" s="16">
        <v>22.535</v>
      </c>
      <c r="GT514" s="16">
        <v>7.92</v>
      </c>
      <c r="GU514" s="16">
        <v>7.04</v>
      </c>
      <c r="GV514" s="16">
        <v>2399.2630000000004</v>
      </c>
      <c r="GW514" s="16"/>
      <c r="GX514" s="16"/>
      <c r="GY514" s="16"/>
      <c r="GZ514" s="16"/>
      <c r="HA514" s="16"/>
    </row>
    <row r="515" spans="1:209" x14ac:dyDescent="0.35">
      <c r="A515" s="37"/>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E515" s="37">
        <v>510</v>
      </c>
      <c r="GF515" s="12">
        <v>3701</v>
      </c>
      <c r="GG515" s="16">
        <v>14.25</v>
      </c>
      <c r="GH515" s="16">
        <v>8.25</v>
      </c>
      <c r="GI515" s="16">
        <v>19</v>
      </c>
      <c r="GJ515" s="16">
        <v>46.44</v>
      </c>
      <c r="GK515" s="16">
        <v>14.5</v>
      </c>
      <c r="GL515" s="16">
        <v>12.68</v>
      </c>
      <c r="GM515" s="16">
        <v>13.288</v>
      </c>
      <c r="GN515" s="16">
        <v>9.6</v>
      </c>
      <c r="GO515" s="16">
        <v>26.73</v>
      </c>
      <c r="GP515" s="16">
        <v>3.6</v>
      </c>
      <c r="GQ515" s="16">
        <v>6.6</v>
      </c>
      <c r="GR515" s="16">
        <v>29.64</v>
      </c>
      <c r="GS515" s="16">
        <v>30.54</v>
      </c>
      <c r="GT515" s="16">
        <v>15.4</v>
      </c>
      <c r="GU515" s="16">
        <v>0</v>
      </c>
      <c r="GV515" s="16">
        <v>2809.8880000000008</v>
      </c>
      <c r="GW515" s="16"/>
      <c r="GX515" s="16"/>
      <c r="GY515" s="16"/>
      <c r="GZ515" s="16"/>
      <c r="HA515" s="16"/>
    </row>
    <row r="516" spans="1:209" x14ac:dyDescent="0.35">
      <c r="A516" s="37"/>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E516" s="37">
        <v>511</v>
      </c>
      <c r="GF516" s="12">
        <v>3704</v>
      </c>
      <c r="GG516" s="16">
        <v>0</v>
      </c>
      <c r="GH516" s="16">
        <v>0</v>
      </c>
      <c r="GI516" s="16">
        <v>0</v>
      </c>
      <c r="GJ516" s="16">
        <v>0</v>
      </c>
      <c r="GK516" s="16">
        <v>0</v>
      </c>
      <c r="GL516" s="16">
        <v>0</v>
      </c>
      <c r="GM516" s="16">
        <v>0</v>
      </c>
      <c r="GN516" s="16">
        <v>0</v>
      </c>
      <c r="GO516" s="16">
        <v>0</v>
      </c>
      <c r="GP516" s="16">
        <v>0</v>
      </c>
      <c r="GQ516" s="16">
        <v>0</v>
      </c>
      <c r="GR516" s="16">
        <v>0</v>
      </c>
      <c r="GS516" s="16">
        <v>0</v>
      </c>
      <c r="GT516" s="16">
        <v>0</v>
      </c>
      <c r="GU516" s="16">
        <v>0</v>
      </c>
      <c r="GV516" s="16">
        <v>58.224999999999994</v>
      </c>
      <c r="GW516" s="16"/>
      <c r="GX516" s="16"/>
      <c r="GY516" s="16"/>
      <c r="GZ516" s="16"/>
      <c r="HA516" s="16"/>
    </row>
    <row r="517" spans="1:209" x14ac:dyDescent="0.35">
      <c r="A517" s="37"/>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E517" s="37">
        <v>512</v>
      </c>
      <c r="GF517" s="12">
        <v>3705</v>
      </c>
      <c r="GG517" s="16">
        <v>6.82</v>
      </c>
      <c r="GH517" s="16">
        <v>0</v>
      </c>
      <c r="GI517" s="16">
        <v>3</v>
      </c>
      <c r="GJ517" s="16">
        <v>0</v>
      </c>
      <c r="GK517" s="16">
        <v>0</v>
      </c>
      <c r="GL517" s="16">
        <v>0</v>
      </c>
      <c r="GM517" s="16">
        <v>0</v>
      </c>
      <c r="GN517" s="16">
        <v>0</v>
      </c>
      <c r="GO517" s="16">
        <v>0</v>
      </c>
      <c r="GP517" s="16">
        <v>3.96</v>
      </c>
      <c r="GQ517" s="16">
        <v>0</v>
      </c>
      <c r="GR517" s="16">
        <v>0</v>
      </c>
      <c r="GS517" s="16">
        <v>0</v>
      </c>
      <c r="GT517" s="16">
        <v>0</v>
      </c>
      <c r="GU517" s="16">
        <v>0</v>
      </c>
      <c r="GV517" s="16">
        <v>534.17800000000011</v>
      </c>
      <c r="GW517" s="16"/>
      <c r="GX517" s="16"/>
      <c r="GY517" s="16"/>
      <c r="GZ517" s="16"/>
      <c r="HA517" s="16"/>
    </row>
    <row r="518" spans="1:209" x14ac:dyDescent="0.35">
      <c r="A518" s="37"/>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c r="CO518" s="16"/>
      <c r="CP518" s="16"/>
      <c r="CQ518" s="16"/>
      <c r="CR518" s="16"/>
      <c r="CS518" s="16"/>
      <c r="CT518" s="16"/>
      <c r="CU518" s="16"/>
      <c r="CV518" s="16"/>
      <c r="CW518" s="16"/>
      <c r="CX518" s="16"/>
      <c r="CY518" s="16"/>
      <c r="CZ518" s="16"/>
      <c r="DA518" s="16"/>
      <c r="DB518" s="16"/>
      <c r="DC518" s="16"/>
      <c r="DD518" s="16"/>
      <c r="DE518" s="16"/>
      <c r="DF518" s="16"/>
      <c r="DG518" s="16"/>
      <c r="DH518" s="16"/>
      <c r="DI518" s="16"/>
      <c r="DJ518" s="16"/>
      <c r="DK518" s="16"/>
      <c r="DL518" s="16"/>
      <c r="DM518" s="16"/>
      <c r="DN518" s="16"/>
      <c r="DO518" s="16"/>
      <c r="DP518" s="16"/>
      <c r="DQ518" s="16"/>
      <c r="DR518" s="16"/>
      <c r="DS518" s="16"/>
      <c r="DT518" s="16"/>
      <c r="DU518" s="16"/>
      <c r="DV518" s="16"/>
      <c r="DW518" s="16"/>
      <c r="DX518" s="16"/>
      <c r="DY518" s="16"/>
      <c r="DZ518" s="16"/>
      <c r="EA518" s="16"/>
      <c r="EB518" s="16"/>
      <c r="EC518" s="16"/>
      <c r="ED518" s="16"/>
      <c r="EE518" s="16"/>
      <c r="EF518" s="16"/>
      <c r="EG518" s="16"/>
      <c r="EH518" s="16"/>
      <c r="EI518" s="16"/>
      <c r="EJ518" s="16"/>
      <c r="EK518" s="16"/>
      <c r="EL518" s="16"/>
      <c r="EM518" s="16"/>
      <c r="EN518" s="16"/>
      <c r="EO518" s="16"/>
      <c r="EP518" s="16"/>
      <c r="EQ518" s="16"/>
      <c r="ER518" s="16"/>
      <c r="ES518" s="16"/>
      <c r="ET518" s="16"/>
      <c r="EU518" s="16"/>
      <c r="EV518" s="16"/>
      <c r="EW518" s="16"/>
      <c r="EX518" s="16"/>
      <c r="EY518" s="16"/>
      <c r="EZ518" s="16"/>
      <c r="FA518" s="16"/>
      <c r="FB518" s="16"/>
      <c r="FC518" s="16"/>
      <c r="FD518" s="16"/>
      <c r="FE518" s="16"/>
      <c r="FF518" s="16"/>
      <c r="FG518" s="16"/>
      <c r="FH518" s="16"/>
      <c r="FI518" s="16"/>
      <c r="FJ518" s="16"/>
      <c r="FK518" s="16"/>
      <c r="FL518" s="16"/>
      <c r="FM518" s="16"/>
      <c r="FN518" s="16"/>
      <c r="FO518" s="16"/>
      <c r="FP518" s="16"/>
      <c r="FQ518" s="16"/>
      <c r="FR518" s="16"/>
      <c r="FS518" s="16"/>
      <c r="FT518" s="16"/>
      <c r="FU518" s="16"/>
      <c r="FV518" s="16"/>
      <c r="FW518" s="16"/>
      <c r="FX518" s="16"/>
      <c r="FY518" s="16"/>
      <c r="FZ518" s="16"/>
      <c r="GA518" s="16"/>
      <c r="GB518" s="16"/>
      <c r="GC518" s="16"/>
      <c r="GE518" s="37">
        <v>513</v>
      </c>
      <c r="GF518" s="12">
        <v>3707</v>
      </c>
      <c r="GG518" s="16">
        <v>21.66</v>
      </c>
      <c r="GH518" s="16">
        <v>7.98</v>
      </c>
      <c r="GI518" s="16">
        <v>3</v>
      </c>
      <c r="GJ518" s="16">
        <v>1.2</v>
      </c>
      <c r="GK518" s="16">
        <v>9.6999999999999993</v>
      </c>
      <c r="GL518" s="16">
        <v>13.59</v>
      </c>
      <c r="GM518" s="16">
        <v>8.25</v>
      </c>
      <c r="GN518" s="16">
        <v>0</v>
      </c>
      <c r="GO518" s="16">
        <v>83.38</v>
      </c>
      <c r="GP518" s="16">
        <v>5.76</v>
      </c>
      <c r="GQ518" s="16">
        <v>0</v>
      </c>
      <c r="GR518" s="16">
        <v>0</v>
      </c>
      <c r="GS518" s="16">
        <v>46.24</v>
      </c>
      <c r="GT518" s="16">
        <v>63.185000000000002</v>
      </c>
      <c r="GU518" s="16">
        <v>52.8</v>
      </c>
      <c r="GV518" s="16">
        <v>3672.7440000000011</v>
      </c>
      <c r="GW518" s="16"/>
      <c r="GX518" s="16"/>
      <c r="GY518" s="16"/>
      <c r="GZ518" s="16"/>
      <c r="HA518" s="16"/>
    </row>
    <row r="519" spans="1:209" x14ac:dyDescent="0.35">
      <c r="A519" s="37"/>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E519" s="37">
        <v>514</v>
      </c>
      <c r="GF519" s="12">
        <v>3708</v>
      </c>
      <c r="GG519" s="16">
        <v>0</v>
      </c>
      <c r="GH519" s="16">
        <v>0</v>
      </c>
      <c r="GI519" s="16">
        <v>0</v>
      </c>
      <c r="GJ519" s="16">
        <v>0</v>
      </c>
      <c r="GK519" s="16">
        <v>0</v>
      </c>
      <c r="GL519" s="16">
        <v>0</v>
      </c>
      <c r="GM519" s="16">
        <v>0</v>
      </c>
      <c r="GN519" s="16">
        <v>0</v>
      </c>
      <c r="GO519" s="16">
        <v>0</v>
      </c>
      <c r="GP519" s="16">
        <v>0</v>
      </c>
      <c r="GQ519" s="16">
        <v>0</v>
      </c>
      <c r="GR519" s="16">
        <v>0</v>
      </c>
      <c r="GS519" s="16">
        <v>0</v>
      </c>
      <c r="GT519" s="16">
        <v>0</v>
      </c>
      <c r="GU519" s="16">
        <v>0</v>
      </c>
      <c r="GV519" s="16">
        <v>127.38500000000001</v>
      </c>
      <c r="GW519" s="16"/>
      <c r="GX519" s="16"/>
      <c r="GY519" s="16"/>
      <c r="GZ519" s="16"/>
      <c r="HA519" s="16"/>
    </row>
    <row r="520" spans="1:209" x14ac:dyDescent="0.35">
      <c r="A520" s="37"/>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E520" s="37">
        <v>515</v>
      </c>
      <c r="GF520" s="12">
        <v>3709</v>
      </c>
      <c r="GG520" s="16">
        <v>2.1</v>
      </c>
      <c r="GH520" s="16">
        <v>0</v>
      </c>
      <c r="GI520" s="16">
        <v>0</v>
      </c>
      <c r="GJ520" s="16">
        <v>15.5</v>
      </c>
      <c r="GK520" s="16">
        <v>0</v>
      </c>
      <c r="GL520" s="16">
        <v>0</v>
      </c>
      <c r="GM520" s="16">
        <v>0</v>
      </c>
      <c r="GN520" s="16">
        <v>5.4</v>
      </c>
      <c r="GO520" s="16">
        <v>6.6</v>
      </c>
      <c r="GP520" s="16">
        <v>15.78</v>
      </c>
      <c r="GQ520" s="16">
        <v>6.5</v>
      </c>
      <c r="GR520" s="16">
        <v>5.6</v>
      </c>
      <c r="GS520" s="16">
        <v>0</v>
      </c>
      <c r="GT520" s="16">
        <v>6.96</v>
      </c>
      <c r="GU520" s="16">
        <v>0</v>
      </c>
      <c r="GV520" s="16">
        <v>714.09800000000007</v>
      </c>
      <c r="GW520" s="16"/>
      <c r="GX520" s="16"/>
      <c r="GY520" s="16"/>
      <c r="GZ520" s="16"/>
      <c r="HA520" s="16"/>
    </row>
    <row r="521" spans="1:209" x14ac:dyDescent="0.35">
      <c r="A521" s="37"/>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E521" s="37">
        <v>516</v>
      </c>
      <c r="GF521" s="12">
        <v>3711</v>
      </c>
      <c r="GG521" s="16">
        <v>0</v>
      </c>
      <c r="GH521" s="16">
        <v>20.059999999999999</v>
      </c>
      <c r="GI521" s="16">
        <v>0</v>
      </c>
      <c r="GJ521" s="16">
        <v>5</v>
      </c>
      <c r="GK521" s="16">
        <v>0</v>
      </c>
      <c r="GL521" s="16">
        <v>0</v>
      </c>
      <c r="GM521" s="16">
        <v>0</v>
      </c>
      <c r="GN521" s="16">
        <v>8.19</v>
      </c>
      <c r="GO521" s="16">
        <v>5.5</v>
      </c>
      <c r="GP521" s="16">
        <v>0</v>
      </c>
      <c r="GQ521" s="16">
        <v>9.9</v>
      </c>
      <c r="GR521" s="16">
        <v>22.6</v>
      </c>
      <c r="GS521" s="16">
        <v>6.6</v>
      </c>
      <c r="GT521" s="16">
        <v>0</v>
      </c>
      <c r="GU521" s="16">
        <v>7.48</v>
      </c>
      <c r="GV521" s="16">
        <v>1046.5349999999999</v>
      </c>
      <c r="GW521" s="16"/>
      <c r="GX521" s="16"/>
      <c r="GY521" s="16"/>
      <c r="GZ521" s="16"/>
      <c r="HA521" s="16"/>
    </row>
    <row r="522" spans="1:209" x14ac:dyDescent="0.35">
      <c r="A522" s="37"/>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c r="CO522" s="16"/>
      <c r="CP522" s="16"/>
      <c r="CQ522" s="16"/>
      <c r="CR522" s="16"/>
      <c r="CS522" s="16"/>
      <c r="CT522" s="16"/>
      <c r="CU522" s="16"/>
      <c r="CV522" s="16"/>
      <c r="CW522" s="16"/>
      <c r="CX522" s="16"/>
      <c r="CY522" s="16"/>
      <c r="CZ522" s="16"/>
      <c r="DA522" s="16"/>
      <c r="DB522" s="16"/>
      <c r="DC522" s="16"/>
      <c r="DD522" s="16"/>
      <c r="DE522" s="16"/>
      <c r="DF522" s="16"/>
      <c r="DG522" s="16"/>
      <c r="DH522" s="16"/>
      <c r="DI522" s="16"/>
      <c r="DJ522" s="16"/>
      <c r="DK522" s="16"/>
      <c r="DL522" s="16"/>
      <c r="DM522" s="16"/>
      <c r="DN522" s="16"/>
      <c r="DO522" s="16"/>
      <c r="DP522" s="16"/>
      <c r="DQ522" s="16"/>
      <c r="DR522" s="16"/>
      <c r="DS522" s="16"/>
      <c r="DT522" s="16"/>
      <c r="DU522" s="16"/>
      <c r="DV522" s="16"/>
      <c r="DW522" s="16"/>
      <c r="DX522" s="16"/>
      <c r="DY522" s="16"/>
      <c r="DZ522" s="16"/>
      <c r="EA522" s="16"/>
      <c r="EB522" s="16"/>
      <c r="EC522" s="16"/>
      <c r="ED522" s="16"/>
      <c r="EE522" s="16"/>
      <c r="EF522" s="16"/>
      <c r="EG522" s="16"/>
      <c r="EH522" s="16"/>
      <c r="EI522" s="16"/>
      <c r="EJ522" s="16"/>
      <c r="EK522" s="16"/>
      <c r="EL522" s="16"/>
      <c r="EM522" s="16"/>
      <c r="EN522" s="16"/>
      <c r="EO522" s="16"/>
      <c r="EP522" s="16"/>
      <c r="EQ522" s="16"/>
      <c r="ER522" s="16"/>
      <c r="ES522" s="16"/>
      <c r="ET522" s="16"/>
      <c r="EU522" s="16"/>
      <c r="EV522" s="16"/>
      <c r="EW522" s="16"/>
      <c r="EX522" s="16"/>
      <c r="EY522" s="16"/>
      <c r="EZ522" s="16"/>
      <c r="FA522" s="16"/>
      <c r="FB522" s="16"/>
      <c r="FC522" s="16"/>
      <c r="FD522" s="16"/>
      <c r="FE522" s="16"/>
      <c r="FF522" s="16"/>
      <c r="FG522" s="16"/>
      <c r="FH522" s="16"/>
      <c r="FI522" s="16"/>
      <c r="FJ522" s="16"/>
      <c r="FK522" s="16"/>
      <c r="FL522" s="16"/>
      <c r="FM522" s="16"/>
      <c r="FN522" s="16"/>
      <c r="FO522" s="16"/>
      <c r="FP522" s="16"/>
      <c r="FQ522" s="16"/>
      <c r="FR522" s="16"/>
      <c r="FS522" s="16"/>
      <c r="FT522" s="16"/>
      <c r="FU522" s="16"/>
      <c r="FV522" s="16"/>
      <c r="FW522" s="16"/>
      <c r="FX522" s="16"/>
      <c r="FY522" s="16"/>
      <c r="FZ522" s="16"/>
      <c r="GA522" s="16"/>
      <c r="GB522" s="16"/>
      <c r="GC522" s="16"/>
      <c r="GE522" s="37">
        <v>517</v>
      </c>
      <c r="GF522" s="12">
        <v>3712</v>
      </c>
      <c r="GG522" s="16">
        <v>4.5599999999999996</v>
      </c>
      <c r="GH522" s="16">
        <v>4.4000000000000004</v>
      </c>
      <c r="GI522" s="16">
        <v>0</v>
      </c>
      <c r="GJ522" s="16">
        <v>0</v>
      </c>
      <c r="GK522" s="16">
        <v>0</v>
      </c>
      <c r="GL522" s="16">
        <v>0</v>
      </c>
      <c r="GM522" s="16">
        <v>0</v>
      </c>
      <c r="GN522" s="16">
        <v>0</v>
      </c>
      <c r="GO522" s="16">
        <v>10.66</v>
      </c>
      <c r="GP522" s="16">
        <v>0</v>
      </c>
      <c r="GQ522" s="16">
        <v>99</v>
      </c>
      <c r="GR522" s="16">
        <v>0</v>
      </c>
      <c r="GS522" s="16">
        <v>0</v>
      </c>
      <c r="GT522" s="16">
        <v>0</v>
      </c>
      <c r="GU522" s="16">
        <v>10.119999999999999</v>
      </c>
      <c r="GV522" s="16">
        <v>841.11500000000024</v>
      </c>
      <c r="GW522" s="16"/>
      <c r="GX522" s="16"/>
      <c r="GY522" s="16"/>
      <c r="GZ522" s="16"/>
      <c r="HA522" s="16"/>
    </row>
    <row r="523" spans="1:209" x14ac:dyDescent="0.35">
      <c r="A523" s="37"/>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E523" s="37">
        <v>518</v>
      </c>
      <c r="GF523" s="12">
        <v>3713</v>
      </c>
      <c r="GG523" s="16">
        <v>1.52</v>
      </c>
      <c r="GH523" s="16">
        <v>20.16</v>
      </c>
      <c r="GI523" s="16">
        <v>1.6</v>
      </c>
      <c r="GJ523" s="16">
        <v>8.91</v>
      </c>
      <c r="GK523" s="16">
        <v>17.510000000000002</v>
      </c>
      <c r="GL523" s="16">
        <v>9.0050000000000008</v>
      </c>
      <c r="GM523" s="16">
        <v>9.14</v>
      </c>
      <c r="GN523" s="16">
        <v>0</v>
      </c>
      <c r="GO523" s="16">
        <v>6.6</v>
      </c>
      <c r="GP523" s="16">
        <v>15.3</v>
      </c>
      <c r="GQ523" s="16">
        <v>11.84</v>
      </c>
      <c r="GR523" s="16">
        <v>4.07</v>
      </c>
      <c r="GS523" s="16">
        <v>13.32</v>
      </c>
      <c r="GT523" s="16">
        <v>0</v>
      </c>
      <c r="GU523" s="16">
        <v>6.6</v>
      </c>
      <c r="GV523" s="16">
        <v>1695.6649999999991</v>
      </c>
      <c r="GW523" s="16"/>
      <c r="GX523" s="16"/>
      <c r="GY523" s="16"/>
      <c r="GZ523" s="16"/>
      <c r="HA523" s="16"/>
    </row>
    <row r="524" spans="1:209" x14ac:dyDescent="0.35">
      <c r="A524" s="37"/>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E524" s="37">
        <v>519</v>
      </c>
      <c r="GF524" s="12">
        <v>3714</v>
      </c>
      <c r="GG524" s="16">
        <v>47.747999999999998</v>
      </c>
      <c r="GH524" s="16">
        <v>52.57</v>
      </c>
      <c r="GI524" s="16">
        <v>12.09</v>
      </c>
      <c r="GJ524" s="16">
        <v>29</v>
      </c>
      <c r="GK524" s="16">
        <v>4</v>
      </c>
      <c r="GL524" s="16">
        <v>77.010000000000005</v>
      </c>
      <c r="GM524" s="16">
        <v>0</v>
      </c>
      <c r="GN524" s="16">
        <v>15.36</v>
      </c>
      <c r="GO524" s="16">
        <v>10.45</v>
      </c>
      <c r="GP524" s="16">
        <v>42.6</v>
      </c>
      <c r="GQ524" s="16">
        <v>37.299999999999997</v>
      </c>
      <c r="GR524" s="16">
        <v>45.78</v>
      </c>
      <c r="GS524" s="16">
        <v>97.86</v>
      </c>
      <c r="GT524" s="16">
        <v>28.975000000000001</v>
      </c>
      <c r="GU524" s="16">
        <v>26.4</v>
      </c>
      <c r="GV524" s="16">
        <v>5649.3529999999992</v>
      </c>
      <c r="GW524" s="16"/>
      <c r="GX524" s="16"/>
      <c r="GY524" s="16"/>
      <c r="GZ524" s="16"/>
      <c r="HA524" s="16"/>
    </row>
    <row r="525" spans="1:209" x14ac:dyDescent="0.35">
      <c r="A525" s="37"/>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E525" s="37">
        <v>520</v>
      </c>
      <c r="GF525" s="12">
        <v>3715</v>
      </c>
      <c r="GG525" s="16">
        <v>1.98</v>
      </c>
      <c r="GH525" s="16">
        <v>8.58</v>
      </c>
      <c r="GI525" s="16">
        <v>0</v>
      </c>
      <c r="GJ525" s="16">
        <v>2</v>
      </c>
      <c r="GK525" s="16">
        <v>0</v>
      </c>
      <c r="GL525" s="16">
        <v>0</v>
      </c>
      <c r="GM525" s="16">
        <v>0</v>
      </c>
      <c r="GN525" s="16">
        <v>0</v>
      </c>
      <c r="GO525" s="16">
        <v>5.44</v>
      </c>
      <c r="GP525" s="16">
        <v>0</v>
      </c>
      <c r="GQ525" s="16">
        <v>0</v>
      </c>
      <c r="GR525" s="16">
        <v>15.54</v>
      </c>
      <c r="GS525" s="16">
        <v>0</v>
      </c>
      <c r="GT525" s="16">
        <v>0</v>
      </c>
      <c r="GU525" s="16">
        <v>0</v>
      </c>
      <c r="GV525" s="16">
        <v>581.07799999999986</v>
      </c>
      <c r="GW525" s="16"/>
      <c r="GX525" s="16"/>
      <c r="GY525" s="16"/>
      <c r="GZ525" s="16"/>
      <c r="HA525" s="16"/>
    </row>
    <row r="526" spans="1:209" x14ac:dyDescent="0.35">
      <c r="A526" s="37"/>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c r="CO526" s="16"/>
      <c r="CP526" s="16"/>
      <c r="CQ526" s="16"/>
      <c r="CR526" s="16"/>
      <c r="CS526" s="16"/>
      <c r="CT526" s="16"/>
      <c r="CU526" s="16"/>
      <c r="CV526" s="16"/>
      <c r="CW526" s="16"/>
      <c r="CX526" s="16"/>
      <c r="CY526" s="16"/>
      <c r="CZ526" s="16"/>
      <c r="DA526" s="16"/>
      <c r="DB526" s="16"/>
      <c r="DC526" s="16"/>
      <c r="DD526" s="16"/>
      <c r="DE526" s="16"/>
      <c r="DF526" s="16"/>
      <c r="DG526" s="16"/>
      <c r="DH526" s="16"/>
      <c r="DI526" s="16"/>
      <c r="DJ526" s="16"/>
      <c r="DK526" s="16"/>
      <c r="DL526" s="16"/>
      <c r="DM526" s="16"/>
      <c r="DN526" s="16"/>
      <c r="DO526" s="16"/>
      <c r="DP526" s="16"/>
      <c r="DQ526" s="16"/>
      <c r="DR526" s="16"/>
      <c r="DS526" s="16"/>
      <c r="DT526" s="16"/>
      <c r="DU526" s="16"/>
      <c r="DV526" s="16"/>
      <c r="DW526" s="16"/>
      <c r="DX526" s="16"/>
      <c r="DY526" s="16"/>
      <c r="DZ526" s="16"/>
      <c r="EA526" s="16"/>
      <c r="EB526" s="16"/>
      <c r="EC526" s="16"/>
      <c r="ED526" s="16"/>
      <c r="EE526" s="16"/>
      <c r="EF526" s="16"/>
      <c r="EG526" s="16"/>
      <c r="EH526" s="16"/>
      <c r="EI526" s="16"/>
      <c r="EJ526" s="16"/>
      <c r="EK526" s="16"/>
      <c r="EL526" s="16"/>
      <c r="EM526" s="16"/>
      <c r="EN526" s="16"/>
      <c r="EO526" s="16"/>
      <c r="EP526" s="16"/>
      <c r="EQ526" s="16"/>
      <c r="ER526" s="16"/>
      <c r="ES526" s="16"/>
      <c r="ET526" s="16"/>
      <c r="EU526" s="16"/>
      <c r="EV526" s="16"/>
      <c r="EW526" s="16"/>
      <c r="EX526" s="16"/>
      <c r="EY526" s="16"/>
      <c r="EZ526" s="16"/>
      <c r="FA526" s="16"/>
      <c r="FB526" s="16"/>
      <c r="FC526" s="16"/>
      <c r="FD526" s="16"/>
      <c r="FE526" s="16"/>
      <c r="FF526" s="16"/>
      <c r="FG526" s="16"/>
      <c r="FH526" s="16"/>
      <c r="FI526" s="16"/>
      <c r="FJ526" s="16"/>
      <c r="FK526" s="16"/>
      <c r="FL526" s="16"/>
      <c r="FM526" s="16"/>
      <c r="FN526" s="16"/>
      <c r="FO526" s="16"/>
      <c r="FP526" s="16"/>
      <c r="FQ526" s="16"/>
      <c r="FR526" s="16"/>
      <c r="FS526" s="16"/>
      <c r="FT526" s="16"/>
      <c r="FU526" s="16"/>
      <c r="FV526" s="16"/>
      <c r="FW526" s="16"/>
      <c r="FX526" s="16"/>
      <c r="FY526" s="16"/>
      <c r="FZ526" s="16"/>
      <c r="GA526" s="16"/>
      <c r="GB526" s="16"/>
      <c r="GC526" s="16"/>
      <c r="GE526" s="37">
        <v>521</v>
      </c>
      <c r="GF526" s="12">
        <v>3717</v>
      </c>
      <c r="GG526" s="16">
        <v>21.405000000000001</v>
      </c>
      <c r="GH526" s="16">
        <v>37.46</v>
      </c>
      <c r="GI526" s="16">
        <v>33.65</v>
      </c>
      <c r="GJ526" s="16">
        <v>9</v>
      </c>
      <c r="GK526" s="16">
        <v>12</v>
      </c>
      <c r="GL526" s="16">
        <v>8</v>
      </c>
      <c r="GM526" s="16">
        <v>12.96</v>
      </c>
      <c r="GN526" s="16">
        <v>47.66</v>
      </c>
      <c r="GO526" s="16">
        <v>11.4</v>
      </c>
      <c r="GP526" s="16">
        <v>35.79</v>
      </c>
      <c r="GQ526" s="16">
        <v>71.424999999999997</v>
      </c>
      <c r="GR526" s="16">
        <v>28.8</v>
      </c>
      <c r="GS526" s="16">
        <v>6.65</v>
      </c>
      <c r="GT526" s="16">
        <v>56.734999999999999</v>
      </c>
      <c r="GU526" s="16">
        <v>18.809999999999999</v>
      </c>
      <c r="GV526" s="16">
        <v>5941.7560000000012</v>
      </c>
      <c r="GW526" s="16"/>
      <c r="GX526" s="16"/>
      <c r="GY526" s="16"/>
      <c r="GZ526" s="16"/>
      <c r="HA526" s="16"/>
    </row>
    <row r="527" spans="1:209" x14ac:dyDescent="0.35">
      <c r="A527" s="37"/>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E527" s="37">
        <v>522</v>
      </c>
      <c r="GF527" s="12">
        <v>3718</v>
      </c>
      <c r="GG527" s="16">
        <v>2.42</v>
      </c>
      <c r="GH527" s="16">
        <v>0</v>
      </c>
      <c r="GI527" s="16">
        <v>4.5</v>
      </c>
      <c r="GJ527" s="16">
        <v>0</v>
      </c>
      <c r="GK527" s="16">
        <v>0</v>
      </c>
      <c r="GL527" s="16">
        <v>0</v>
      </c>
      <c r="GM527" s="16">
        <v>0</v>
      </c>
      <c r="GN527" s="16">
        <v>0</v>
      </c>
      <c r="GO527" s="16">
        <v>0</v>
      </c>
      <c r="GP527" s="16">
        <v>0</v>
      </c>
      <c r="GQ527" s="16">
        <v>0</v>
      </c>
      <c r="GR527" s="16">
        <v>0</v>
      </c>
      <c r="GS527" s="16">
        <v>0</v>
      </c>
      <c r="GT527" s="16">
        <v>0</v>
      </c>
      <c r="GU527" s="16">
        <v>0</v>
      </c>
      <c r="GV527" s="16">
        <v>174.64999999999998</v>
      </c>
      <c r="GW527" s="16"/>
      <c r="GX527" s="16"/>
      <c r="GY527" s="16"/>
      <c r="GZ527" s="16"/>
      <c r="HA527" s="16"/>
    </row>
    <row r="528" spans="1:209" x14ac:dyDescent="0.35">
      <c r="A528" s="37"/>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E528" s="37">
        <v>523</v>
      </c>
      <c r="GF528" s="12">
        <v>3719</v>
      </c>
      <c r="GG528" s="16">
        <v>0</v>
      </c>
      <c r="GH528" s="16">
        <v>0</v>
      </c>
      <c r="GI528" s="16">
        <v>0</v>
      </c>
      <c r="GJ528" s="16">
        <v>0</v>
      </c>
      <c r="GK528" s="16">
        <v>0</v>
      </c>
      <c r="GL528" s="16">
        <v>9.18</v>
      </c>
      <c r="GM528" s="16">
        <v>0</v>
      </c>
      <c r="GN528" s="16">
        <v>8.6999999999999993</v>
      </c>
      <c r="GO528" s="16">
        <v>0</v>
      </c>
      <c r="GP528" s="16">
        <v>0</v>
      </c>
      <c r="GQ528" s="16">
        <v>19.98</v>
      </c>
      <c r="GR528" s="16">
        <v>11.1</v>
      </c>
      <c r="GS528" s="16">
        <v>0</v>
      </c>
      <c r="GT528" s="16">
        <v>0</v>
      </c>
      <c r="GU528" s="16">
        <v>6.6</v>
      </c>
      <c r="GV528" s="16">
        <v>1038.8450000000005</v>
      </c>
      <c r="GW528" s="16"/>
      <c r="GX528" s="16"/>
      <c r="GY528" s="16"/>
      <c r="GZ528" s="16"/>
      <c r="HA528" s="16"/>
    </row>
    <row r="529" spans="1:209" x14ac:dyDescent="0.35">
      <c r="A529" s="37"/>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E529" s="37">
        <v>524</v>
      </c>
      <c r="GF529" s="12">
        <v>3720</v>
      </c>
      <c r="GG529" s="16">
        <v>10.96</v>
      </c>
      <c r="GH529" s="16">
        <v>11.074999999999999</v>
      </c>
      <c r="GI529" s="16">
        <v>9.1999999999999993</v>
      </c>
      <c r="GJ529" s="16">
        <v>7</v>
      </c>
      <c r="GK529" s="16">
        <v>0</v>
      </c>
      <c r="GL529" s="16">
        <v>4.5</v>
      </c>
      <c r="GM529" s="16">
        <v>12.45</v>
      </c>
      <c r="GN529" s="16">
        <v>0</v>
      </c>
      <c r="GO529" s="16">
        <v>25.8</v>
      </c>
      <c r="GP529" s="16">
        <v>0</v>
      </c>
      <c r="GQ529" s="16">
        <v>0</v>
      </c>
      <c r="GR529" s="16">
        <v>21.79</v>
      </c>
      <c r="GS529" s="16">
        <v>12.48</v>
      </c>
      <c r="GT529" s="16">
        <v>31.27</v>
      </c>
      <c r="GU529" s="16">
        <v>0</v>
      </c>
      <c r="GV529" s="16">
        <v>1904.2220000000004</v>
      </c>
      <c r="GW529" s="16"/>
      <c r="GX529" s="16"/>
      <c r="GY529" s="16"/>
      <c r="GZ529" s="16"/>
      <c r="HA529" s="16"/>
    </row>
    <row r="530" spans="1:209" x14ac:dyDescent="0.35">
      <c r="A530" s="37"/>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c r="CO530" s="16"/>
      <c r="CP530" s="16"/>
      <c r="CQ530" s="16"/>
      <c r="CR530" s="16"/>
      <c r="CS530" s="16"/>
      <c r="CT530" s="16"/>
      <c r="CU530" s="16"/>
      <c r="CV530" s="16"/>
      <c r="CW530" s="16"/>
      <c r="CX530" s="16"/>
      <c r="CY530" s="16"/>
      <c r="CZ530" s="16"/>
      <c r="DA530" s="16"/>
      <c r="DB530" s="16"/>
      <c r="DC530" s="16"/>
      <c r="DD530" s="16"/>
      <c r="DE530" s="16"/>
      <c r="DF530" s="16"/>
      <c r="DG530" s="16"/>
      <c r="DH530" s="16"/>
      <c r="DI530" s="16"/>
      <c r="DJ530" s="16"/>
      <c r="DK530" s="16"/>
      <c r="DL530" s="16"/>
      <c r="DM530" s="16"/>
      <c r="DN530" s="16"/>
      <c r="DO530" s="16"/>
      <c r="DP530" s="16"/>
      <c r="DQ530" s="16"/>
      <c r="DR530" s="16"/>
      <c r="DS530" s="16"/>
      <c r="DT530" s="16"/>
      <c r="DU530" s="16"/>
      <c r="DV530" s="16"/>
      <c r="DW530" s="16"/>
      <c r="DX530" s="16"/>
      <c r="DY530" s="16"/>
      <c r="DZ530" s="16"/>
      <c r="EA530" s="16"/>
      <c r="EB530" s="16"/>
      <c r="EC530" s="16"/>
      <c r="ED530" s="16"/>
      <c r="EE530" s="16"/>
      <c r="EF530" s="16"/>
      <c r="EG530" s="16"/>
      <c r="EH530" s="16"/>
      <c r="EI530" s="16"/>
      <c r="EJ530" s="16"/>
      <c r="EK530" s="16"/>
      <c r="EL530" s="16"/>
      <c r="EM530" s="16"/>
      <c r="EN530" s="16"/>
      <c r="EO530" s="16"/>
      <c r="EP530" s="16"/>
      <c r="EQ530" s="16"/>
      <c r="ER530" s="16"/>
      <c r="ES530" s="16"/>
      <c r="ET530" s="16"/>
      <c r="EU530" s="16"/>
      <c r="EV530" s="16"/>
      <c r="EW530" s="16"/>
      <c r="EX530" s="16"/>
      <c r="EY530" s="16"/>
      <c r="EZ530" s="16"/>
      <c r="FA530" s="16"/>
      <c r="FB530" s="16"/>
      <c r="FC530" s="16"/>
      <c r="FD530" s="16"/>
      <c r="FE530" s="16"/>
      <c r="FF530" s="16"/>
      <c r="FG530" s="16"/>
      <c r="FH530" s="16"/>
      <c r="FI530" s="16"/>
      <c r="FJ530" s="16"/>
      <c r="FK530" s="16"/>
      <c r="FL530" s="16"/>
      <c r="FM530" s="16"/>
      <c r="FN530" s="16"/>
      <c r="FO530" s="16"/>
      <c r="FP530" s="16"/>
      <c r="FQ530" s="16"/>
      <c r="FR530" s="16"/>
      <c r="FS530" s="16"/>
      <c r="FT530" s="16"/>
      <c r="FU530" s="16"/>
      <c r="FV530" s="16"/>
      <c r="FW530" s="16"/>
      <c r="FX530" s="16"/>
      <c r="FY530" s="16"/>
      <c r="FZ530" s="16"/>
      <c r="GA530" s="16"/>
      <c r="GB530" s="16"/>
      <c r="GC530" s="16"/>
      <c r="GE530" s="37">
        <v>525</v>
      </c>
      <c r="GF530" s="12">
        <v>3722</v>
      </c>
      <c r="GG530" s="16">
        <v>57.216000000000001</v>
      </c>
      <c r="GH530" s="16">
        <v>75.27</v>
      </c>
      <c r="GI530" s="16">
        <v>25.204999999999998</v>
      </c>
      <c r="GJ530" s="16">
        <v>20.96</v>
      </c>
      <c r="GK530" s="16">
        <v>7.15</v>
      </c>
      <c r="GL530" s="16">
        <v>11.44</v>
      </c>
      <c r="GM530" s="16">
        <v>67.905000000000001</v>
      </c>
      <c r="GN530" s="16">
        <v>64.05</v>
      </c>
      <c r="GO530" s="16">
        <v>30.09</v>
      </c>
      <c r="GP530" s="16">
        <v>101.02500000000001</v>
      </c>
      <c r="GQ530" s="16">
        <v>106.52</v>
      </c>
      <c r="GR530" s="16">
        <v>77.39</v>
      </c>
      <c r="GS530" s="16">
        <v>115.89</v>
      </c>
      <c r="GT530" s="16">
        <v>26.36</v>
      </c>
      <c r="GU530" s="16">
        <v>72.34</v>
      </c>
      <c r="GV530" s="16">
        <v>11898.401000000005</v>
      </c>
      <c r="GW530" s="16"/>
      <c r="GX530" s="16"/>
      <c r="GY530" s="16"/>
      <c r="GZ530" s="16"/>
      <c r="HA530" s="16"/>
    </row>
    <row r="531" spans="1:209" x14ac:dyDescent="0.35">
      <c r="A531" s="37"/>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E531" s="37">
        <v>526</v>
      </c>
      <c r="GF531" s="12">
        <v>3723</v>
      </c>
      <c r="GG531" s="16">
        <v>53.898000000000003</v>
      </c>
      <c r="GH531" s="16">
        <v>26.195</v>
      </c>
      <c r="GI531" s="16">
        <v>15.975</v>
      </c>
      <c r="GJ531" s="16">
        <v>4.5</v>
      </c>
      <c r="GK531" s="16">
        <v>10.51</v>
      </c>
      <c r="GL531" s="16">
        <v>14.5</v>
      </c>
      <c r="GM531" s="16">
        <v>12.21</v>
      </c>
      <c r="GN531" s="16">
        <v>20.625</v>
      </c>
      <c r="GO531" s="16">
        <v>31.81</v>
      </c>
      <c r="GP531" s="16">
        <v>53.76</v>
      </c>
      <c r="GQ531" s="16">
        <v>53.48</v>
      </c>
      <c r="GR531" s="16">
        <v>19.89</v>
      </c>
      <c r="GS531" s="16">
        <v>29.47</v>
      </c>
      <c r="GT531" s="16">
        <v>40.725000000000001</v>
      </c>
      <c r="GU531" s="16">
        <v>23.32</v>
      </c>
      <c r="GV531" s="16">
        <v>6114.7620000000034</v>
      </c>
      <c r="GW531" s="16"/>
      <c r="GX531" s="16"/>
      <c r="GY531" s="16"/>
      <c r="GZ531" s="16"/>
      <c r="HA531" s="16"/>
    </row>
    <row r="532" spans="1:209" x14ac:dyDescent="0.35">
      <c r="A532" s="37"/>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E532" s="37">
        <v>527</v>
      </c>
      <c r="GF532" s="12">
        <v>3724</v>
      </c>
      <c r="GG532" s="16">
        <v>0</v>
      </c>
      <c r="GH532" s="16">
        <v>2</v>
      </c>
      <c r="GI532" s="16">
        <v>0</v>
      </c>
      <c r="GJ532" s="16">
        <v>0</v>
      </c>
      <c r="GK532" s="16">
        <v>0</v>
      </c>
      <c r="GL532" s="16">
        <v>0</v>
      </c>
      <c r="GM532" s="16">
        <v>0</v>
      </c>
      <c r="GN532" s="16">
        <v>0</v>
      </c>
      <c r="GO532" s="16">
        <v>0</v>
      </c>
      <c r="GP532" s="16">
        <v>0</v>
      </c>
      <c r="GQ532" s="16">
        <v>0</v>
      </c>
      <c r="GR532" s="16">
        <v>0</v>
      </c>
      <c r="GS532" s="16">
        <v>0</v>
      </c>
      <c r="GT532" s="16">
        <v>0</v>
      </c>
      <c r="GU532" s="16">
        <v>0</v>
      </c>
      <c r="GV532" s="16">
        <v>152.94499999999999</v>
      </c>
      <c r="GW532" s="16"/>
      <c r="GX532" s="16"/>
      <c r="GY532" s="16"/>
      <c r="GZ532" s="16"/>
      <c r="HA532" s="16"/>
    </row>
    <row r="533" spans="1:209" x14ac:dyDescent="0.35">
      <c r="A533" s="37"/>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E533" s="37">
        <v>528</v>
      </c>
      <c r="GF533" s="12">
        <v>3725</v>
      </c>
      <c r="GG533" s="16">
        <v>3</v>
      </c>
      <c r="GH533" s="16">
        <v>9.31</v>
      </c>
      <c r="GI533" s="16">
        <v>0</v>
      </c>
      <c r="GJ533" s="16">
        <v>0</v>
      </c>
      <c r="GK533" s="16">
        <v>9</v>
      </c>
      <c r="GL533" s="16">
        <v>0</v>
      </c>
      <c r="GM533" s="16">
        <v>6.18</v>
      </c>
      <c r="GN533" s="16">
        <v>6.6</v>
      </c>
      <c r="GO533" s="16">
        <v>6.3</v>
      </c>
      <c r="GP533" s="16">
        <v>0</v>
      </c>
      <c r="GQ533" s="16">
        <v>5.92</v>
      </c>
      <c r="GR533" s="16">
        <v>41.76</v>
      </c>
      <c r="GS533" s="16">
        <v>0</v>
      </c>
      <c r="GT533" s="16">
        <v>0</v>
      </c>
      <c r="GU533" s="16">
        <v>0</v>
      </c>
      <c r="GV533" s="16">
        <v>1051.4400000000005</v>
      </c>
      <c r="GW533" s="16"/>
      <c r="GX533" s="16"/>
      <c r="GY533" s="16"/>
      <c r="GZ533" s="16"/>
      <c r="HA533" s="16"/>
    </row>
    <row r="534" spans="1:209" x14ac:dyDescent="0.35">
      <c r="A534" s="37"/>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c r="CO534" s="16"/>
      <c r="CP534" s="16"/>
      <c r="CQ534" s="16"/>
      <c r="CR534" s="16"/>
      <c r="CS534" s="16"/>
      <c r="CT534" s="16"/>
      <c r="CU534" s="16"/>
      <c r="CV534" s="16"/>
      <c r="CW534" s="16"/>
      <c r="CX534" s="16"/>
      <c r="CY534" s="16"/>
      <c r="CZ534" s="16"/>
      <c r="DA534" s="16"/>
      <c r="DB534" s="16"/>
      <c r="DC534" s="16"/>
      <c r="DD534" s="16"/>
      <c r="DE534" s="16"/>
      <c r="DF534" s="16"/>
      <c r="DG534" s="16"/>
      <c r="DH534" s="16"/>
      <c r="DI534" s="16"/>
      <c r="DJ534" s="16"/>
      <c r="DK534" s="16"/>
      <c r="DL534" s="16"/>
      <c r="DM534" s="16"/>
      <c r="DN534" s="16"/>
      <c r="DO534" s="16"/>
      <c r="DP534" s="16"/>
      <c r="DQ534" s="16"/>
      <c r="DR534" s="16"/>
      <c r="DS534" s="16"/>
      <c r="DT534" s="16"/>
      <c r="DU534" s="16"/>
      <c r="DV534" s="16"/>
      <c r="DW534" s="16"/>
      <c r="DX534" s="16"/>
      <c r="DY534" s="16"/>
      <c r="DZ534" s="16"/>
      <c r="EA534" s="16"/>
      <c r="EB534" s="16"/>
      <c r="EC534" s="16"/>
      <c r="ED534" s="16"/>
      <c r="EE534" s="16"/>
      <c r="EF534" s="16"/>
      <c r="EG534" s="16"/>
      <c r="EH534" s="16"/>
      <c r="EI534" s="16"/>
      <c r="EJ534" s="16"/>
      <c r="EK534" s="16"/>
      <c r="EL534" s="16"/>
      <c r="EM534" s="16"/>
      <c r="EN534" s="16"/>
      <c r="EO534" s="16"/>
      <c r="EP534" s="16"/>
      <c r="EQ534" s="16"/>
      <c r="ER534" s="16"/>
      <c r="ES534" s="16"/>
      <c r="ET534" s="16"/>
      <c r="EU534" s="16"/>
      <c r="EV534" s="16"/>
      <c r="EW534" s="16"/>
      <c r="EX534" s="16"/>
      <c r="EY534" s="16"/>
      <c r="EZ534" s="16"/>
      <c r="FA534" s="16"/>
      <c r="FB534" s="16"/>
      <c r="FC534" s="16"/>
      <c r="FD534" s="16"/>
      <c r="FE534" s="16"/>
      <c r="FF534" s="16"/>
      <c r="FG534" s="16"/>
      <c r="FH534" s="16"/>
      <c r="FI534" s="16"/>
      <c r="FJ534" s="16"/>
      <c r="FK534" s="16"/>
      <c r="FL534" s="16"/>
      <c r="FM534" s="16"/>
      <c r="FN534" s="16"/>
      <c r="FO534" s="16"/>
      <c r="FP534" s="16"/>
      <c r="FQ534" s="16"/>
      <c r="FR534" s="16"/>
      <c r="FS534" s="16"/>
      <c r="FT534" s="16"/>
      <c r="FU534" s="16"/>
      <c r="FV534" s="16"/>
      <c r="FW534" s="16"/>
      <c r="FX534" s="16"/>
      <c r="FY534" s="16"/>
      <c r="FZ534" s="16"/>
      <c r="GA534" s="16"/>
      <c r="GB534" s="16"/>
      <c r="GC534" s="16"/>
      <c r="GE534" s="37">
        <v>529</v>
      </c>
      <c r="GF534" s="12">
        <v>3726</v>
      </c>
      <c r="GG534" s="16">
        <v>10.66</v>
      </c>
      <c r="GH534" s="16">
        <v>10.3</v>
      </c>
      <c r="GI534" s="16">
        <v>3.5</v>
      </c>
      <c r="GJ534" s="16">
        <v>0</v>
      </c>
      <c r="GK534" s="16">
        <v>8</v>
      </c>
      <c r="GL534" s="16">
        <v>0</v>
      </c>
      <c r="GM534" s="16">
        <v>8.1999999999999993</v>
      </c>
      <c r="GN534" s="16">
        <v>0</v>
      </c>
      <c r="GO534" s="16">
        <v>0</v>
      </c>
      <c r="GP534" s="16">
        <v>0</v>
      </c>
      <c r="GQ534" s="16">
        <v>0</v>
      </c>
      <c r="GR534" s="16">
        <v>0</v>
      </c>
      <c r="GS534" s="16">
        <v>0</v>
      </c>
      <c r="GT534" s="16">
        <v>0</v>
      </c>
      <c r="GU534" s="16">
        <v>7.04</v>
      </c>
      <c r="GV534" s="16">
        <v>698.24</v>
      </c>
      <c r="GW534" s="16"/>
      <c r="GX534" s="16"/>
      <c r="GY534" s="16"/>
      <c r="GZ534" s="16"/>
      <c r="HA534" s="16"/>
    </row>
    <row r="535" spans="1:209" x14ac:dyDescent="0.35">
      <c r="A535" s="37"/>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E535" s="37">
        <v>530</v>
      </c>
      <c r="GF535" s="12">
        <v>3727</v>
      </c>
      <c r="GG535" s="16">
        <v>7.0350000000000001</v>
      </c>
      <c r="GH535" s="16">
        <v>4.5</v>
      </c>
      <c r="GI535" s="16">
        <v>0</v>
      </c>
      <c r="GJ535" s="16">
        <v>0</v>
      </c>
      <c r="GK535" s="16">
        <v>4.5</v>
      </c>
      <c r="GL535" s="16">
        <v>0</v>
      </c>
      <c r="GM535" s="16">
        <v>10.82</v>
      </c>
      <c r="GN535" s="16">
        <v>0</v>
      </c>
      <c r="GO535" s="16">
        <v>18.7</v>
      </c>
      <c r="GP535" s="16">
        <v>0</v>
      </c>
      <c r="GQ535" s="16">
        <v>0</v>
      </c>
      <c r="GR535" s="16">
        <v>9.25</v>
      </c>
      <c r="GS535" s="16">
        <v>6.64</v>
      </c>
      <c r="GT535" s="16">
        <v>0</v>
      </c>
      <c r="GU535" s="16">
        <v>0</v>
      </c>
      <c r="GV535" s="16">
        <v>429.40500000000009</v>
      </c>
      <c r="GW535" s="16"/>
      <c r="GX535" s="16"/>
      <c r="GY535" s="16"/>
      <c r="GZ535" s="16"/>
      <c r="HA535" s="16"/>
    </row>
    <row r="536" spans="1:209" x14ac:dyDescent="0.35">
      <c r="A536" s="37"/>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E536" s="37">
        <v>531</v>
      </c>
      <c r="GF536" s="12">
        <v>3728</v>
      </c>
      <c r="GG536" s="16">
        <v>7.12</v>
      </c>
      <c r="GH536" s="16">
        <v>9.74</v>
      </c>
      <c r="GI536" s="16">
        <v>4</v>
      </c>
      <c r="GJ536" s="16">
        <v>2</v>
      </c>
      <c r="GK536" s="16">
        <v>3</v>
      </c>
      <c r="GL536" s="16">
        <v>0</v>
      </c>
      <c r="GM536" s="16">
        <v>6.24</v>
      </c>
      <c r="GN536" s="16">
        <v>0</v>
      </c>
      <c r="GO536" s="16">
        <v>16.844999999999999</v>
      </c>
      <c r="GP536" s="16">
        <v>13.2</v>
      </c>
      <c r="GQ536" s="16">
        <v>0</v>
      </c>
      <c r="GR536" s="16">
        <v>0</v>
      </c>
      <c r="GS536" s="16">
        <v>6.66</v>
      </c>
      <c r="GT536" s="16">
        <v>0</v>
      </c>
      <c r="GU536" s="16">
        <v>14.52</v>
      </c>
      <c r="GV536" s="16">
        <v>1058.2699999999998</v>
      </c>
      <c r="GW536" s="16"/>
      <c r="GX536" s="16"/>
      <c r="GY536" s="16"/>
      <c r="GZ536" s="16"/>
      <c r="HA536" s="16"/>
    </row>
    <row r="537" spans="1:209" x14ac:dyDescent="0.35">
      <c r="A537" s="37"/>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E537" s="37">
        <v>532</v>
      </c>
      <c r="GF537" s="12">
        <v>3730</v>
      </c>
      <c r="GG537" s="16">
        <v>194.01400000000001</v>
      </c>
      <c r="GH537" s="16">
        <v>298.76</v>
      </c>
      <c r="GI537" s="16">
        <v>53.83</v>
      </c>
      <c r="GJ537" s="16">
        <v>26.1</v>
      </c>
      <c r="GK537" s="16">
        <v>42</v>
      </c>
      <c r="GL537" s="16">
        <v>38.92</v>
      </c>
      <c r="GM537" s="16">
        <v>136.75</v>
      </c>
      <c r="GN537" s="16">
        <v>38.984999999999999</v>
      </c>
      <c r="GO537" s="16">
        <v>50.08</v>
      </c>
      <c r="GP537" s="16">
        <v>206.8</v>
      </c>
      <c r="GQ537" s="16">
        <v>116.74</v>
      </c>
      <c r="GR537" s="16">
        <v>186.97</v>
      </c>
      <c r="GS537" s="16">
        <v>107.33</v>
      </c>
      <c r="GT537" s="16">
        <v>159.465</v>
      </c>
      <c r="GU537" s="16">
        <v>90.004999999999995</v>
      </c>
      <c r="GV537" s="16">
        <v>18467.273000000005</v>
      </c>
      <c r="GW537" s="16"/>
      <c r="GX537" s="16"/>
      <c r="GY537" s="16"/>
      <c r="GZ537" s="16"/>
      <c r="HA537" s="16"/>
    </row>
    <row r="538" spans="1:209" x14ac:dyDescent="0.35">
      <c r="A538" s="37"/>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c r="CO538" s="16"/>
      <c r="CP538" s="16"/>
      <c r="CQ538" s="16"/>
      <c r="CR538" s="16"/>
      <c r="CS538" s="16"/>
      <c r="CT538" s="16"/>
      <c r="CU538" s="16"/>
      <c r="CV538" s="16"/>
      <c r="CW538" s="16"/>
      <c r="CX538" s="16"/>
      <c r="CY538" s="16"/>
      <c r="CZ538" s="16"/>
      <c r="DA538" s="16"/>
      <c r="DB538" s="16"/>
      <c r="DC538" s="16"/>
      <c r="DD538" s="16"/>
      <c r="DE538" s="16"/>
      <c r="DF538" s="16"/>
      <c r="DG538" s="16"/>
      <c r="DH538" s="16"/>
      <c r="DI538" s="16"/>
      <c r="DJ538" s="16"/>
      <c r="DK538" s="16"/>
      <c r="DL538" s="16"/>
      <c r="DM538" s="16"/>
      <c r="DN538" s="16"/>
      <c r="DO538" s="16"/>
      <c r="DP538" s="16"/>
      <c r="DQ538" s="16"/>
      <c r="DR538" s="16"/>
      <c r="DS538" s="16"/>
      <c r="DT538" s="16"/>
      <c r="DU538" s="16"/>
      <c r="DV538" s="16"/>
      <c r="DW538" s="16"/>
      <c r="DX538" s="16"/>
      <c r="DY538" s="16"/>
      <c r="DZ538" s="16"/>
      <c r="EA538" s="16"/>
      <c r="EB538" s="16"/>
      <c r="EC538" s="16"/>
      <c r="ED538" s="16"/>
      <c r="EE538" s="16"/>
      <c r="EF538" s="16"/>
      <c r="EG538" s="16"/>
      <c r="EH538" s="16"/>
      <c r="EI538" s="16"/>
      <c r="EJ538" s="16"/>
      <c r="EK538" s="16"/>
      <c r="EL538" s="16"/>
      <c r="EM538" s="16"/>
      <c r="EN538" s="16"/>
      <c r="EO538" s="16"/>
      <c r="EP538" s="16"/>
      <c r="EQ538" s="16"/>
      <c r="ER538" s="16"/>
      <c r="ES538" s="16"/>
      <c r="ET538" s="16"/>
      <c r="EU538" s="16"/>
      <c r="EV538" s="16"/>
      <c r="EW538" s="16"/>
      <c r="EX538" s="16"/>
      <c r="EY538" s="16"/>
      <c r="EZ538" s="16"/>
      <c r="FA538" s="16"/>
      <c r="FB538" s="16"/>
      <c r="FC538" s="16"/>
      <c r="FD538" s="16"/>
      <c r="FE538" s="16"/>
      <c r="FF538" s="16"/>
      <c r="FG538" s="16"/>
      <c r="FH538" s="16"/>
      <c r="FI538" s="16"/>
      <c r="FJ538" s="16"/>
      <c r="FK538" s="16"/>
      <c r="FL538" s="16"/>
      <c r="FM538" s="16"/>
      <c r="FN538" s="16"/>
      <c r="FO538" s="16"/>
      <c r="FP538" s="16"/>
      <c r="FQ538" s="16"/>
      <c r="FR538" s="16"/>
      <c r="FS538" s="16"/>
      <c r="FT538" s="16"/>
      <c r="FU538" s="16"/>
      <c r="FV538" s="16"/>
      <c r="FW538" s="16"/>
      <c r="FX538" s="16"/>
      <c r="FY538" s="16"/>
      <c r="FZ538" s="16"/>
      <c r="GA538" s="16"/>
      <c r="GB538" s="16"/>
      <c r="GC538" s="16"/>
      <c r="GE538" s="37">
        <v>533</v>
      </c>
      <c r="GF538" s="12">
        <v>3732</v>
      </c>
      <c r="GG538" s="16">
        <v>15.66</v>
      </c>
      <c r="GH538" s="16">
        <v>11.04</v>
      </c>
      <c r="GI538" s="16">
        <v>2.5</v>
      </c>
      <c r="GJ538" s="16">
        <v>16.5</v>
      </c>
      <c r="GK538" s="16">
        <v>0</v>
      </c>
      <c r="GL538" s="16">
        <v>0</v>
      </c>
      <c r="GM538" s="16">
        <v>0</v>
      </c>
      <c r="GN538" s="16">
        <v>0</v>
      </c>
      <c r="GO538" s="16">
        <v>12</v>
      </c>
      <c r="GP538" s="16">
        <v>0</v>
      </c>
      <c r="GQ538" s="16">
        <v>19.8</v>
      </c>
      <c r="GR538" s="16">
        <v>13.32</v>
      </c>
      <c r="GS538" s="16">
        <v>34.49</v>
      </c>
      <c r="GT538" s="16">
        <v>10.56</v>
      </c>
      <c r="GU538" s="16">
        <v>7.92</v>
      </c>
      <c r="GV538" s="16">
        <v>1156.6869999999999</v>
      </c>
      <c r="GW538" s="16"/>
      <c r="GX538" s="16"/>
      <c r="GY538" s="16"/>
      <c r="GZ538" s="16"/>
      <c r="HA538" s="16"/>
    </row>
    <row r="539" spans="1:209" x14ac:dyDescent="0.35">
      <c r="A539" s="37"/>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E539" s="37">
        <v>534</v>
      </c>
      <c r="GF539" s="12">
        <v>3733</v>
      </c>
      <c r="GG539" s="16">
        <v>4.9400000000000004</v>
      </c>
      <c r="GH539" s="16">
        <v>1.52</v>
      </c>
      <c r="GI539" s="16">
        <v>6.04</v>
      </c>
      <c r="GJ539" s="16">
        <v>0</v>
      </c>
      <c r="GK539" s="16">
        <v>0</v>
      </c>
      <c r="GL539" s="16">
        <v>3.12</v>
      </c>
      <c r="GM539" s="16">
        <v>2.04</v>
      </c>
      <c r="GN539" s="16">
        <v>0</v>
      </c>
      <c r="GO539" s="16">
        <v>4.2699999999999996</v>
      </c>
      <c r="GP539" s="16">
        <v>0</v>
      </c>
      <c r="GQ539" s="16">
        <v>0</v>
      </c>
      <c r="GR539" s="16">
        <v>0</v>
      </c>
      <c r="GS539" s="16">
        <v>4.9800000000000004</v>
      </c>
      <c r="GT539" s="16">
        <v>0</v>
      </c>
      <c r="GU539" s="16">
        <v>0</v>
      </c>
      <c r="GV539" s="16">
        <v>526.80500000000018</v>
      </c>
      <c r="GW539" s="16"/>
      <c r="GX539" s="16"/>
      <c r="GY539" s="16"/>
      <c r="GZ539" s="16"/>
      <c r="HA539" s="16"/>
    </row>
    <row r="540" spans="1:209" x14ac:dyDescent="0.35">
      <c r="A540" s="37"/>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E540" s="37">
        <v>535</v>
      </c>
      <c r="GF540" s="12">
        <v>3735</v>
      </c>
      <c r="GG540" s="16">
        <v>2</v>
      </c>
      <c r="GH540" s="16">
        <v>17.86</v>
      </c>
      <c r="GI540" s="16">
        <v>0</v>
      </c>
      <c r="GJ540" s="16">
        <v>0</v>
      </c>
      <c r="GK540" s="16">
        <v>7</v>
      </c>
      <c r="GL540" s="16">
        <v>0</v>
      </c>
      <c r="GM540" s="16">
        <v>5.13</v>
      </c>
      <c r="GN540" s="16">
        <v>0</v>
      </c>
      <c r="GO540" s="16">
        <v>0</v>
      </c>
      <c r="GP540" s="16">
        <v>0</v>
      </c>
      <c r="GQ540" s="16">
        <v>6.4</v>
      </c>
      <c r="GR540" s="16">
        <v>7.4</v>
      </c>
      <c r="GS540" s="16">
        <v>17.260000000000002</v>
      </c>
      <c r="GT540" s="16">
        <v>10.119999999999999</v>
      </c>
      <c r="GU540" s="16">
        <v>21.12</v>
      </c>
      <c r="GV540" s="16">
        <v>1060.3700000000001</v>
      </c>
      <c r="GW540" s="16"/>
      <c r="GX540" s="16"/>
      <c r="GY540" s="16"/>
      <c r="GZ540" s="16"/>
      <c r="HA540" s="16"/>
    </row>
    <row r="541" spans="1:209" x14ac:dyDescent="0.35">
      <c r="A541" s="37"/>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E541" s="37">
        <v>536</v>
      </c>
      <c r="GF541" s="12">
        <v>3736</v>
      </c>
      <c r="GG541" s="16">
        <v>1.52</v>
      </c>
      <c r="GH541" s="16">
        <v>0</v>
      </c>
      <c r="GI541" s="16">
        <v>2.5</v>
      </c>
      <c r="GJ541" s="16">
        <v>0</v>
      </c>
      <c r="GK541" s="16">
        <v>0</v>
      </c>
      <c r="GL541" s="16">
        <v>0</v>
      </c>
      <c r="GM541" s="16">
        <v>0</v>
      </c>
      <c r="GN541" s="16">
        <v>0</v>
      </c>
      <c r="GO541" s="16">
        <v>5.58</v>
      </c>
      <c r="GP541" s="16">
        <v>0</v>
      </c>
      <c r="GQ541" s="16">
        <v>0</v>
      </c>
      <c r="GR541" s="16">
        <v>0</v>
      </c>
      <c r="GS541" s="16">
        <v>0</v>
      </c>
      <c r="GT541" s="16">
        <v>0</v>
      </c>
      <c r="GU541" s="16">
        <v>0</v>
      </c>
      <c r="GV541" s="16">
        <v>152.16000000000003</v>
      </c>
      <c r="GW541" s="16"/>
      <c r="GX541" s="16"/>
      <c r="GY541" s="16"/>
      <c r="GZ541" s="16"/>
      <c r="HA541" s="16"/>
    </row>
    <row r="542" spans="1:209" x14ac:dyDescent="0.35">
      <c r="A542" s="37"/>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c r="CO542" s="16"/>
      <c r="CP542" s="16"/>
      <c r="CQ542" s="16"/>
      <c r="CR542" s="16"/>
      <c r="CS542" s="16"/>
      <c r="CT542" s="16"/>
      <c r="CU542" s="16"/>
      <c r="CV542" s="16"/>
      <c r="CW542" s="16"/>
      <c r="CX542" s="16"/>
      <c r="CY542" s="16"/>
      <c r="CZ542" s="16"/>
      <c r="DA542" s="16"/>
      <c r="DB542" s="16"/>
      <c r="DC542" s="16"/>
      <c r="DD542" s="16"/>
      <c r="DE542" s="16"/>
      <c r="DF542" s="16"/>
      <c r="DG542" s="16"/>
      <c r="DH542" s="16"/>
      <c r="DI542" s="16"/>
      <c r="DJ542" s="16"/>
      <c r="DK542" s="16"/>
      <c r="DL542" s="16"/>
      <c r="DM542" s="16"/>
      <c r="DN542" s="16"/>
      <c r="DO542" s="16"/>
      <c r="DP542" s="16"/>
      <c r="DQ542" s="16"/>
      <c r="DR542" s="16"/>
      <c r="DS542" s="16"/>
      <c r="DT542" s="16"/>
      <c r="DU542" s="16"/>
      <c r="DV542" s="16"/>
      <c r="DW542" s="16"/>
      <c r="DX542" s="16"/>
      <c r="DY542" s="16"/>
      <c r="DZ542" s="16"/>
      <c r="EA542" s="16"/>
      <c r="EB542" s="16"/>
      <c r="EC542" s="16"/>
      <c r="ED542" s="16"/>
      <c r="EE542" s="16"/>
      <c r="EF542" s="16"/>
      <c r="EG542" s="16"/>
      <c r="EH542" s="16"/>
      <c r="EI542" s="16"/>
      <c r="EJ542" s="16"/>
      <c r="EK542" s="16"/>
      <c r="EL542" s="16"/>
      <c r="EM542" s="16"/>
      <c r="EN542" s="16"/>
      <c r="EO542" s="16"/>
      <c r="EP542" s="16"/>
      <c r="EQ542" s="16"/>
      <c r="ER542" s="16"/>
      <c r="ES542" s="16"/>
      <c r="ET542" s="16"/>
      <c r="EU542" s="16"/>
      <c r="EV542" s="16"/>
      <c r="EW542" s="16"/>
      <c r="EX542" s="16"/>
      <c r="EY542" s="16"/>
      <c r="EZ542" s="16"/>
      <c r="FA542" s="16"/>
      <c r="FB542" s="16"/>
      <c r="FC542" s="16"/>
      <c r="FD542" s="16"/>
      <c r="FE542" s="16"/>
      <c r="FF542" s="16"/>
      <c r="FG542" s="16"/>
      <c r="FH542" s="16"/>
      <c r="FI542" s="16"/>
      <c r="FJ542" s="16"/>
      <c r="FK542" s="16"/>
      <c r="FL542" s="16"/>
      <c r="FM542" s="16"/>
      <c r="FN542" s="16"/>
      <c r="FO542" s="16"/>
      <c r="FP542" s="16"/>
      <c r="FQ542" s="16"/>
      <c r="FR542" s="16"/>
      <c r="FS542" s="16"/>
      <c r="FT542" s="16"/>
      <c r="FU542" s="16"/>
      <c r="FV542" s="16"/>
      <c r="FW542" s="16"/>
      <c r="FX542" s="16"/>
      <c r="FY542" s="16"/>
      <c r="FZ542" s="16"/>
      <c r="GA542" s="16"/>
      <c r="GB542" s="16"/>
      <c r="GC542" s="16"/>
      <c r="GE542" s="37">
        <v>537</v>
      </c>
      <c r="GF542" s="12">
        <v>3737</v>
      </c>
      <c r="GG542" s="16">
        <v>62.344999999999999</v>
      </c>
      <c r="GH542" s="16">
        <v>106.98</v>
      </c>
      <c r="GI542" s="16">
        <v>42.5</v>
      </c>
      <c r="GJ542" s="16">
        <v>11.5</v>
      </c>
      <c r="GK542" s="16">
        <v>10.82</v>
      </c>
      <c r="GL542" s="16">
        <v>0</v>
      </c>
      <c r="GM542" s="16">
        <v>13.12</v>
      </c>
      <c r="GN542" s="16">
        <v>33.96</v>
      </c>
      <c r="GO542" s="16">
        <v>19.52</v>
      </c>
      <c r="GP542" s="16">
        <v>31.184999999999999</v>
      </c>
      <c r="GQ542" s="16">
        <v>60.4</v>
      </c>
      <c r="GR542" s="16">
        <v>19.079999999999998</v>
      </c>
      <c r="GS542" s="16">
        <v>56.07</v>
      </c>
      <c r="GT542" s="16">
        <v>33.880000000000003</v>
      </c>
      <c r="GU542" s="16">
        <v>0</v>
      </c>
      <c r="GV542" s="16">
        <v>6757.2160000000022</v>
      </c>
      <c r="GW542" s="16"/>
      <c r="GX542" s="16"/>
      <c r="GY542" s="16"/>
      <c r="GZ542" s="16"/>
      <c r="HA542" s="16"/>
    </row>
    <row r="543" spans="1:209" x14ac:dyDescent="0.35">
      <c r="A543" s="37"/>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E543" s="37">
        <v>538</v>
      </c>
      <c r="GF543" s="12">
        <v>3738</v>
      </c>
      <c r="GG543" s="16">
        <v>2.04</v>
      </c>
      <c r="GH543" s="16">
        <v>8.68</v>
      </c>
      <c r="GI543" s="16">
        <v>0</v>
      </c>
      <c r="GJ543" s="16">
        <v>9</v>
      </c>
      <c r="GK543" s="16">
        <v>0</v>
      </c>
      <c r="GL543" s="16">
        <v>0</v>
      </c>
      <c r="GM543" s="16">
        <v>0</v>
      </c>
      <c r="GN543" s="16">
        <v>0</v>
      </c>
      <c r="GO543" s="16">
        <v>0</v>
      </c>
      <c r="GP543" s="16">
        <v>0</v>
      </c>
      <c r="GQ543" s="16">
        <v>0</v>
      </c>
      <c r="GR543" s="16">
        <v>6.66</v>
      </c>
      <c r="GS543" s="16">
        <v>44</v>
      </c>
      <c r="GT543" s="16">
        <v>0</v>
      </c>
      <c r="GU543" s="16">
        <v>0</v>
      </c>
      <c r="GV543" s="16">
        <v>332.12999999999994</v>
      </c>
      <c r="GW543" s="16"/>
      <c r="GX543" s="16"/>
      <c r="GY543" s="16"/>
      <c r="GZ543" s="16"/>
      <c r="HA543" s="16"/>
    </row>
    <row r="544" spans="1:209" x14ac:dyDescent="0.35">
      <c r="A544" s="37"/>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E544" s="37">
        <v>539</v>
      </c>
      <c r="GF544" s="12">
        <v>3739</v>
      </c>
      <c r="GG544" s="16">
        <v>0</v>
      </c>
      <c r="GH544" s="16">
        <v>4.5</v>
      </c>
      <c r="GI544" s="16">
        <v>0</v>
      </c>
      <c r="GJ544" s="16">
        <v>0</v>
      </c>
      <c r="GK544" s="16">
        <v>0</v>
      </c>
      <c r="GL544" s="16">
        <v>0</v>
      </c>
      <c r="GM544" s="16">
        <v>0</v>
      </c>
      <c r="GN544" s="16">
        <v>0</v>
      </c>
      <c r="GO544" s="16">
        <v>0</v>
      </c>
      <c r="GP544" s="16">
        <v>19.8</v>
      </c>
      <c r="GQ544" s="16">
        <v>8.91</v>
      </c>
      <c r="GR544" s="16">
        <v>0</v>
      </c>
      <c r="GS544" s="16">
        <v>0</v>
      </c>
      <c r="GT544" s="16">
        <v>0</v>
      </c>
      <c r="GU544" s="16">
        <v>0</v>
      </c>
      <c r="GV544" s="16">
        <v>458.23</v>
      </c>
      <c r="GW544" s="16"/>
      <c r="GX544" s="16"/>
      <c r="GY544" s="16"/>
      <c r="GZ544" s="16"/>
      <c r="HA544" s="16"/>
    </row>
    <row r="545" spans="1:209" x14ac:dyDescent="0.35">
      <c r="A545" s="37"/>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E545" s="37">
        <v>540</v>
      </c>
      <c r="GF545" s="12">
        <v>3740</v>
      </c>
      <c r="GG545" s="16">
        <v>4.9800000000000004</v>
      </c>
      <c r="GH545" s="16">
        <v>30.29</v>
      </c>
      <c r="GI545" s="16">
        <v>2</v>
      </c>
      <c r="GJ545" s="16">
        <v>0</v>
      </c>
      <c r="GK545" s="16">
        <v>4.5</v>
      </c>
      <c r="GL545" s="16">
        <v>0</v>
      </c>
      <c r="GM545" s="16">
        <v>9.9600000000000009</v>
      </c>
      <c r="GN545" s="16">
        <v>9.68</v>
      </c>
      <c r="GO545" s="16">
        <v>4.95</v>
      </c>
      <c r="GP545" s="16">
        <v>18.98</v>
      </c>
      <c r="GQ545" s="16">
        <v>10.59</v>
      </c>
      <c r="GR545" s="16">
        <v>0</v>
      </c>
      <c r="GS545" s="16">
        <v>21.004999999999999</v>
      </c>
      <c r="GT545" s="16">
        <v>60.82</v>
      </c>
      <c r="GU545" s="16">
        <v>10.56</v>
      </c>
      <c r="GV545" s="16">
        <v>2176.1740000000013</v>
      </c>
      <c r="GW545" s="16"/>
      <c r="GX545" s="16"/>
      <c r="GY545" s="16"/>
      <c r="GZ545" s="16"/>
      <c r="HA545" s="16"/>
    </row>
    <row r="546" spans="1:209" x14ac:dyDescent="0.35">
      <c r="A546" s="37"/>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E546" s="37">
        <v>541</v>
      </c>
      <c r="GF546" s="12">
        <v>3741</v>
      </c>
      <c r="GG546" s="16">
        <v>74.183999999999997</v>
      </c>
      <c r="GH546" s="16">
        <v>70.63</v>
      </c>
      <c r="GI546" s="16">
        <v>5</v>
      </c>
      <c r="GJ546" s="16">
        <v>12.5</v>
      </c>
      <c r="GK546" s="16">
        <v>19.920000000000002</v>
      </c>
      <c r="GL546" s="16">
        <v>2.6</v>
      </c>
      <c r="GM546" s="16">
        <v>4.29</v>
      </c>
      <c r="GN546" s="16">
        <v>28.465</v>
      </c>
      <c r="GO546" s="16">
        <v>21.77</v>
      </c>
      <c r="GP546" s="16">
        <v>12.24</v>
      </c>
      <c r="GQ546" s="16">
        <v>49.23</v>
      </c>
      <c r="GR546" s="16">
        <v>54.515000000000001</v>
      </c>
      <c r="GS546" s="16">
        <v>24.32</v>
      </c>
      <c r="GT546" s="16">
        <v>46.42</v>
      </c>
      <c r="GU546" s="16">
        <v>122.75</v>
      </c>
      <c r="GV546" s="16">
        <v>5953.329999999999</v>
      </c>
      <c r="GW546" s="16"/>
      <c r="GX546" s="16"/>
      <c r="GY546" s="16"/>
      <c r="GZ546" s="16"/>
      <c r="HA546" s="16"/>
    </row>
    <row r="547" spans="1:209" x14ac:dyDescent="0.35">
      <c r="A547" s="37"/>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E547" s="37">
        <v>542</v>
      </c>
      <c r="GF547" s="12">
        <v>3744</v>
      </c>
      <c r="GG547" s="16">
        <v>9.5730000000000004</v>
      </c>
      <c r="GH547" s="16">
        <v>12.27</v>
      </c>
      <c r="GI547" s="16">
        <v>0</v>
      </c>
      <c r="GJ547" s="16">
        <v>0</v>
      </c>
      <c r="GK547" s="16">
        <v>0</v>
      </c>
      <c r="GL547" s="16">
        <v>0</v>
      </c>
      <c r="GM547" s="16">
        <v>4.29</v>
      </c>
      <c r="GN547" s="16">
        <v>5.4</v>
      </c>
      <c r="GO547" s="16">
        <v>0</v>
      </c>
      <c r="GP547" s="16">
        <v>0</v>
      </c>
      <c r="GQ547" s="16">
        <v>13.26</v>
      </c>
      <c r="GR547" s="16">
        <v>10.53</v>
      </c>
      <c r="GS547" s="16">
        <v>0</v>
      </c>
      <c r="GT547" s="16">
        <v>0</v>
      </c>
      <c r="GU547" s="16">
        <v>6.65</v>
      </c>
      <c r="GV547" s="16">
        <v>743.08399999999983</v>
      </c>
      <c r="GW547" s="16"/>
      <c r="GX547" s="16"/>
      <c r="GY547" s="16"/>
      <c r="GZ547" s="16"/>
      <c r="HA547" s="16"/>
    </row>
    <row r="548" spans="1:209" x14ac:dyDescent="0.35">
      <c r="A548" s="37"/>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E548" s="37">
        <v>543</v>
      </c>
      <c r="GF548" s="12">
        <v>3746</v>
      </c>
      <c r="GG548" s="16">
        <v>15.76</v>
      </c>
      <c r="GH548" s="16">
        <v>10.38</v>
      </c>
      <c r="GI548" s="16">
        <v>0</v>
      </c>
      <c r="GJ548" s="16">
        <v>4.5</v>
      </c>
      <c r="GK548" s="16">
        <v>0</v>
      </c>
      <c r="GL548" s="16">
        <v>4.5049999999999999</v>
      </c>
      <c r="GM548" s="16">
        <v>0</v>
      </c>
      <c r="GN548" s="16">
        <v>6.48</v>
      </c>
      <c r="GO548" s="16">
        <v>3.42</v>
      </c>
      <c r="GP548" s="16">
        <v>6.65</v>
      </c>
      <c r="GQ548" s="16">
        <v>6.66</v>
      </c>
      <c r="GR548" s="16">
        <v>10.36</v>
      </c>
      <c r="GS548" s="16">
        <v>0</v>
      </c>
      <c r="GT548" s="16">
        <v>0</v>
      </c>
      <c r="GU548" s="16">
        <v>5.28</v>
      </c>
      <c r="GV548" s="16">
        <v>685.58899999999994</v>
      </c>
      <c r="GW548" s="16"/>
      <c r="GX548" s="16"/>
      <c r="GY548" s="16"/>
      <c r="GZ548" s="16"/>
      <c r="HA548" s="16"/>
    </row>
    <row r="549" spans="1:209" x14ac:dyDescent="0.35">
      <c r="A549" s="37"/>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E549" s="37">
        <v>544</v>
      </c>
      <c r="GF549" s="12">
        <v>3747</v>
      </c>
      <c r="GG549" s="16">
        <v>59.274000000000001</v>
      </c>
      <c r="GH549" s="16">
        <v>124.255</v>
      </c>
      <c r="GI549" s="16">
        <v>16.3</v>
      </c>
      <c r="GJ549" s="16">
        <v>23.5</v>
      </c>
      <c r="GK549" s="16">
        <v>14.42</v>
      </c>
      <c r="GL549" s="16">
        <v>11.78</v>
      </c>
      <c r="GM549" s="16">
        <v>28.858000000000001</v>
      </c>
      <c r="GN549" s="16">
        <v>24.11</v>
      </c>
      <c r="GO549" s="16">
        <v>27.56</v>
      </c>
      <c r="GP549" s="16">
        <v>30.61</v>
      </c>
      <c r="GQ549" s="16">
        <v>67.87</v>
      </c>
      <c r="GR549" s="16">
        <v>20.76</v>
      </c>
      <c r="GS549" s="16">
        <v>74.094999999999999</v>
      </c>
      <c r="GT549" s="16">
        <v>57.164999999999999</v>
      </c>
      <c r="GU549" s="16">
        <v>35.619999999999997</v>
      </c>
      <c r="GV549" s="16">
        <v>9225.3290000000052</v>
      </c>
      <c r="GW549" s="16"/>
      <c r="GX549" s="16"/>
      <c r="GY549" s="16"/>
      <c r="GZ549" s="16"/>
      <c r="HA549" s="16"/>
    </row>
    <row r="550" spans="1:209" x14ac:dyDescent="0.35">
      <c r="A550" s="37"/>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E550" s="37">
        <v>545</v>
      </c>
      <c r="GF550" s="12">
        <v>3749</v>
      </c>
      <c r="GG550" s="16">
        <v>13.23</v>
      </c>
      <c r="GH550" s="16">
        <v>25.38</v>
      </c>
      <c r="GI550" s="16">
        <v>12.75</v>
      </c>
      <c r="GJ550" s="16">
        <v>6.5</v>
      </c>
      <c r="GK550" s="16">
        <v>30</v>
      </c>
      <c r="GL550" s="16">
        <v>3.38</v>
      </c>
      <c r="GM550" s="16">
        <v>4.5780000000000003</v>
      </c>
      <c r="GN550" s="16">
        <v>28.98</v>
      </c>
      <c r="GO550" s="16">
        <v>25.78</v>
      </c>
      <c r="GP550" s="16">
        <v>40.93</v>
      </c>
      <c r="GQ550" s="16">
        <v>72.3</v>
      </c>
      <c r="GR550" s="16">
        <v>4</v>
      </c>
      <c r="GS550" s="16">
        <v>15.33</v>
      </c>
      <c r="GT550" s="16">
        <v>17.829999999999998</v>
      </c>
      <c r="GU550" s="16">
        <v>52.9</v>
      </c>
      <c r="GV550" s="16">
        <v>4353.2369999999992</v>
      </c>
      <c r="GW550" s="16"/>
      <c r="GX550" s="16"/>
      <c r="GY550" s="16"/>
      <c r="GZ550" s="16"/>
      <c r="HA550" s="16"/>
    </row>
    <row r="551" spans="1:209" x14ac:dyDescent="0.35">
      <c r="A551" s="37"/>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E551" s="37">
        <v>546</v>
      </c>
      <c r="GF551" s="12">
        <v>3750</v>
      </c>
      <c r="GG551" s="16">
        <v>1.52</v>
      </c>
      <c r="GH551" s="16">
        <v>28.4</v>
      </c>
      <c r="GI551" s="16">
        <v>10</v>
      </c>
      <c r="GJ551" s="16">
        <v>22.1</v>
      </c>
      <c r="GK551" s="16">
        <v>33.25</v>
      </c>
      <c r="GL551" s="16">
        <v>14.13</v>
      </c>
      <c r="GM551" s="16">
        <v>13.98</v>
      </c>
      <c r="GN551" s="16">
        <v>76.91</v>
      </c>
      <c r="GO551" s="16">
        <v>62.58</v>
      </c>
      <c r="GP551" s="16">
        <v>570.76499999999999</v>
      </c>
      <c r="GQ551" s="16">
        <v>557.20500000000004</v>
      </c>
      <c r="GR551" s="16">
        <v>252.95500000000001</v>
      </c>
      <c r="GS551" s="16">
        <v>236.97</v>
      </c>
      <c r="GT551" s="16">
        <v>459.59</v>
      </c>
      <c r="GU551" s="16">
        <v>314.64999999999998</v>
      </c>
      <c r="GV551" s="16">
        <v>35970.125000000015</v>
      </c>
      <c r="GW551" s="16"/>
      <c r="GX551" s="16"/>
      <c r="GY551" s="16"/>
      <c r="GZ551" s="16"/>
      <c r="HA551" s="16"/>
    </row>
    <row r="552" spans="1:209" x14ac:dyDescent="0.35">
      <c r="A552" s="37"/>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E552" s="37">
        <v>547</v>
      </c>
      <c r="GF552" s="12">
        <v>3751</v>
      </c>
      <c r="GG552" s="16">
        <v>0</v>
      </c>
      <c r="GH552" s="16">
        <v>0</v>
      </c>
      <c r="GI552" s="16">
        <v>0</v>
      </c>
      <c r="GJ552" s="16">
        <v>0</v>
      </c>
      <c r="GK552" s="16">
        <v>0</v>
      </c>
      <c r="GL552" s="16">
        <v>0</v>
      </c>
      <c r="GM552" s="16">
        <v>0</v>
      </c>
      <c r="GN552" s="16">
        <v>0</v>
      </c>
      <c r="GO552" s="16">
        <v>0</v>
      </c>
      <c r="GP552" s="16">
        <v>0</v>
      </c>
      <c r="GQ552" s="16">
        <v>0</v>
      </c>
      <c r="GR552" s="16">
        <v>0</v>
      </c>
      <c r="GS552" s="16">
        <v>0</v>
      </c>
      <c r="GT552" s="16">
        <v>13.28</v>
      </c>
      <c r="GU552" s="16">
        <v>10.119999999999999</v>
      </c>
      <c r="GV552" s="16">
        <v>369.815</v>
      </c>
      <c r="GW552" s="16"/>
      <c r="GX552" s="16"/>
      <c r="GY552" s="16"/>
      <c r="GZ552" s="16"/>
      <c r="HA552" s="16"/>
    </row>
    <row r="553" spans="1:209" x14ac:dyDescent="0.35">
      <c r="A553" s="37"/>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E553" s="37">
        <v>548</v>
      </c>
      <c r="GF553" s="12">
        <v>3752</v>
      </c>
      <c r="GG553" s="16">
        <v>68.635000000000005</v>
      </c>
      <c r="GH553" s="16">
        <v>153.97499999999999</v>
      </c>
      <c r="GI553" s="16">
        <v>15.54</v>
      </c>
      <c r="GJ553" s="16">
        <v>49.8</v>
      </c>
      <c r="GK553" s="16">
        <v>42.58</v>
      </c>
      <c r="GL553" s="16">
        <v>41.5</v>
      </c>
      <c r="GM553" s="16">
        <v>19.64</v>
      </c>
      <c r="GN553" s="16">
        <v>175.39</v>
      </c>
      <c r="GO553" s="16">
        <v>53.5</v>
      </c>
      <c r="GP553" s="16">
        <v>174.82</v>
      </c>
      <c r="GQ553" s="16">
        <v>243.80500000000001</v>
      </c>
      <c r="GR553" s="16">
        <v>160.89500000000001</v>
      </c>
      <c r="GS553" s="16">
        <v>99.245000000000005</v>
      </c>
      <c r="GT553" s="16">
        <v>133</v>
      </c>
      <c r="GU553" s="16">
        <v>66.88</v>
      </c>
      <c r="GV553" s="16">
        <v>19047.585999999992</v>
      </c>
      <c r="GW553" s="16"/>
      <c r="GX553" s="16"/>
      <c r="GY553" s="16"/>
      <c r="GZ553" s="16"/>
      <c r="HA553" s="16"/>
    </row>
    <row r="554" spans="1:209" x14ac:dyDescent="0.35">
      <c r="A554" s="37"/>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E554" s="37">
        <v>549</v>
      </c>
      <c r="GF554" s="12">
        <v>3753</v>
      </c>
      <c r="GG554" s="16">
        <v>2.16</v>
      </c>
      <c r="GH554" s="16">
        <v>14.16</v>
      </c>
      <c r="GI554" s="16">
        <v>10</v>
      </c>
      <c r="GJ554" s="16">
        <v>8.5</v>
      </c>
      <c r="GK554" s="16">
        <v>2</v>
      </c>
      <c r="GL554" s="16">
        <v>7.44</v>
      </c>
      <c r="GM554" s="16">
        <v>4.59</v>
      </c>
      <c r="GN554" s="16">
        <v>14.72</v>
      </c>
      <c r="GO554" s="16">
        <v>15.5</v>
      </c>
      <c r="GP554" s="16">
        <v>66.84</v>
      </c>
      <c r="GQ554" s="16">
        <v>111.13</v>
      </c>
      <c r="GR554" s="16">
        <v>33.875</v>
      </c>
      <c r="GS554" s="16">
        <v>75.23</v>
      </c>
      <c r="GT554" s="16">
        <v>239.94499999999999</v>
      </c>
      <c r="GU554" s="16">
        <v>149.26</v>
      </c>
      <c r="GV554" s="16">
        <v>8985.5970000000016</v>
      </c>
      <c r="GW554" s="16"/>
      <c r="GX554" s="16"/>
      <c r="GY554" s="16"/>
      <c r="GZ554" s="16"/>
      <c r="HA554" s="16"/>
    </row>
    <row r="555" spans="1:209" x14ac:dyDescent="0.35">
      <c r="A555" s="37"/>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E555" s="37">
        <v>550</v>
      </c>
      <c r="GF555" s="12">
        <v>3754</v>
      </c>
      <c r="GG555" s="16">
        <v>97.72</v>
      </c>
      <c r="GH555" s="16">
        <v>193.72499999999999</v>
      </c>
      <c r="GI555" s="16">
        <v>47.476999999999997</v>
      </c>
      <c r="GJ555" s="16">
        <v>86.25</v>
      </c>
      <c r="GK555" s="16">
        <v>81.12</v>
      </c>
      <c r="GL555" s="16">
        <v>114.535</v>
      </c>
      <c r="GM555" s="16">
        <v>127.035</v>
      </c>
      <c r="GN555" s="16">
        <v>109.815</v>
      </c>
      <c r="GO555" s="16">
        <v>99.385000000000005</v>
      </c>
      <c r="GP555" s="16">
        <v>535.60500000000002</v>
      </c>
      <c r="GQ555" s="16">
        <v>499.78</v>
      </c>
      <c r="GR555" s="16">
        <v>360.76499999999999</v>
      </c>
      <c r="GS555" s="16">
        <v>438.375</v>
      </c>
      <c r="GT555" s="16">
        <v>414.4</v>
      </c>
      <c r="GU555" s="16">
        <v>213.785</v>
      </c>
      <c r="GV555" s="16">
        <v>45595.864999999998</v>
      </c>
      <c r="GW555" s="16"/>
      <c r="GX555" s="16"/>
      <c r="GY555" s="16"/>
      <c r="GZ555" s="16"/>
      <c r="HA555" s="16"/>
    </row>
    <row r="556" spans="1:209" x14ac:dyDescent="0.35">
      <c r="A556" s="37"/>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E556" s="37">
        <v>551</v>
      </c>
      <c r="GF556" s="12">
        <v>3755</v>
      </c>
      <c r="GG556" s="16">
        <v>0</v>
      </c>
      <c r="GH556" s="16">
        <v>3.85</v>
      </c>
      <c r="GI556" s="16">
        <v>0</v>
      </c>
      <c r="GJ556" s="16">
        <v>0</v>
      </c>
      <c r="GK556" s="16">
        <v>0</v>
      </c>
      <c r="GL556" s="16">
        <v>0</v>
      </c>
      <c r="GM556" s="16">
        <v>0</v>
      </c>
      <c r="GN556" s="16">
        <v>6</v>
      </c>
      <c r="GO556" s="16">
        <v>6.6</v>
      </c>
      <c r="GP556" s="16">
        <v>0</v>
      </c>
      <c r="GQ556" s="16">
        <v>0</v>
      </c>
      <c r="GR556" s="16">
        <v>0</v>
      </c>
      <c r="GS556" s="16">
        <v>0</v>
      </c>
      <c r="GT556" s="16">
        <v>6.6</v>
      </c>
      <c r="GU556" s="16">
        <v>0</v>
      </c>
      <c r="GV556" s="16">
        <v>320.24999999999994</v>
      </c>
      <c r="GW556" s="16"/>
      <c r="GX556" s="16"/>
      <c r="GY556" s="16"/>
      <c r="GZ556" s="16"/>
      <c r="HA556" s="16"/>
    </row>
    <row r="557" spans="1:209" x14ac:dyDescent="0.35">
      <c r="A557" s="37"/>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E557" s="37">
        <v>552</v>
      </c>
      <c r="GF557" s="12">
        <v>3756</v>
      </c>
      <c r="GG557" s="16">
        <v>97.852000000000004</v>
      </c>
      <c r="GH557" s="16">
        <v>81.319999999999993</v>
      </c>
      <c r="GI557" s="16">
        <v>23.29</v>
      </c>
      <c r="GJ557" s="16">
        <v>11.5</v>
      </c>
      <c r="GK557" s="16">
        <v>39.5</v>
      </c>
      <c r="GL557" s="16">
        <v>42.98</v>
      </c>
      <c r="GM557" s="16">
        <v>25.72</v>
      </c>
      <c r="GN557" s="16">
        <v>48.73</v>
      </c>
      <c r="GO557" s="16">
        <v>60.98</v>
      </c>
      <c r="GP557" s="16">
        <v>235.13499999999999</v>
      </c>
      <c r="GQ557" s="16">
        <v>217.54</v>
      </c>
      <c r="GR557" s="16">
        <v>177.67500000000001</v>
      </c>
      <c r="GS557" s="16">
        <v>152.11000000000001</v>
      </c>
      <c r="GT557" s="16">
        <v>163.375</v>
      </c>
      <c r="GU557" s="16">
        <v>88.07</v>
      </c>
      <c r="GV557" s="16">
        <v>18055.515999999992</v>
      </c>
      <c r="GW557" s="16"/>
      <c r="GX557" s="16"/>
      <c r="GY557" s="16"/>
      <c r="GZ557" s="16"/>
      <c r="HA557" s="16"/>
    </row>
    <row r="558" spans="1:209" x14ac:dyDescent="0.35">
      <c r="A558" s="37"/>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E558" s="37">
        <v>553</v>
      </c>
      <c r="GF558" s="12">
        <v>3757</v>
      </c>
      <c r="GG558" s="16">
        <v>52.112000000000002</v>
      </c>
      <c r="GH558" s="16">
        <v>59.572000000000003</v>
      </c>
      <c r="GI558" s="16">
        <v>32.700000000000003</v>
      </c>
      <c r="GJ558" s="16">
        <v>22.5</v>
      </c>
      <c r="GK558" s="16">
        <v>12.5</v>
      </c>
      <c r="GL558" s="16">
        <v>36.020000000000003</v>
      </c>
      <c r="GM558" s="16">
        <v>30.555</v>
      </c>
      <c r="GN558" s="16">
        <v>47.78</v>
      </c>
      <c r="GO558" s="16">
        <v>83.34</v>
      </c>
      <c r="GP558" s="16">
        <v>56.73</v>
      </c>
      <c r="GQ558" s="16">
        <v>85.04</v>
      </c>
      <c r="GR558" s="16">
        <v>40.78</v>
      </c>
      <c r="GS558" s="16">
        <v>71.135000000000005</v>
      </c>
      <c r="GT558" s="16">
        <v>23.6</v>
      </c>
      <c r="GU558" s="16">
        <v>27.434999999999999</v>
      </c>
      <c r="GV558" s="16">
        <v>10395.888999999997</v>
      </c>
      <c r="GW558" s="16"/>
      <c r="GX558" s="16"/>
      <c r="GY558" s="16"/>
      <c r="GZ558" s="16"/>
      <c r="HA558" s="16"/>
    </row>
    <row r="559" spans="1:209" x14ac:dyDescent="0.35">
      <c r="A559" s="37"/>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E559" s="37">
        <v>554</v>
      </c>
      <c r="GF559" s="12">
        <v>3758</v>
      </c>
      <c r="GG559" s="16">
        <v>28.334</v>
      </c>
      <c r="GH559" s="16">
        <v>29.5</v>
      </c>
      <c r="GI559" s="16">
        <v>2</v>
      </c>
      <c r="GJ559" s="16">
        <v>8</v>
      </c>
      <c r="GK559" s="16">
        <v>4.5</v>
      </c>
      <c r="GL559" s="16">
        <v>2.04</v>
      </c>
      <c r="GM559" s="16">
        <v>13.77</v>
      </c>
      <c r="GN559" s="16">
        <v>19.805</v>
      </c>
      <c r="GO559" s="16">
        <v>0</v>
      </c>
      <c r="GP559" s="16">
        <v>49.844999999999999</v>
      </c>
      <c r="GQ559" s="16">
        <v>43.87</v>
      </c>
      <c r="GR559" s="16">
        <v>12.8</v>
      </c>
      <c r="GS559" s="16">
        <v>23.8</v>
      </c>
      <c r="GT559" s="16">
        <v>28.965</v>
      </c>
      <c r="GU559" s="16">
        <v>13.2</v>
      </c>
      <c r="GV559" s="16">
        <v>2825.9689999999991</v>
      </c>
      <c r="GW559" s="16"/>
      <c r="GX559" s="16"/>
      <c r="GY559" s="16"/>
      <c r="GZ559" s="16"/>
      <c r="HA559" s="16"/>
    </row>
    <row r="560" spans="1:209" x14ac:dyDescent="0.35">
      <c r="A560" s="37"/>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E560" s="37">
        <v>555</v>
      </c>
      <c r="GF560" s="12">
        <v>3759</v>
      </c>
      <c r="GG560" s="16">
        <v>6</v>
      </c>
      <c r="GH560" s="16">
        <v>11.29</v>
      </c>
      <c r="GI560" s="16">
        <v>5</v>
      </c>
      <c r="GJ560" s="16">
        <v>0</v>
      </c>
      <c r="GK560" s="16">
        <v>0</v>
      </c>
      <c r="GL560" s="16">
        <v>4.42</v>
      </c>
      <c r="GM560" s="16">
        <v>0</v>
      </c>
      <c r="GN560" s="16">
        <v>0</v>
      </c>
      <c r="GO560" s="16">
        <v>10.26</v>
      </c>
      <c r="GP560" s="16">
        <v>13.2</v>
      </c>
      <c r="GQ560" s="16">
        <v>9.42</v>
      </c>
      <c r="GR560" s="16">
        <v>10.375</v>
      </c>
      <c r="GS560" s="16">
        <v>9.84</v>
      </c>
      <c r="GT560" s="16">
        <v>0</v>
      </c>
      <c r="GU560" s="16">
        <v>0</v>
      </c>
      <c r="GV560" s="16">
        <v>1627.0640000000001</v>
      </c>
      <c r="GW560" s="16"/>
      <c r="GX560" s="16"/>
      <c r="GY560" s="16"/>
      <c r="GZ560" s="16"/>
      <c r="HA560" s="16"/>
    </row>
    <row r="561" spans="1:209" x14ac:dyDescent="0.35">
      <c r="A561" s="37"/>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E561" s="37">
        <v>556</v>
      </c>
      <c r="GF561" s="12">
        <v>3760</v>
      </c>
      <c r="GG561" s="16">
        <v>8.9700000000000006</v>
      </c>
      <c r="GH561" s="16">
        <v>24.076000000000001</v>
      </c>
      <c r="GI561" s="16">
        <v>0</v>
      </c>
      <c r="GJ561" s="16">
        <v>0</v>
      </c>
      <c r="GK561" s="16">
        <v>0</v>
      </c>
      <c r="GL561" s="16">
        <v>0</v>
      </c>
      <c r="GM561" s="16">
        <v>0</v>
      </c>
      <c r="GN561" s="16">
        <v>0</v>
      </c>
      <c r="GO561" s="16">
        <v>0</v>
      </c>
      <c r="GP561" s="16">
        <v>0</v>
      </c>
      <c r="GQ561" s="16">
        <v>0</v>
      </c>
      <c r="GR561" s="16">
        <v>6.63</v>
      </c>
      <c r="GS561" s="16">
        <v>10.56</v>
      </c>
      <c r="GT561" s="16">
        <v>10.119999999999999</v>
      </c>
      <c r="GU561" s="16">
        <v>22.88</v>
      </c>
      <c r="GV561" s="16">
        <v>484.36099999999999</v>
      </c>
      <c r="GW561" s="16"/>
      <c r="GX561" s="16"/>
      <c r="GY561" s="16"/>
      <c r="GZ561" s="16"/>
      <c r="HA561" s="16"/>
    </row>
    <row r="562" spans="1:209" x14ac:dyDescent="0.35">
      <c r="A562" s="37"/>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E562" s="37">
        <v>557</v>
      </c>
      <c r="GF562" s="12">
        <v>3761</v>
      </c>
      <c r="GG562" s="16">
        <v>19.010000000000002</v>
      </c>
      <c r="GH562" s="16">
        <v>29.635999999999999</v>
      </c>
      <c r="GI562" s="16">
        <v>8.5299999999999994</v>
      </c>
      <c r="GJ562" s="16">
        <v>18.5</v>
      </c>
      <c r="GK562" s="16">
        <v>2</v>
      </c>
      <c r="GL562" s="16">
        <v>4.5</v>
      </c>
      <c r="GM562" s="16">
        <v>4.29</v>
      </c>
      <c r="GN562" s="16">
        <v>29.08</v>
      </c>
      <c r="GO562" s="16">
        <v>0</v>
      </c>
      <c r="GP562" s="16">
        <v>6.54</v>
      </c>
      <c r="GQ562" s="16">
        <v>13.2</v>
      </c>
      <c r="GR562" s="16">
        <v>31.84</v>
      </c>
      <c r="GS562" s="16">
        <v>0</v>
      </c>
      <c r="GT562" s="16">
        <v>0</v>
      </c>
      <c r="GU562" s="16">
        <v>6.65</v>
      </c>
      <c r="GV562" s="16">
        <v>1657.9720000000002</v>
      </c>
      <c r="GW562" s="16"/>
      <c r="GX562" s="16"/>
      <c r="GY562" s="16"/>
      <c r="GZ562" s="16"/>
      <c r="HA562" s="16"/>
    </row>
    <row r="563" spans="1:209" x14ac:dyDescent="0.35">
      <c r="A563" s="37"/>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E563" s="37">
        <v>558</v>
      </c>
      <c r="GF563" s="12">
        <v>3762</v>
      </c>
      <c r="GG563" s="16">
        <v>10.14</v>
      </c>
      <c r="GH563" s="16">
        <v>2.2799999999999998</v>
      </c>
      <c r="GI563" s="16">
        <v>0</v>
      </c>
      <c r="GJ563" s="16">
        <v>0</v>
      </c>
      <c r="GK563" s="16">
        <v>0</v>
      </c>
      <c r="GL563" s="16">
        <v>0</v>
      </c>
      <c r="GM563" s="16">
        <v>4.59</v>
      </c>
      <c r="GN563" s="16">
        <v>0</v>
      </c>
      <c r="GO563" s="16">
        <v>0</v>
      </c>
      <c r="GP563" s="16">
        <v>0</v>
      </c>
      <c r="GQ563" s="16">
        <v>0</v>
      </c>
      <c r="GR563" s="16">
        <v>0</v>
      </c>
      <c r="GS563" s="16">
        <v>0</v>
      </c>
      <c r="GT563" s="16">
        <v>0</v>
      </c>
      <c r="GU563" s="16">
        <v>0</v>
      </c>
      <c r="GV563" s="16">
        <v>177.80499999999995</v>
      </c>
      <c r="GW563" s="16"/>
      <c r="GX563" s="16"/>
      <c r="GY563" s="16"/>
      <c r="GZ563" s="16"/>
      <c r="HA563" s="16"/>
    </row>
    <row r="564" spans="1:209" x14ac:dyDescent="0.35">
      <c r="A564" s="37"/>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E564" s="37">
        <v>559</v>
      </c>
      <c r="GF564" s="12">
        <v>3763</v>
      </c>
      <c r="GG564" s="16">
        <v>5.88</v>
      </c>
      <c r="GH564" s="16">
        <v>9.1199999999999992</v>
      </c>
      <c r="GI564" s="16">
        <v>1.6</v>
      </c>
      <c r="GJ564" s="16">
        <v>0</v>
      </c>
      <c r="GK564" s="16">
        <v>22.42</v>
      </c>
      <c r="GL564" s="16">
        <v>4.5</v>
      </c>
      <c r="GM564" s="16">
        <v>0</v>
      </c>
      <c r="GN564" s="16">
        <v>5.2</v>
      </c>
      <c r="GO564" s="16">
        <v>53.6</v>
      </c>
      <c r="GP564" s="16">
        <v>9.57</v>
      </c>
      <c r="GQ564" s="16">
        <v>13.2</v>
      </c>
      <c r="GR564" s="16">
        <v>19.18</v>
      </c>
      <c r="GS564" s="16">
        <v>6.64</v>
      </c>
      <c r="GT564" s="16">
        <v>6.6</v>
      </c>
      <c r="GU564" s="16">
        <v>13.2</v>
      </c>
      <c r="GV564" s="16">
        <v>2400.212</v>
      </c>
      <c r="GW564" s="16"/>
      <c r="GX564" s="16"/>
      <c r="GY564" s="16"/>
      <c r="GZ564" s="16"/>
      <c r="HA564" s="16"/>
    </row>
    <row r="565" spans="1:209" x14ac:dyDescent="0.35">
      <c r="A565" s="37"/>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E565" s="37">
        <v>560</v>
      </c>
      <c r="GF565" s="12">
        <v>3764</v>
      </c>
      <c r="GG565" s="16">
        <v>45.216000000000001</v>
      </c>
      <c r="GH565" s="16">
        <v>82.83</v>
      </c>
      <c r="GI565" s="16">
        <v>32.590000000000003</v>
      </c>
      <c r="GJ565" s="16">
        <v>31.6</v>
      </c>
      <c r="GK565" s="16">
        <v>13</v>
      </c>
      <c r="GL565" s="16">
        <v>17.504999999999999</v>
      </c>
      <c r="GM565" s="16">
        <v>47.91</v>
      </c>
      <c r="GN565" s="16">
        <v>22.07</v>
      </c>
      <c r="GO565" s="16">
        <v>37.895000000000003</v>
      </c>
      <c r="GP565" s="16">
        <v>91.09</v>
      </c>
      <c r="GQ565" s="16">
        <v>71.91</v>
      </c>
      <c r="GR565" s="16">
        <v>89.31</v>
      </c>
      <c r="GS565" s="16">
        <v>127.61</v>
      </c>
      <c r="GT565" s="16">
        <v>161.93</v>
      </c>
      <c r="GU565" s="16">
        <v>33</v>
      </c>
      <c r="GV565" s="16">
        <v>11196.566999999995</v>
      </c>
      <c r="GW565" s="16"/>
      <c r="GX565" s="16"/>
      <c r="GY565" s="16"/>
      <c r="GZ565" s="16"/>
      <c r="HA565" s="16"/>
    </row>
    <row r="566" spans="1:209" x14ac:dyDescent="0.35">
      <c r="A566" s="37"/>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E566" s="37">
        <v>561</v>
      </c>
      <c r="GF566" s="12">
        <v>3765</v>
      </c>
      <c r="GG566" s="16">
        <v>27.73</v>
      </c>
      <c r="GH566" s="16">
        <v>40.634999999999998</v>
      </c>
      <c r="GI566" s="16">
        <v>12</v>
      </c>
      <c r="GJ566" s="16">
        <v>15.8</v>
      </c>
      <c r="GK566" s="16">
        <v>4.75</v>
      </c>
      <c r="GL566" s="16">
        <v>19.375</v>
      </c>
      <c r="GM566" s="16">
        <v>0</v>
      </c>
      <c r="GN566" s="16">
        <v>23.645</v>
      </c>
      <c r="GO566" s="16">
        <v>53.7</v>
      </c>
      <c r="GP566" s="16">
        <v>26.04</v>
      </c>
      <c r="GQ566" s="16">
        <v>81.55</v>
      </c>
      <c r="GR566" s="16">
        <v>23.414999999999999</v>
      </c>
      <c r="GS566" s="16">
        <v>28.96</v>
      </c>
      <c r="GT566" s="16">
        <v>21.64</v>
      </c>
      <c r="GU566" s="16">
        <v>24.65</v>
      </c>
      <c r="GV566" s="16">
        <v>5125.4889999999987</v>
      </c>
      <c r="GW566" s="16"/>
      <c r="GX566" s="16"/>
      <c r="GY566" s="16"/>
      <c r="GZ566" s="16"/>
      <c r="HA566" s="16"/>
    </row>
    <row r="567" spans="1:209" x14ac:dyDescent="0.35">
      <c r="A567" s="37"/>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E567" s="37">
        <v>562</v>
      </c>
      <c r="GF567" s="12">
        <v>3766</v>
      </c>
      <c r="GG567" s="16">
        <v>0</v>
      </c>
      <c r="GH567" s="16">
        <v>2.34</v>
      </c>
      <c r="GI567" s="16">
        <v>0</v>
      </c>
      <c r="GJ567" s="16">
        <v>0</v>
      </c>
      <c r="GK567" s="16">
        <v>1.5</v>
      </c>
      <c r="GL567" s="16">
        <v>3.06</v>
      </c>
      <c r="GM567" s="16">
        <v>0</v>
      </c>
      <c r="GN567" s="16">
        <v>0</v>
      </c>
      <c r="GO567" s="16">
        <v>0</v>
      </c>
      <c r="GP567" s="16">
        <v>0</v>
      </c>
      <c r="GQ567" s="16">
        <v>0</v>
      </c>
      <c r="GR567" s="16">
        <v>0</v>
      </c>
      <c r="GS567" s="16">
        <v>0</v>
      </c>
      <c r="GT567" s="16">
        <v>0</v>
      </c>
      <c r="GU567" s="16">
        <v>14.08</v>
      </c>
      <c r="GV567" s="16">
        <v>808.0500000000003</v>
      </c>
      <c r="GW567" s="16"/>
      <c r="GX567" s="16"/>
      <c r="GY567" s="16"/>
      <c r="GZ567" s="16"/>
      <c r="HA567" s="16"/>
    </row>
    <row r="568" spans="1:209" x14ac:dyDescent="0.35">
      <c r="A568" s="37"/>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E568" s="37">
        <v>563</v>
      </c>
      <c r="GF568" s="12">
        <v>3767</v>
      </c>
      <c r="GG568" s="16">
        <v>0</v>
      </c>
      <c r="GH568" s="16">
        <v>4</v>
      </c>
      <c r="GI568" s="16">
        <v>3.75</v>
      </c>
      <c r="GJ568" s="16">
        <v>4</v>
      </c>
      <c r="GK568" s="16">
        <v>4.5</v>
      </c>
      <c r="GL568" s="16">
        <v>4.53</v>
      </c>
      <c r="GM568" s="16">
        <v>0</v>
      </c>
      <c r="GN568" s="16">
        <v>0</v>
      </c>
      <c r="GO568" s="16">
        <v>0</v>
      </c>
      <c r="GP568" s="16">
        <v>0</v>
      </c>
      <c r="GQ568" s="16">
        <v>0</v>
      </c>
      <c r="GR568" s="16">
        <v>0</v>
      </c>
      <c r="GS568" s="16">
        <v>13.28</v>
      </c>
      <c r="GT568" s="16">
        <v>16.28</v>
      </c>
      <c r="GU568" s="16">
        <v>0</v>
      </c>
      <c r="GV568" s="16">
        <v>661.27499999999986</v>
      </c>
      <c r="GW568" s="16"/>
      <c r="GX568" s="16"/>
      <c r="GY568" s="16"/>
      <c r="GZ568" s="16"/>
      <c r="HA568" s="16"/>
    </row>
    <row r="569" spans="1:209" x14ac:dyDescent="0.35">
      <c r="A569" s="37"/>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E569" s="37">
        <v>564</v>
      </c>
      <c r="GF569" s="12">
        <v>3770</v>
      </c>
      <c r="GG569" s="16">
        <v>20.54</v>
      </c>
      <c r="GH569" s="16">
        <v>31.87</v>
      </c>
      <c r="GI569" s="16">
        <v>10</v>
      </c>
      <c r="GJ569" s="16">
        <v>0</v>
      </c>
      <c r="GK569" s="16">
        <v>46.65</v>
      </c>
      <c r="GL569" s="16">
        <v>19.38</v>
      </c>
      <c r="GM569" s="16">
        <v>89.85</v>
      </c>
      <c r="GN569" s="16">
        <v>11.118</v>
      </c>
      <c r="GO569" s="16">
        <v>3.41</v>
      </c>
      <c r="GP569" s="16">
        <v>6.6</v>
      </c>
      <c r="GQ569" s="16">
        <v>67.37</v>
      </c>
      <c r="GR569" s="16">
        <v>27.92</v>
      </c>
      <c r="GS569" s="16">
        <v>130.71</v>
      </c>
      <c r="GT569" s="16">
        <v>28.81</v>
      </c>
      <c r="GU569" s="16">
        <v>27.28</v>
      </c>
      <c r="GV569" s="16">
        <v>5411.1330000000007</v>
      </c>
      <c r="GW569" s="16"/>
      <c r="GX569" s="16"/>
      <c r="GY569" s="16"/>
      <c r="GZ569" s="16"/>
      <c r="HA569" s="16"/>
    </row>
    <row r="570" spans="1:209" x14ac:dyDescent="0.35">
      <c r="A570" s="37"/>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E570" s="37">
        <v>565</v>
      </c>
      <c r="GF570" s="12">
        <v>3775</v>
      </c>
      <c r="GG570" s="16">
        <v>25.834</v>
      </c>
      <c r="GH570" s="16">
        <v>48.49</v>
      </c>
      <c r="GI570" s="16">
        <v>9.44</v>
      </c>
      <c r="GJ570" s="16">
        <v>4.5</v>
      </c>
      <c r="GK570" s="16">
        <v>20.5</v>
      </c>
      <c r="GL570" s="16">
        <v>8.23</v>
      </c>
      <c r="GM570" s="16">
        <v>24.92</v>
      </c>
      <c r="GN570" s="16">
        <v>18.52</v>
      </c>
      <c r="GO570" s="16">
        <v>3.9</v>
      </c>
      <c r="GP570" s="16">
        <v>34.33</v>
      </c>
      <c r="GQ570" s="16">
        <v>0</v>
      </c>
      <c r="GR570" s="16">
        <v>57.4</v>
      </c>
      <c r="GS570" s="16">
        <v>63.924999999999997</v>
      </c>
      <c r="GT570" s="16">
        <v>13.2</v>
      </c>
      <c r="GU570" s="16">
        <v>9.2149999999999999</v>
      </c>
      <c r="GV570" s="16">
        <v>5487.7829999999994</v>
      </c>
      <c r="GW570" s="16"/>
      <c r="GX570" s="16"/>
      <c r="GY570" s="16"/>
      <c r="GZ570" s="16"/>
      <c r="HA570" s="16"/>
    </row>
    <row r="571" spans="1:209" x14ac:dyDescent="0.35">
      <c r="A571" s="37"/>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E571" s="37">
        <v>566</v>
      </c>
      <c r="GF571" s="12">
        <v>3777</v>
      </c>
      <c r="GG571" s="16">
        <v>67.978999999999999</v>
      </c>
      <c r="GH571" s="16">
        <v>74.376999999999995</v>
      </c>
      <c r="GI571" s="16">
        <v>16.75</v>
      </c>
      <c r="GJ571" s="16">
        <v>42.29</v>
      </c>
      <c r="GK571" s="16">
        <v>15.19</v>
      </c>
      <c r="GL571" s="16">
        <v>6.12</v>
      </c>
      <c r="GM571" s="16">
        <v>28.27</v>
      </c>
      <c r="GN571" s="16">
        <v>133.77500000000001</v>
      </c>
      <c r="GO571" s="16">
        <v>26.175000000000001</v>
      </c>
      <c r="GP571" s="16">
        <v>191.78</v>
      </c>
      <c r="GQ571" s="16">
        <v>177.44</v>
      </c>
      <c r="GR571" s="16">
        <v>51.015000000000001</v>
      </c>
      <c r="GS571" s="16">
        <v>102.22499999999999</v>
      </c>
      <c r="GT571" s="16">
        <v>69.64</v>
      </c>
      <c r="GU571" s="16">
        <v>48.905000000000001</v>
      </c>
      <c r="GV571" s="16">
        <v>11809.474000000002</v>
      </c>
      <c r="GW571" s="16"/>
      <c r="GX571" s="16"/>
      <c r="GY571" s="16"/>
      <c r="GZ571" s="16"/>
      <c r="HA571" s="16"/>
    </row>
    <row r="572" spans="1:209" x14ac:dyDescent="0.35">
      <c r="A572" s="37"/>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E572" s="37">
        <v>567</v>
      </c>
      <c r="GF572" s="12">
        <v>3778</v>
      </c>
      <c r="GG572" s="16">
        <v>0</v>
      </c>
      <c r="GH572" s="16">
        <v>0</v>
      </c>
      <c r="GI572" s="16">
        <v>0</v>
      </c>
      <c r="GJ572" s="16">
        <v>0</v>
      </c>
      <c r="GK572" s="16">
        <v>0</v>
      </c>
      <c r="GL572" s="16">
        <v>0</v>
      </c>
      <c r="GM572" s="16">
        <v>0</v>
      </c>
      <c r="GN572" s="16">
        <v>0</v>
      </c>
      <c r="GO572" s="16">
        <v>5.5</v>
      </c>
      <c r="GP572" s="16">
        <v>0</v>
      </c>
      <c r="GQ572" s="16">
        <v>0</v>
      </c>
      <c r="GR572" s="16">
        <v>0</v>
      </c>
      <c r="GS572" s="16">
        <v>0</v>
      </c>
      <c r="GT572" s="16">
        <v>6.6</v>
      </c>
      <c r="GU572" s="16">
        <v>0</v>
      </c>
      <c r="GV572" s="16">
        <v>278.14</v>
      </c>
      <c r="GW572" s="16"/>
      <c r="GX572" s="16"/>
      <c r="GY572" s="16"/>
      <c r="GZ572" s="16"/>
      <c r="HA572" s="16"/>
    </row>
    <row r="573" spans="1:209" x14ac:dyDescent="0.35">
      <c r="A573" s="37"/>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E573" s="37">
        <v>568</v>
      </c>
      <c r="GF573" s="12">
        <v>3779</v>
      </c>
      <c r="GG573" s="16">
        <v>4.9400000000000004</v>
      </c>
      <c r="GH573" s="16">
        <v>0</v>
      </c>
      <c r="GI573" s="16">
        <v>0</v>
      </c>
      <c r="GJ573" s="16">
        <v>1.5</v>
      </c>
      <c r="GK573" s="16">
        <v>4.5</v>
      </c>
      <c r="GL573" s="16">
        <v>0</v>
      </c>
      <c r="GM573" s="16">
        <v>0</v>
      </c>
      <c r="GN573" s="16">
        <v>0</v>
      </c>
      <c r="GO573" s="16">
        <v>3.3</v>
      </c>
      <c r="GP573" s="16">
        <v>0</v>
      </c>
      <c r="GQ573" s="16">
        <v>53.52</v>
      </c>
      <c r="GR573" s="16">
        <v>0</v>
      </c>
      <c r="GS573" s="16">
        <v>6.64</v>
      </c>
      <c r="GT573" s="16">
        <v>0</v>
      </c>
      <c r="GU573" s="16">
        <v>51.04</v>
      </c>
      <c r="GV573" s="16">
        <v>1191.3150000000001</v>
      </c>
      <c r="GW573" s="16"/>
      <c r="GX573" s="16"/>
      <c r="GY573" s="16"/>
      <c r="GZ573" s="16"/>
      <c r="HA573" s="16"/>
    </row>
    <row r="574" spans="1:209" x14ac:dyDescent="0.35">
      <c r="A574" s="37"/>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E574" s="37">
        <v>569</v>
      </c>
      <c r="GF574" s="12">
        <v>3781</v>
      </c>
      <c r="GG574" s="16">
        <v>13.13</v>
      </c>
      <c r="GH574" s="16">
        <v>13.88</v>
      </c>
      <c r="GI574" s="16">
        <v>4.32</v>
      </c>
      <c r="GJ574" s="16">
        <v>4.6500000000000004</v>
      </c>
      <c r="GK574" s="16">
        <v>3.12</v>
      </c>
      <c r="GL574" s="16">
        <v>11.6</v>
      </c>
      <c r="GM574" s="16">
        <v>8.7100000000000009</v>
      </c>
      <c r="GN574" s="16">
        <v>3.78</v>
      </c>
      <c r="GO574" s="16">
        <v>3.2</v>
      </c>
      <c r="GP574" s="16">
        <v>34.950000000000003</v>
      </c>
      <c r="GQ574" s="16">
        <v>19.86</v>
      </c>
      <c r="GR574" s="16">
        <v>27.324999999999999</v>
      </c>
      <c r="GS574" s="16">
        <v>41.34</v>
      </c>
      <c r="GT574" s="16">
        <v>33.405000000000001</v>
      </c>
      <c r="GU574" s="16">
        <v>13.2</v>
      </c>
      <c r="GV574" s="16">
        <v>2889.5369999999984</v>
      </c>
      <c r="GW574" s="16"/>
      <c r="GX574" s="16"/>
      <c r="GY574" s="16"/>
      <c r="GZ574" s="16"/>
      <c r="HA574" s="16"/>
    </row>
    <row r="575" spans="1:209" x14ac:dyDescent="0.35">
      <c r="A575" s="37"/>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E575" s="37">
        <v>570</v>
      </c>
      <c r="GF575" s="12">
        <v>3782</v>
      </c>
      <c r="GG575" s="16">
        <v>30.79</v>
      </c>
      <c r="GH575" s="16">
        <v>60.14</v>
      </c>
      <c r="GI575" s="16">
        <v>4.4000000000000004</v>
      </c>
      <c r="GJ575" s="16">
        <v>6.24</v>
      </c>
      <c r="GK575" s="16">
        <v>12.42</v>
      </c>
      <c r="GL575" s="16">
        <v>8.68</v>
      </c>
      <c r="GM575" s="16">
        <v>27.46</v>
      </c>
      <c r="GN575" s="16">
        <v>31.79</v>
      </c>
      <c r="GO575" s="16">
        <v>57.225000000000001</v>
      </c>
      <c r="GP575" s="16">
        <v>53.93</v>
      </c>
      <c r="GQ575" s="16">
        <v>48.98</v>
      </c>
      <c r="GR575" s="16">
        <v>26.25</v>
      </c>
      <c r="GS575" s="16">
        <v>48.93</v>
      </c>
      <c r="GT575" s="16">
        <v>56.71</v>
      </c>
      <c r="GU575" s="16">
        <v>50.78</v>
      </c>
      <c r="GV575" s="16">
        <v>6539.3419999999978</v>
      </c>
      <c r="GW575" s="16"/>
      <c r="GX575" s="16"/>
      <c r="GY575" s="16"/>
      <c r="GZ575" s="16"/>
      <c r="HA575" s="16"/>
    </row>
    <row r="576" spans="1:209" x14ac:dyDescent="0.35">
      <c r="A576" s="37"/>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E576" s="37">
        <v>571</v>
      </c>
      <c r="GF576" s="12">
        <v>3783</v>
      </c>
      <c r="GG576" s="16">
        <v>7.98</v>
      </c>
      <c r="GH576" s="16">
        <v>21.54</v>
      </c>
      <c r="GI576" s="16">
        <v>13.5</v>
      </c>
      <c r="GJ576" s="16">
        <v>7.5</v>
      </c>
      <c r="GK576" s="16">
        <v>4.5</v>
      </c>
      <c r="GL576" s="16">
        <v>17.329999999999998</v>
      </c>
      <c r="GM576" s="16">
        <v>41.2</v>
      </c>
      <c r="GN576" s="16">
        <v>16.2</v>
      </c>
      <c r="GO576" s="16">
        <v>0</v>
      </c>
      <c r="GP576" s="16">
        <v>35.119999999999997</v>
      </c>
      <c r="GQ576" s="16">
        <v>78.27</v>
      </c>
      <c r="GR576" s="16">
        <v>6.66</v>
      </c>
      <c r="GS576" s="16">
        <v>0</v>
      </c>
      <c r="GT576" s="16">
        <v>0</v>
      </c>
      <c r="GU576" s="16">
        <v>14.96</v>
      </c>
      <c r="GV576" s="16">
        <v>2603.5360000000001</v>
      </c>
      <c r="GW576" s="16"/>
      <c r="GX576" s="16"/>
      <c r="GY576" s="16"/>
      <c r="GZ576" s="16"/>
      <c r="HA576" s="16"/>
    </row>
    <row r="577" spans="1:209" x14ac:dyDescent="0.35">
      <c r="A577" s="37"/>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E577" s="37">
        <v>572</v>
      </c>
      <c r="GF577" s="12">
        <v>3785</v>
      </c>
      <c r="GG577" s="16">
        <v>0</v>
      </c>
      <c r="GH577" s="16">
        <v>0</v>
      </c>
      <c r="GI577" s="16">
        <v>0</v>
      </c>
      <c r="GJ577" s="16">
        <v>0</v>
      </c>
      <c r="GK577" s="16">
        <v>0</v>
      </c>
      <c r="GL577" s="16">
        <v>0</v>
      </c>
      <c r="GM577" s="16">
        <v>0</v>
      </c>
      <c r="GN577" s="16">
        <v>0</v>
      </c>
      <c r="GO577" s="16">
        <v>0</v>
      </c>
      <c r="GP577" s="16">
        <v>0</v>
      </c>
      <c r="GQ577" s="16">
        <v>0</v>
      </c>
      <c r="GR577" s="16">
        <v>0</v>
      </c>
      <c r="GS577" s="16">
        <v>0</v>
      </c>
      <c r="GT577" s="16">
        <v>0</v>
      </c>
      <c r="GU577" s="16">
        <v>0</v>
      </c>
      <c r="GV577" s="16">
        <v>11.98</v>
      </c>
      <c r="GW577" s="16"/>
      <c r="GX577" s="16"/>
      <c r="GY577" s="16"/>
      <c r="GZ577" s="16"/>
      <c r="HA577" s="16"/>
    </row>
    <row r="578" spans="1:209" x14ac:dyDescent="0.35">
      <c r="A578" s="37"/>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E578" s="37">
        <v>573</v>
      </c>
      <c r="GF578" s="12">
        <v>3786</v>
      </c>
      <c r="GG578" s="16">
        <v>6.46</v>
      </c>
      <c r="GH578" s="16">
        <v>0</v>
      </c>
      <c r="GI578" s="16">
        <v>0</v>
      </c>
      <c r="GJ578" s="16">
        <v>0</v>
      </c>
      <c r="GK578" s="16">
        <v>0</v>
      </c>
      <c r="GL578" s="16">
        <v>0</v>
      </c>
      <c r="GM578" s="16">
        <v>0</v>
      </c>
      <c r="GN578" s="16">
        <v>0</v>
      </c>
      <c r="GO578" s="16">
        <v>20.16</v>
      </c>
      <c r="GP578" s="16">
        <v>0</v>
      </c>
      <c r="GQ578" s="16">
        <v>6.66</v>
      </c>
      <c r="GR578" s="16">
        <v>5.28</v>
      </c>
      <c r="GS578" s="16">
        <v>0</v>
      </c>
      <c r="GT578" s="16">
        <v>11</v>
      </c>
      <c r="GU578" s="16">
        <v>12.32</v>
      </c>
      <c r="GV578" s="16">
        <v>1258.385</v>
      </c>
      <c r="GW578" s="16"/>
      <c r="GX578" s="16"/>
      <c r="GY578" s="16"/>
      <c r="GZ578" s="16"/>
      <c r="HA578" s="16"/>
    </row>
    <row r="579" spans="1:209" x14ac:dyDescent="0.35">
      <c r="A579" s="37"/>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E579" s="37">
        <v>574</v>
      </c>
      <c r="GF579" s="12">
        <v>3787</v>
      </c>
      <c r="GG579" s="16">
        <v>2.1</v>
      </c>
      <c r="GH579" s="16">
        <v>0</v>
      </c>
      <c r="GI579" s="16">
        <v>0</v>
      </c>
      <c r="GJ579" s="16">
        <v>0</v>
      </c>
      <c r="GK579" s="16">
        <v>0</v>
      </c>
      <c r="GL579" s="16">
        <v>2.6</v>
      </c>
      <c r="GM579" s="16">
        <v>0</v>
      </c>
      <c r="GN579" s="16">
        <v>0</v>
      </c>
      <c r="GO579" s="16">
        <v>0</v>
      </c>
      <c r="GP579" s="16">
        <v>0</v>
      </c>
      <c r="GQ579" s="16">
        <v>0</v>
      </c>
      <c r="GR579" s="16">
        <v>0</v>
      </c>
      <c r="GS579" s="16">
        <v>6.6</v>
      </c>
      <c r="GT579" s="16">
        <v>0</v>
      </c>
      <c r="GU579" s="16">
        <v>0</v>
      </c>
      <c r="GV579" s="16">
        <v>554.78000000000009</v>
      </c>
      <c r="GW579" s="16"/>
      <c r="GX579" s="16"/>
      <c r="GY579" s="16"/>
      <c r="GZ579" s="16"/>
      <c r="HA579" s="16"/>
    </row>
    <row r="580" spans="1:209" x14ac:dyDescent="0.35">
      <c r="A580" s="37"/>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E580" s="37">
        <v>575</v>
      </c>
      <c r="GF580" s="12">
        <v>3788</v>
      </c>
      <c r="GG580" s="16">
        <v>2.96</v>
      </c>
      <c r="GH580" s="16">
        <v>5.9</v>
      </c>
      <c r="GI580" s="16">
        <v>0</v>
      </c>
      <c r="GJ580" s="16">
        <v>0</v>
      </c>
      <c r="GK580" s="16">
        <v>0</v>
      </c>
      <c r="GL580" s="16">
        <v>11.925000000000001</v>
      </c>
      <c r="GM580" s="16">
        <v>0</v>
      </c>
      <c r="GN580" s="16">
        <v>0</v>
      </c>
      <c r="GO580" s="16">
        <v>12.8</v>
      </c>
      <c r="GP580" s="16">
        <v>13.6</v>
      </c>
      <c r="GQ580" s="16">
        <v>0</v>
      </c>
      <c r="GR580" s="16">
        <v>7.77</v>
      </c>
      <c r="GS580" s="16">
        <v>0</v>
      </c>
      <c r="GT580" s="16">
        <v>18.22</v>
      </c>
      <c r="GU580" s="16">
        <v>6.6</v>
      </c>
      <c r="GV580" s="16">
        <v>1151.9860000000001</v>
      </c>
      <c r="GW580" s="16"/>
      <c r="GX580" s="16"/>
      <c r="GY580" s="16"/>
      <c r="GZ580" s="16"/>
      <c r="HA580" s="16"/>
    </row>
    <row r="581" spans="1:209" x14ac:dyDescent="0.35">
      <c r="A581" s="37"/>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E581" s="37">
        <v>576</v>
      </c>
      <c r="GF581" s="12">
        <v>3789</v>
      </c>
      <c r="GG581" s="16">
        <v>0</v>
      </c>
      <c r="GH581" s="16">
        <v>0</v>
      </c>
      <c r="GI581" s="16">
        <v>0</v>
      </c>
      <c r="GJ581" s="16">
        <v>0</v>
      </c>
      <c r="GK581" s="16">
        <v>0</v>
      </c>
      <c r="GL581" s="16">
        <v>0</v>
      </c>
      <c r="GM581" s="16">
        <v>0</v>
      </c>
      <c r="GN581" s="16">
        <v>0</v>
      </c>
      <c r="GO581" s="16">
        <v>0</v>
      </c>
      <c r="GP581" s="16">
        <v>0</v>
      </c>
      <c r="GQ581" s="16">
        <v>0</v>
      </c>
      <c r="GR581" s="16">
        <v>0</v>
      </c>
      <c r="GS581" s="16">
        <v>0</v>
      </c>
      <c r="GT581" s="16">
        <v>0</v>
      </c>
      <c r="GU581" s="16">
        <v>0</v>
      </c>
      <c r="GV581" s="16">
        <v>173.16</v>
      </c>
      <c r="GW581" s="16"/>
      <c r="GX581" s="16"/>
      <c r="GY581" s="16"/>
      <c r="GZ581" s="16"/>
      <c r="HA581" s="16"/>
    </row>
    <row r="582" spans="1:209" x14ac:dyDescent="0.35">
      <c r="A582" s="37"/>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E582" s="37">
        <v>577</v>
      </c>
      <c r="GF582" s="12">
        <v>3791</v>
      </c>
      <c r="GG582" s="16">
        <v>11.175000000000001</v>
      </c>
      <c r="GH582" s="16">
        <v>4.9400000000000004</v>
      </c>
      <c r="GI582" s="16">
        <v>4.68</v>
      </c>
      <c r="GJ582" s="16">
        <v>0</v>
      </c>
      <c r="GK582" s="16">
        <v>0</v>
      </c>
      <c r="GL582" s="16">
        <v>0</v>
      </c>
      <c r="GM582" s="16">
        <v>0</v>
      </c>
      <c r="GN582" s="16">
        <v>10.8</v>
      </c>
      <c r="GO582" s="16">
        <v>6.6</v>
      </c>
      <c r="GP582" s="16">
        <v>0</v>
      </c>
      <c r="GQ582" s="16">
        <v>0</v>
      </c>
      <c r="GR582" s="16">
        <v>6.63</v>
      </c>
      <c r="GS582" s="16">
        <v>6.65</v>
      </c>
      <c r="GT582" s="16">
        <v>0</v>
      </c>
      <c r="GU582" s="16">
        <v>2.64</v>
      </c>
      <c r="GV582" s="16">
        <v>1090.0479999999998</v>
      </c>
      <c r="GW582" s="16"/>
      <c r="GX582" s="16"/>
      <c r="GY582" s="16"/>
      <c r="GZ582" s="16"/>
      <c r="HA582" s="16"/>
    </row>
    <row r="583" spans="1:209" x14ac:dyDescent="0.35">
      <c r="A583" s="37"/>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E583" s="37">
        <v>578</v>
      </c>
      <c r="GF583" s="12">
        <v>3792</v>
      </c>
      <c r="GG583" s="16">
        <v>9.0399999999999991</v>
      </c>
      <c r="GH583" s="16">
        <v>4.5</v>
      </c>
      <c r="GI583" s="16">
        <v>0</v>
      </c>
      <c r="GJ583" s="16">
        <v>4.5</v>
      </c>
      <c r="GK583" s="16">
        <v>0</v>
      </c>
      <c r="GL583" s="16">
        <v>0</v>
      </c>
      <c r="GM583" s="16">
        <v>0</v>
      </c>
      <c r="GN583" s="16">
        <v>0</v>
      </c>
      <c r="GO583" s="16">
        <v>6.6</v>
      </c>
      <c r="GP583" s="16">
        <v>68.02</v>
      </c>
      <c r="GQ583" s="16">
        <v>17.52</v>
      </c>
      <c r="GR583" s="16">
        <v>0</v>
      </c>
      <c r="GS583" s="16">
        <v>10.56</v>
      </c>
      <c r="GT583" s="16">
        <v>0</v>
      </c>
      <c r="GU583" s="16">
        <v>0</v>
      </c>
      <c r="GV583" s="16">
        <v>796.08900000000006</v>
      </c>
      <c r="GW583" s="16"/>
      <c r="GX583" s="16"/>
      <c r="GY583" s="16"/>
      <c r="GZ583" s="16"/>
      <c r="HA583" s="16"/>
    </row>
    <row r="584" spans="1:209" x14ac:dyDescent="0.35">
      <c r="A584" s="37"/>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E584" s="37">
        <v>579</v>
      </c>
      <c r="GF584" s="12">
        <v>3793</v>
      </c>
      <c r="GG584" s="16">
        <v>17.149999999999999</v>
      </c>
      <c r="GH584" s="16">
        <v>37.26</v>
      </c>
      <c r="GI584" s="16">
        <v>0</v>
      </c>
      <c r="GJ584" s="16">
        <v>0</v>
      </c>
      <c r="GK584" s="16">
        <v>5</v>
      </c>
      <c r="GL584" s="16">
        <v>67.89</v>
      </c>
      <c r="GM584" s="16">
        <v>21.92</v>
      </c>
      <c r="GN584" s="16">
        <v>0</v>
      </c>
      <c r="GO584" s="16">
        <v>0</v>
      </c>
      <c r="GP584" s="16">
        <v>23.1</v>
      </c>
      <c r="GQ584" s="16">
        <v>42.12</v>
      </c>
      <c r="GR584" s="16">
        <v>49.29</v>
      </c>
      <c r="GS584" s="16">
        <v>18.465</v>
      </c>
      <c r="GT584" s="16">
        <v>12.32</v>
      </c>
      <c r="GU584" s="16">
        <v>0</v>
      </c>
      <c r="GV584" s="16">
        <v>4022.357</v>
      </c>
      <c r="GW584" s="16"/>
      <c r="GX584" s="16"/>
      <c r="GY584" s="16"/>
      <c r="GZ584" s="16"/>
      <c r="HA584" s="16"/>
    </row>
    <row r="585" spans="1:209" x14ac:dyDescent="0.35">
      <c r="A585" s="37"/>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E585" s="37">
        <v>580</v>
      </c>
      <c r="GF585" s="12">
        <v>3795</v>
      </c>
      <c r="GG585" s="16">
        <v>21.57</v>
      </c>
      <c r="GH585" s="16">
        <v>37.340000000000003</v>
      </c>
      <c r="GI585" s="16">
        <v>2</v>
      </c>
      <c r="GJ585" s="16">
        <v>0</v>
      </c>
      <c r="GK585" s="16">
        <v>4.5</v>
      </c>
      <c r="GL585" s="16">
        <v>7.57</v>
      </c>
      <c r="GM585" s="16">
        <v>12.16</v>
      </c>
      <c r="GN585" s="16">
        <v>1.65</v>
      </c>
      <c r="GO585" s="16">
        <v>0</v>
      </c>
      <c r="GP585" s="16">
        <v>0</v>
      </c>
      <c r="GQ585" s="16">
        <v>13.32</v>
      </c>
      <c r="GR585" s="16">
        <v>13.3</v>
      </c>
      <c r="GS585" s="16">
        <v>23.75</v>
      </c>
      <c r="GT585" s="16">
        <v>6.96</v>
      </c>
      <c r="GU585" s="16">
        <v>0</v>
      </c>
      <c r="GV585" s="16">
        <v>2469.2059999999997</v>
      </c>
      <c r="GW585" s="16"/>
      <c r="GX585" s="16"/>
      <c r="GY585" s="16"/>
      <c r="GZ585" s="16"/>
      <c r="HA585" s="16"/>
    </row>
    <row r="586" spans="1:209" x14ac:dyDescent="0.35">
      <c r="A586" s="37"/>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E586" s="37">
        <v>581</v>
      </c>
      <c r="GF586" s="12">
        <v>3796</v>
      </c>
      <c r="GG586" s="16">
        <v>31.588999999999999</v>
      </c>
      <c r="GH586" s="16">
        <v>42.18</v>
      </c>
      <c r="GI586" s="16">
        <v>17.077999999999999</v>
      </c>
      <c r="GJ586" s="16">
        <v>12</v>
      </c>
      <c r="GK586" s="16">
        <v>0</v>
      </c>
      <c r="GL586" s="16">
        <v>33.482999999999997</v>
      </c>
      <c r="GM586" s="16">
        <v>21.715</v>
      </c>
      <c r="GN586" s="16">
        <v>45.344999999999999</v>
      </c>
      <c r="GO586" s="16">
        <v>27.395</v>
      </c>
      <c r="GP586" s="16">
        <v>52.115000000000002</v>
      </c>
      <c r="GQ586" s="16">
        <v>52.17</v>
      </c>
      <c r="GR586" s="16">
        <v>49.7</v>
      </c>
      <c r="GS586" s="16">
        <v>88.75</v>
      </c>
      <c r="GT586" s="16">
        <v>29.52</v>
      </c>
      <c r="GU586" s="16">
        <v>19.8</v>
      </c>
      <c r="GV586" s="16">
        <v>6767.0059999999976</v>
      </c>
      <c r="GW586" s="16"/>
      <c r="GX586" s="16"/>
      <c r="GY586" s="16"/>
      <c r="GZ586" s="16"/>
      <c r="HA586" s="16"/>
    </row>
    <row r="587" spans="1:209" x14ac:dyDescent="0.35">
      <c r="A587" s="37"/>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E587" s="37">
        <v>582</v>
      </c>
      <c r="GF587" s="12">
        <v>3797</v>
      </c>
      <c r="GG587" s="16">
        <v>9.4550000000000001</v>
      </c>
      <c r="GH587" s="16">
        <v>17.95</v>
      </c>
      <c r="GI587" s="16">
        <v>4</v>
      </c>
      <c r="GJ587" s="16">
        <v>12.5</v>
      </c>
      <c r="GK587" s="16">
        <v>4.5</v>
      </c>
      <c r="GL587" s="16">
        <v>4.5</v>
      </c>
      <c r="GM587" s="16">
        <v>8.16</v>
      </c>
      <c r="GN587" s="16">
        <v>17.82</v>
      </c>
      <c r="GO587" s="16">
        <v>9.3000000000000007</v>
      </c>
      <c r="GP587" s="16">
        <v>13.215</v>
      </c>
      <c r="GQ587" s="16">
        <v>121.17</v>
      </c>
      <c r="GR587" s="16">
        <v>13.3</v>
      </c>
      <c r="GS587" s="16">
        <v>27.41</v>
      </c>
      <c r="GT587" s="16">
        <v>38.36</v>
      </c>
      <c r="GU587" s="16">
        <v>6.16</v>
      </c>
      <c r="GV587" s="16">
        <v>3757.5749999999994</v>
      </c>
      <c r="GW587" s="16"/>
      <c r="GX587" s="16"/>
      <c r="GY587" s="16"/>
      <c r="GZ587" s="16"/>
      <c r="HA587" s="16"/>
    </row>
    <row r="588" spans="1:209" x14ac:dyDescent="0.35">
      <c r="A588" s="37"/>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E588" s="37">
        <v>583</v>
      </c>
      <c r="GF588" s="12">
        <v>3799</v>
      </c>
      <c r="GG588" s="16">
        <v>20.12</v>
      </c>
      <c r="GH588" s="16">
        <v>44.21</v>
      </c>
      <c r="GI588" s="16">
        <v>12.5</v>
      </c>
      <c r="GJ588" s="16">
        <v>11</v>
      </c>
      <c r="GK588" s="16">
        <v>12.45</v>
      </c>
      <c r="GL588" s="16">
        <v>33.72</v>
      </c>
      <c r="GM588" s="16">
        <v>26.41</v>
      </c>
      <c r="GN588" s="16">
        <v>25.16</v>
      </c>
      <c r="GO588" s="16">
        <v>31.3</v>
      </c>
      <c r="GP588" s="16">
        <v>40.619999999999997</v>
      </c>
      <c r="GQ588" s="16">
        <v>68.05</v>
      </c>
      <c r="GR588" s="16">
        <v>28.77</v>
      </c>
      <c r="GS588" s="16">
        <v>50.594999999999999</v>
      </c>
      <c r="GT588" s="16">
        <v>25.234999999999999</v>
      </c>
      <c r="GU588" s="16">
        <v>17.16</v>
      </c>
      <c r="GV588" s="16">
        <v>5305.8920000000026</v>
      </c>
      <c r="GW588" s="16"/>
      <c r="GX588" s="16"/>
      <c r="GY588" s="16"/>
      <c r="GZ588" s="16"/>
      <c r="HA588" s="16"/>
    </row>
    <row r="589" spans="1:209" x14ac:dyDescent="0.35">
      <c r="A589" s="37"/>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E589" s="37">
        <v>584</v>
      </c>
      <c r="GF589" s="12">
        <v>3802</v>
      </c>
      <c r="GG589" s="16">
        <v>102</v>
      </c>
      <c r="GH589" s="16">
        <v>140.01499999999999</v>
      </c>
      <c r="GI589" s="16">
        <v>46.44</v>
      </c>
      <c r="GJ589" s="16">
        <v>52.1</v>
      </c>
      <c r="GK589" s="16">
        <v>27.52</v>
      </c>
      <c r="GL589" s="16">
        <v>17.2</v>
      </c>
      <c r="GM589" s="16">
        <v>35.42</v>
      </c>
      <c r="GN589" s="16">
        <v>77.260000000000005</v>
      </c>
      <c r="GO589" s="16">
        <v>54.14</v>
      </c>
      <c r="GP589" s="16">
        <v>278.77999999999997</v>
      </c>
      <c r="GQ589" s="16">
        <v>217.22</v>
      </c>
      <c r="GR589" s="16">
        <v>100.8</v>
      </c>
      <c r="GS589" s="16">
        <v>135.44</v>
      </c>
      <c r="GT589" s="16">
        <v>126.36</v>
      </c>
      <c r="GU589" s="16">
        <v>54.56</v>
      </c>
      <c r="GV589" s="16">
        <v>18380.071999999996</v>
      </c>
      <c r="GW589" s="16"/>
      <c r="GX589" s="16"/>
      <c r="GY589" s="16"/>
      <c r="GZ589" s="16"/>
      <c r="HA589" s="16"/>
    </row>
    <row r="590" spans="1:209" x14ac:dyDescent="0.35">
      <c r="A590" s="37"/>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E590" s="37">
        <v>585</v>
      </c>
      <c r="GF590" s="12">
        <v>3803</v>
      </c>
      <c r="GG590" s="16">
        <v>39.03</v>
      </c>
      <c r="GH590" s="16">
        <v>73.48</v>
      </c>
      <c r="GI590" s="16">
        <v>7.4</v>
      </c>
      <c r="GJ590" s="16">
        <v>74.94</v>
      </c>
      <c r="GK590" s="16">
        <v>196.73</v>
      </c>
      <c r="GL590" s="16">
        <v>10.5</v>
      </c>
      <c r="GM590" s="16">
        <v>7.97</v>
      </c>
      <c r="GN590" s="16">
        <v>180.43</v>
      </c>
      <c r="GO590" s="16">
        <v>41.57</v>
      </c>
      <c r="GP590" s="16">
        <v>290.41000000000003</v>
      </c>
      <c r="GQ590" s="16">
        <v>132.22</v>
      </c>
      <c r="GR590" s="16">
        <v>36.840000000000003</v>
      </c>
      <c r="GS590" s="16">
        <v>311.5</v>
      </c>
      <c r="GT590" s="16">
        <v>48.84</v>
      </c>
      <c r="GU590" s="16">
        <v>91.92</v>
      </c>
      <c r="GV590" s="16">
        <v>14404.655999999997</v>
      </c>
      <c r="GW590" s="16"/>
      <c r="GX590" s="16"/>
      <c r="GY590" s="16"/>
      <c r="GZ590" s="16"/>
      <c r="HA590" s="16"/>
    </row>
    <row r="591" spans="1:209" x14ac:dyDescent="0.35">
      <c r="A591" s="37"/>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E591" s="37">
        <v>586</v>
      </c>
      <c r="GF591" s="12">
        <v>3804</v>
      </c>
      <c r="GG591" s="16">
        <v>30.71</v>
      </c>
      <c r="GH591" s="16">
        <v>56.268000000000001</v>
      </c>
      <c r="GI591" s="16">
        <v>13.16</v>
      </c>
      <c r="GJ591" s="16">
        <v>17.5</v>
      </c>
      <c r="GK591" s="16">
        <v>13.5</v>
      </c>
      <c r="GL591" s="16">
        <v>13.8</v>
      </c>
      <c r="GM591" s="16">
        <v>26.13</v>
      </c>
      <c r="GN591" s="16">
        <v>49.265000000000001</v>
      </c>
      <c r="GO591" s="16">
        <v>117.065</v>
      </c>
      <c r="GP591" s="16">
        <v>77.260000000000005</v>
      </c>
      <c r="GQ591" s="16">
        <v>50.34</v>
      </c>
      <c r="GR591" s="16">
        <v>92.52</v>
      </c>
      <c r="GS591" s="16">
        <v>82.575000000000003</v>
      </c>
      <c r="GT591" s="16">
        <v>171.97</v>
      </c>
      <c r="GU591" s="16">
        <v>36.08</v>
      </c>
      <c r="GV591" s="16">
        <v>11498.846999999996</v>
      </c>
      <c r="GW591" s="16"/>
      <c r="GX591" s="16"/>
      <c r="GY591" s="16"/>
      <c r="GZ591" s="16"/>
      <c r="HA591" s="16"/>
    </row>
    <row r="592" spans="1:209" x14ac:dyDescent="0.35">
      <c r="A592" s="37"/>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E592" s="37">
        <v>587</v>
      </c>
      <c r="GF592" s="12">
        <v>3805</v>
      </c>
      <c r="GG592" s="16">
        <v>325.80500000000001</v>
      </c>
      <c r="GH592" s="16">
        <v>421.94499999999999</v>
      </c>
      <c r="GI592" s="16">
        <v>140.108</v>
      </c>
      <c r="GJ592" s="16">
        <v>81.3</v>
      </c>
      <c r="GK592" s="16">
        <v>75.52</v>
      </c>
      <c r="GL592" s="16">
        <v>42.27</v>
      </c>
      <c r="GM592" s="16">
        <v>143.88999999999999</v>
      </c>
      <c r="GN592" s="16">
        <v>154.095</v>
      </c>
      <c r="GO592" s="16">
        <v>94.85</v>
      </c>
      <c r="GP592" s="16">
        <v>508.05500000000001</v>
      </c>
      <c r="GQ592" s="16">
        <v>610.04499999999996</v>
      </c>
      <c r="GR592" s="16">
        <v>233.7</v>
      </c>
      <c r="GS592" s="16">
        <v>443.315</v>
      </c>
      <c r="GT592" s="16">
        <v>273.25</v>
      </c>
      <c r="GU592" s="16">
        <v>290.32499999999999</v>
      </c>
      <c r="GV592" s="16">
        <v>50456.516000000011</v>
      </c>
      <c r="GW592" s="16"/>
      <c r="GX592" s="16"/>
      <c r="GY592" s="16"/>
      <c r="GZ592" s="16"/>
      <c r="HA592" s="16"/>
    </row>
    <row r="593" spans="1:209" x14ac:dyDescent="0.35">
      <c r="A593" s="37"/>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E593" s="37">
        <v>588</v>
      </c>
      <c r="GF593" s="12">
        <v>3806</v>
      </c>
      <c r="GG593" s="16">
        <v>195.51499999999999</v>
      </c>
      <c r="GH593" s="16">
        <v>335.65</v>
      </c>
      <c r="GI593" s="16">
        <v>76.38</v>
      </c>
      <c r="GJ593" s="16">
        <v>189.7</v>
      </c>
      <c r="GK593" s="16">
        <v>77.209999999999994</v>
      </c>
      <c r="GL593" s="16">
        <v>46.1</v>
      </c>
      <c r="GM593" s="16">
        <v>134.815</v>
      </c>
      <c r="GN593" s="16">
        <v>85.82</v>
      </c>
      <c r="GO593" s="16">
        <v>92.284999999999997</v>
      </c>
      <c r="GP593" s="16">
        <v>387.90499999999997</v>
      </c>
      <c r="GQ593" s="16">
        <v>476.99</v>
      </c>
      <c r="GR593" s="16">
        <v>324.93</v>
      </c>
      <c r="GS593" s="16">
        <v>356.79</v>
      </c>
      <c r="GT593" s="16">
        <v>485.25</v>
      </c>
      <c r="GU593" s="16">
        <v>275.93</v>
      </c>
      <c r="GV593" s="16">
        <v>51676.667000000038</v>
      </c>
      <c r="GW593" s="16"/>
      <c r="GX593" s="16"/>
      <c r="GY593" s="16"/>
      <c r="GZ593" s="16"/>
      <c r="HA593" s="16"/>
    </row>
    <row r="594" spans="1:209" x14ac:dyDescent="0.35">
      <c r="A594" s="37"/>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E594" s="37">
        <v>589</v>
      </c>
      <c r="GF594" s="12">
        <v>3807</v>
      </c>
      <c r="GG594" s="16">
        <v>60.784999999999997</v>
      </c>
      <c r="GH594" s="16">
        <v>50.36</v>
      </c>
      <c r="GI594" s="16">
        <v>30.06</v>
      </c>
      <c r="GJ594" s="16">
        <v>22.5</v>
      </c>
      <c r="GK594" s="16">
        <v>15.66</v>
      </c>
      <c r="GL594" s="16">
        <v>4.42</v>
      </c>
      <c r="GM594" s="16">
        <v>9.59</v>
      </c>
      <c r="GN594" s="16">
        <v>28.84</v>
      </c>
      <c r="GO594" s="16">
        <v>29.67</v>
      </c>
      <c r="GP594" s="16">
        <v>32.57</v>
      </c>
      <c r="GQ594" s="16">
        <v>47.58</v>
      </c>
      <c r="GR594" s="16">
        <v>34.225000000000001</v>
      </c>
      <c r="GS594" s="16">
        <v>58</v>
      </c>
      <c r="GT594" s="16">
        <v>74.424999999999997</v>
      </c>
      <c r="GU594" s="16">
        <v>30.28</v>
      </c>
      <c r="GV594" s="16">
        <v>7616.8280000000004</v>
      </c>
      <c r="GW594" s="16"/>
      <c r="GX594" s="16"/>
      <c r="GY594" s="16"/>
      <c r="GZ594" s="16"/>
      <c r="HA594" s="16"/>
    </row>
    <row r="595" spans="1:209" x14ac:dyDescent="0.35">
      <c r="A595" s="37"/>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E595" s="37">
        <v>590</v>
      </c>
      <c r="GF595" s="12">
        <v>3808</v>
      </c>
      <c r="GG595" s="16">
        <v>40.11</v>
      </c>
      <c r="GH595" s="16">
        <v>67.125</v>
      </c>
      <c r="GI595" s="16">
        <v>20</v>
      </c>
      <c r="GJ595" s="16">
        <v>0</v>
      </c>
      <c r="GK595" s="16">
        <v>0</v>
      </c>
      <c r="GL595" s="16">
        <v>0</v>
      </c>
      <c r="GM595" s="16">
        <v>23.07</v>
      </c>
      <c r="GN595" s="16">
        <v>13.68</v>
      </c>
      <c r="GO595" s="16">
        <v>0</v>
      </c>
      <c r="GP595" s="16">
        <v>6.6</v>
      </c>
      <c r="GQ595" s="16">
        <v>78.709999999999994</v>
      </c>
      <c r="GR595" s="16">
        <v>6.66</v>
      </c>
      <c r="GS595" s="16">
        <v>36</v>
      </c>
      <c r="GT595" s="16">
        <v>19.36</v>
      </c>
      <c r="GU595" s="16">
        <v>0</v>
      </c>
      <c r="GV595" s="16">
        <v>3830.8830000000003</v>
      </c>
      <c r="GW595" s="16"/>
      <c r="GX595" s="16"/>
      <c r="GY595" s="16"/>
      <c r="GZ595" s="16"/>
      <c r="HA595" s="16"/>
    </row>
    <row r="596" spans="1:209" x14ac:dyDescent="0.35">
      <c r="A596" s="37"/>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E596" s="37">
        <v>591</v>
      </c>
      <c r="GF596" s="12">
        <v>3809</v>
      </c>
      <c r="GG596" s="16">
        <v>13.25</v>
      </c>
      <c r="GH596" s="16">
        <v>23.58</v>
      </c>
      <c r="GI596" s="16">
        <v>10.37</v>
      </c>
      <c r="GJ596" s="16">
        <v>16.899999999999999</v>
      </c>
      <c r="GK596" s="16">
        <v>23.65</v>
      </c>
      <c r="GL596" s="16">
        <v>5.58</v>
      </c>
      <c r="GM596" s="16">
        <v>11.93</v>
      </c>
      <c r="GN596" s="16">
        <v>73.88</v>
      </c>
      <c r="GO596" s="16">
        <v>87.105000000000004</v>
      </c>
      <c r="GP596" s="16">
        <v>381.98</v>
      </c>
      <c r="GQ596" s="16">
        <v>414.35</v>
      </c>
      <c r="GR596" s="16">
        <v>233.23</v>
      </c>
      <c r="GS596" s="16">
        <v>261.38499999999999</v>
      </c>
      <c r="GT596" s="16">
        <v>157.61000000000001</v>
      </c>
      <c r="GU596" s="16">
        <v>253.98</v>
      </c>
      <c r="GV596" s="16">
        <v>26982.552999999996</v>
      </c>
      <c r="GW596" s="16"/>
      <c r="GX596" s="16"/>
      <c r="GY596" s="16"/>
      <c r="GZ596" s="16"/>
      <c r="HA596" s="16"/>
    </row>
    <row r="597" spans="1:209" x14ac:dyDescent="0.35">
      <c r="A597" s="37"/>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E597" s="37">
        <v>592</v>
      </c>
      <c r="GF597" s="12">
        <v>3810</v>
      </c>
      <c r="GG597" s="16">
        <v>162.31</v>
      </c>
      <c r="GH597" s="16">
        <v>318.95499999999998</v>
      </c>
      <c r="GI597" s="16">
        <v>46.52</v>
      </c>
      <c r="GJ597" s="16">
        <v>203.34</v>
      </c>
      <c r="GK597" s="16">
        <v>100.95</v>
      </c>
      <c r="GL597" s="16">
        <v>101.88500000000001</v>
      </c>
      <c r="GM597" s="16">
        <v>91.875</v>
      </c>
      <c r="GN597" s="16">
        <v>292.52999999999997</v>
      </c>
      <c r="GO597" s="16">
        <v>123.02500000000001</v>
      </c>
      <c r="GP597" s="16">
        <v>385.82</v>
      </c>
      <c r="GQ597" s="16">
        <v>539.65499999999997</v>
      </c>
      <c r="GR597" s="16">
        <v>490.77499999999998</v>
      </c>
      <c r="GS597" s="16">
        <v>461.56</v>
      </c>
      <c r="GT597" s="16">
        <v>512.51499999999999</v>
      </c>
      <c r="GU597" s="16">
        <v>479.35500000000002</v>
      </c>
      <c r="GV597" s="16">
        <v>53839.460999999981</v>
      </c>
      <c r="GW597" s="16"/>
      <c r="GX597" s="16"/>
      <c r="GY597" s="16"/>
      <c r="GZ597" s="16"/>
      <c r="HA597" s="16"/>
    </row>
    <row r="598" spans="1:209" x14ac:dyDescent="0.35">
      <c r="A598" s="37"/>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E598" s="37">
        <v>593</v>
      </c>
      <c r="GF598" s="12">
        <v>3812</v>
      </c>
      <c r="GG598" s="16">
        <v>37.020000000000003</v>
      </c>
      <c r="GH598" s="16">
        <v>24.41</v>
      </c>
      <c r="GI598" s="16">
        <v>14.04</v>
      </c>
      <c r="GJ598" s="16">
        <v>8.75</v>
      </c>
      <c r="GK598" s="16">
        <v>4.5599999999999996</v>
      </c>
      <c r="GL598" s="16">
        <v>12</v>
      </c>
      <c r="GM598" s="16">
        <v>4.59</v>
      </c>
      <c r="GN598" s="16">
        <v>12.37</v>
      </c>
      <c r="GO598" s="16">
        <v>6.3</v>
      </c>
      <c r="GP598" s="16">
        <v>163.98</v>
      </c>
      <c r="GQ598" s="16">
        <v>13.32</v>
      </c>
      <c r="GR598" s="16">
        <v>111.73</v>
      </c>
      <c r="GS598" s="16">
        <v>0</v>
      </c>
      <c r="GT598" s="16">
        <v>0</v>
      </c>
      <c r="GU598" s="16">
        <v>20.68</v>
      </c>
      <c r="GV598" s="16">
        <v>3805.2219999999998</v>
      </c>
      <c r="GW598" s="16"/>
      <c r="GX598" s="16"/>
      <c r="GY598" s="16"/>
      <c r="GZ598" s="16"/>
      <c r="HA598" s="16"/>
    </row>
    <row r="599" spans="1:209" x14ac:dyDescent="0.35">
      <c r="A599" s="37"/>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E599" s="37">
        <v>594</v>
      </c>
      <c r="GF599" s="12">
        <v>3813</v>
      </c>
      <c r="GG599" s="16">
        <v>5.1360000000000001</v>
      </c>
      <c r="GH599" s="16">
        <v>6.59</v>
      </c>
      <c r="GI599" s="16">
        <v>4.5599999999999996</v>
      </c>
      <c r="GJ599" s="16">
        <v>7</v>
      </c>
      <c r="GK599" s="16">
        <v>0</v>
      </c>
      <c r="GL599" s="16">
        <v>0</v>
      </c>
      <c r="GM599" s="16">
        <v>0</v>
      </c>
      <c r="GN599" s="16">
        <v>0</v>
      </c>
      <c r="GO599" s="16">
        <v>6.6</v>
      </c>
      <c r="GP599" s="16">
        <v>9.9</v>
      </c>
      <c r="GQ599" s="16">
        <v>0</v>
      </c>
      <c r="GR599" s="16">
        <v>30.25</v>
      </c>
      <c r="GS599" s="16">
        <v>0</v>
      </c>
      <c r="GT599" s="16">
        <v>0</v>
      </c>
      <c r="GU599" s="16">
        <v>0</v>
      </c>
      <c r="GV599" s="16">
        <v>2126.4859999999994</v>
      </c>
      <c r="GW599" s="16"/>
      <c r="GX599" s="16"/>
      <c r="GY599" s="16"/>
      <c r="GZ599" s="16"/>
      <c r="HA599" s="16"/>
    </row>
    <row r="600" spans="1:209" x14ac:dyDescent="0.35">
      <c r="A600" s="37"/>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E600" s="37">
        <v>595</v>
      </c>
      <c r="GF600" s="12">
        <v>3814</v>
      </c>
      <c r="GG600" s="16">
        <v>11.02</v>
      </c>
      <c r="GH600" s="16">
        <v>12.84</v>
      </c>
      <c r="GI600" s="16">
        <v>14.95</v>
      </c>
      <c r="GJ600" s="16">
        <v>9</v>
      </c>
      <c r="GK600" s="16">
        <v>7</v>
      </c>
      <c r="GL600" s="16">
        <v>7.5</v>
      </c>
      <c r="GM600" s="16">
        <v>0</v>
      </c>
      <c r="GN600" s="16">
        <v>5.94</v>
      </c>
      <c r="GO600" s="16">
        <v>5.76</v>
      </c>
      <c r="GP600" s="16">
        <v>19.11</v>
      </c>
      <c r="GQ600" s="16">
        <v>42.52</v>
      </c>
      <c r="GR600" s="16">
        <v>36.159999999999997</v>
      </c>
      <c r="GS600" s="16">
        <v>13.28</v>
      </c>
      <c r="GT600" s="16">
        <v>0</v>
      </c>
      <c r="GU600" s="16">
        <v>0</v>
      </c>
      <c r="GV600" s="16">
        <v>2871.4639999999999</v>
      </c>
      <c r="GW600" s="16"/>
      <c r="GX600" s="16"/>
      <c r="GY600" s="16"/>
      <c r="GZ600" s="16"/>
      <c r="HA600" s="16"/>
    </row>
    <row r="601" spans="1:209" x14ac:dyDescent="0.35">
      <c r="A601" s="37"/>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E601" s="37">
        <v>596</v>
      </c>
      <c r="GF601" s="12">
        <v>3815</v>
      </c>
      <c r="GG601" s="16">
        <v>56.22</v>
      </c>
      <c r="GH601" s="16">
        <v>22.03</v>
      </c>
      <c r="GI601" s="16">
        <v>20.5</v>
      </c>
      <c r="GJ601" s="16">
        <v>4</v>
      </c>
      <c r="GK601" s="16">
        <v>17.559999999999999</v>
      </c>
      <c r="GL601" s="16">
        <v>12.58</v>
      </c>
      <c r="GM601" s="16">
        <v>10.08</v>
      </c>
      <c r="GN601" s="16">
        <v>0</v>
      </c>
      <c r="GO601" s="16">
        <v>4.95</v>
      </c>
      <c r="GP601" s="16">
        <v>39.015000000000001</v>
      </c>
      <c r="GQ601" s="16">
        <v>53.33</v>
      </c>
      <c r="GR601" s="16">
        <v>12.88</v>
      </c>
      <c r="GS601" s="16">
        <v>46.39</v>
      </c>
      <c r="GT601" s="16">
        <v>70.010000000000005</v>
      </c>
      <c r="GU601" s="16">
        <v>29.16</v>
      </c>
      <c r="GV601" s="16">
        <v>4006.5499999999984</v>
      </c>
      <c r="GW601" s="16"/>
      <c r="GX601" s="16"/>
      <c r="GY601" s="16"/>
      <c r="GZ601" s="16"/>
      <c r="HA601" s="16"/>
    </row>
    <row r="602" spans="1:209" x14ac:dyDescent="0.35">
      <c r="A602" s="37"/>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E602" s="37">
        <v>597</v>
      </c>
      <c r="GF602" s="12">
        <v>3816</v>
      </c>
      <c r="GG602" s="16">
        <v>14.195</v>
      </c>
      <c r="GH602" s="16">
        <v>37.28</v>
      </c>
      <c r="GI602" s="16">
        <v>5</v>
      </c>
      <c r="GJ602" s="16">
        <v>11.34</v>
      </c>
      <c r="GK602" s="16">
        <v>7</v>
      </c>
      <c r="GL602" s="16">
        <v>4.24</v>
      </c>
      <c r="GM602" s="16">
        <v>14</v>
      </c>
      <c r="GN602" s="16">
        <v>32.090000000000003</v>
      </c>
      <c r="GO602" s="16">
        <v>54.414999999999999</v>
      </c>
      <c r="GP602" s="16">
        <v>7.92</v>
      </c>
      <c r="GQ602" s="16">
        <v>18.34</v>
      </c>
      <c r="GR602" s="16">
        <v>26.28</v>
      </c>
      <c r="GS602" s="16">
        <v>34.44</v>
      </c>
      <c r="GT602" s="16">
        <v>23.32</v>
      </c>
      <c r="GU602" s="16">
        <v>32.520000000000003</v>
      </c>
      <c r="GV602" s="16">
        <v>3795.4659999999999</v>
      </c>
      <c r="GW602" s="16"/>
      <c r="GX602" s="16"/>
      <c r="GY602" s="16"/>
      <c r="GZ602" s="16"/>
      <c r="HA602" s="16"/>
    </row>
    <row r="603" spans="1:209" x14ac:dyDescent="0.35">
      <c r="A603" s="37"/>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E603" s="37">
        <v>598</v>
      </c>
      <c r="GF603" s="12">
        <v>3818</v>
      </c>
      <c r="GG603" s="16">
        <v>141.35</v>
      </c>
      <c r="GH603" s="16">
        <v>93.805000000000007</v>
      </c>
      <c r="GI603" s="16">
        <v>32.265999999999998</v>
      </c>
      <c r="GJ603" s="16">
        <v>28.545000000000002</v>
      </c>
      <c r="GK603" s="16">
        <v>48.17</v>
      </c>
      <c r="GL603" s="16">
        <v>31.33</v>
      </c>
      <c r="GM603" s="16">
        <v>163.01499999999999</v>
      </c>
      <c r="GN603" s="16">
        <v>119.13</v>
      </c>
      <c r="GO603" s="16">
        <v>71.22</v>
      </c>
      <c r="GP603" s="16">
        <v>128.54</v>
      </c>
      <c r="GQ603" s="16">
        <v>291.97000000000003</v>
      </c>
      <c r="GR603" s="16">
        <v>104.72</v>
      </c>
      <c r="GS603" s="16">
        <v>112.08</v>
      </c>
      <c r="GT603" s="16">
        <v>142.52000000000001</v>
      </c>
      <c r="GU603" s="16">
        <v>145.74</v>
      </c>
      <c r="GV603" s="16">
        <v>19814.898000000005</v>
      </c>
      <c r="GW603" s="16"/>
      <c r="GX603" s="16"/>
      <c r="GY603" s="16"/>
      <c r="GZ603" s="16"/>
      <c r="HA603" s="16"/>
    </row>
    <row r="604" spans="1:209" x14ac:dyDescent="0.35">
      <c r="A604" s="37"/>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E604" s="37">
        <v>599</v>
      </c>
      <c r="GF604" s="12">
        <v>3820</v>
      </c>
      <c r="GG604" s="16">
        <v>152.43799999999999</v>
      </c>
      <c r="GH604" s="16">
        <v>101.86499999999999</v>
      </c>
      <c r="GI604" s="16">
        <v>45.064</v>
      </c>
      <c r="GJ604" s="16">
        <v>31.94</v>
      </c>
      <c r="GK604" s="16">
        <v>52.67</v>
      </c>
      <c r="GL604" s="16">
        <v>37.4</v>
      </c>
      <c r="GM604" s="16">
        <v>152.07</v>
      </c>
      <c r="GN604" s="16">
        <v>164.31</v>
      </c>
      <c r="GO604" s="16">
        <v>143.24</v>
      </c>
      <c r="GP604" s="16">
        <v>184.64500000000001</v>
      </c>
      <c r="GQ604" s="16">
        <v>154.13</v>
      </c>
      <c r="GR604" s="16">
        <v>221.02</v>
      </c>
      <c r="GS604" s="16">
        <v>300.41000000000003</v>
      </c>
      <c r="GT604" s="16">
        <v>219.66</v>
      </c>
      <c r="GU604" s="16">
        <v>179.96</v>
      </c>
      <c r="GV604" s="16">
        <v>22402.061000000009</v>
      </c>
      <c r="GW604" s="16"/>
      <c r="GX604" s="16"/>
      <c r="GY604" s="16"/>
      <c r="GZ604" s="16"/>
      <c r="HA604" s="16"/>
    </row>
    <row r="605" spans="1:209" x14ac:dyDescent="0.35">
      <c r="A605" s="37"/>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E605" s="37">
        <v>600</v>
      </c>
      <c r="GF605" s="12">
        <v>3821</v>
      </c>
      <c r="GG605" s="16">
        <v>45.691000000000003</v>
      </c>
      <c r="GH605" s="16">
        <v>37.08</v>
      </c>
      <c r="GI605" s="16">
        <v>9.5</v>
      </c>
      <c r="GJ605" s="16">
        <v>38.090000000000003</v>
      </c>
      <c r="GK605" s="16">
        <v>9.5</v>
      </c>
      <c r="GL605" s="16">
        <v>4.59</v>
      </c>
      <c r="GM605" s="16">
        <v>19.760000000000002</v>
      </c>
      <c r="GN605" s="16">
        <v>18.510000000000002</v>
      </c>
      <c r="GO605" s="16">
        <v>99</v>
      </c>
      <c r="GP605" s="16">
        <v>25.08</v>
      </c>
      <c r="GQ605" s="16">
        <v>19.97</v>
      </c>
      <c r="GR605" s="16">
        <v>43.79</v>
      </c>
      <c r="GS605" s="16">
        <v>0</v>
      </c>
      <c r="GT605" s="16">
        <v>10.56</v>
      </c>
      <c r="GU605" s="16">
        <v>10.56</v>
      </c>
      <c r="GV605" s="16">
        <v>4674.0630000000019</v>
      </c>
      <c r="GW605" s="16"/>
      <c r="GX605" s="16"/>
      <c r="GY605" s="16"/>
      <c r="GZ605" s="16"/>
      <c r="HA605" s="16"/>
    </row>
    <row r="606" spans="1:209" x14ac:dyDescent="0.35">
      <c r="A606" s="37"/>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E606" s="37">
        <v>601</v>
      </c>
      <c r="GF606" s="12">
        <v>3822</v>
      </c>
      <c r="GG606" s="16">
        <v>13.5</v>
      </c>
      <c r="GH606" s="16">
        <v>0</v>
      </c>
      <c r="GI606" s="16">
        <v>0</v>
      </c>
      <c r="GJ606" s="16">
        <v>6</v>
      </c>
      <c r="GK606" s="16">
        <v>2</v>
      </c>
      <c r="GL606" s="16">
        <v>0</v>
      </c>
      <c r="GM606" s="16">
        <v>0</v>
      </c>
      <c r="GN606" s="16">
        <v>0</v>
      </c>
      <c r="GO606" s="16">
        <v>11.824999999999999</v>
      </c>
      <c r="GP606" s="16">
        <v>1.98</v>
      </c>
      <c r="GQ606" s="16">
        <v>32.44</v>
      </c>
      <c r="GR606" s="16">
        <v>0</v>
      </c>
      <c r="GS606" s="16">
        <v>6</v>
      </c>
      <c r="GT606" s="16">
        <v>8.8000000000000007</v>
      </c>
      <c r="GU606" s="16">
        <v>0</v>
      </c>
      <c r="GV606" s="16">
        <v>1267.2129999999995</v>
      </c>
      <c r="GW606" s="16"/>
      <c r="GX606" s="16"/>
      <c r="GY606" s="16"/>
      <c r="GZ606" s="16"/>
      <c r="HA606" s="16"/>
    </row>
    <row r="607" spans="1:209" x14ac:dyDescent="0.35">
      <c r="A607" s="37"/>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E607" s="37">
        <v>602</v>
      </c>
      <c r="GF607" s="12">
        <v>3823</v>
      </c>
      <c r="GG607" s="16">
        <v>19.305</v>
      </c>
      <c r="GH607" s="16">
        <v>38.281999999999996</v>
      </c>
      <c r="GI607" s="16">
        <v>3</v>
      </c>
      <c r="GJ607" s="16">
        <v>14.56</v>
      </c>
      <c r="GK607" s="16">
        <v>11</v>
      </c>
      <c r="GL607" s="16">
        <v>0</v>
      </c>
      <c r="GM607" s="16">
        <v>8.18</v>
      </c>
      <c r="GN607" s="16">
        <v>32.405000000000001</v>
      </c>
      <c r="GO607" s="16">
        <v>6.6</v>
      </c>
      <c r="GP607" s="16">
        <v>6.6</v>
      </c>
      <c r="GQ607" s="16">
        <v>40.630000000000003</v>
      </c>
      <c r="GR607" s="16">
        <v>5.7</v>
      </c>
      <c r="GS607" s="16">
        <v>58.06</v>
      </c>
      <c r="GT607" s="16">
        <v>27.15</v>
      </c>
      <c r="GU607" s="16">
        <v>0</v>
      </c>
      <c r="GV607" s="16">
        <v>3149.4520000000007</v>
      </c>
      <c r="GW607" s="16"/>
      <c r="GX607" s="16"/>
      <c r="GY607" s="16"/>
      <c r="GZ607" s="16"/>
      <c r="HA607" s="16"/>
    </row>
    <row r="608" spans="1:209" x14ac:dyDescent="0.35">
      <c r="A608" s="37"/>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E608" s="37">
        <v>603</v>
      </c>
      <c r="GF608" s="12">
        <v>3824</v>
      </c>
      <c r="GG608" s="16">
        <v>43.15</v>
      </c>
      <c r="GH608" s="16">
        <v>42.5</v>
      </c>
      <c r="GI608" s="16">
        <v>11.74</v>
      </c>
      <c r="GJ608" s="16">
        <v>34.365000000000002</v>
      </c>
      <c r="GK608" s="16">
        <v>22.8</v>
      </c>
      <c r="GL608" s="16">
        <v>16.420000000000002</v>
      </c>
      <c r="GM608" s="16">
        <v>4.55</v>
      </c>
      <c r="GN608" s="16">
        <v>19.45</v>
      </c>
      <c r="GO608" s="16">
        <v>27.864999999999998</v>
      </c>
      <c r="GP608" s="16">
        <v>37.305</v>
      </c>
      <c r="GQ608" s="16">
        <v>36.94</v>
      </c>
      <c r="GR608" s="16">
        <v>19.96</v>
      </c>
      <c r="GS608" s="16">
        <v>55.14</v>
      </c>
      <c r="GT608" s="16">
        <v>27.28</v>
      </c>
      <c r="GU608" s="16">
        <v>65.415000000000006</v>
      </c>
      <c r="GV608" s="16">
        <v>5858.5010000000002</v>
      </c>
      <c r="GW608" s="16"/>
      <c r="GX608" s="16"/>
      <c r="GY608" s="16"/>
      <c r="GZ608" s="16"/>
      <c r="HA608" s="16"/>
    </row>
    <row r="609" spans="1:209" x14ac:dyDescent="0.35">
      <c r="A609" s="37"/>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E609" s="37">
        <v>604</v>
      </c>
      <c r="GF609" s="12">
        <v>3825</v>
      </c>
      <c r="GG609" s="16">
        <v>150.52000000000001</v>
      </c>
      <c r="GH609" s="16">
        <v>255.29499999999999</v>
      </c>
      <c r="GI609" s="16">
        <v>74.38</v>
      </c>
      <c r="GJ609" s="16">
        <v>75.81</v>
      </c>
      <c r="GK609" s="16">
        <v>51.38</v>
      </c>
      <c r="GL609" s="16">
        <v>30.6</v>
      </c>
      <c r="GM609" s="16">
        <v>59.744999999999997</v>
      </c>
      <c r="GN609" s="16">
        <v>55.725000000000001</v>
      </c>
      <c r="GO609" s="16">
        <v>33.549999999999997</v>
      </c>
      <c r="GP609" s="16">
        <v>170.09</v>
      </c>
      <c r="GQ609" s="16">
        <v>202.97</v>
      </c>
      <c r="GR609" s="16">
        <v>85.26</v>
      </c>
      <c r="GS609" s="16">
        <v>137.55500000000001</v>
      </c>
      <c r="GT609" s="16">
        <v>129.595</v>
      </c>
      <c r="GU609" s="16">
        <v>78.900000000000006</v>
      </c>
      <c r="GV609" s="16">
        <v>20924.112999999994</v>
      </c>
      <c r="GW609" s="16"/>
      <c r="GX609" s="16"/>
      <c r="GY609" s="16"/>
      <c r="GZ609" s="16"/>
      <c r="HA609" s="16"/>
    </row>
    <row r="610" spans="1:209" x14ac:dyDescent="0.35">
      <c r="A610" s="37"/>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E610" s="37">
        <v>605</v>
      </c>
      <c r="GF610" s="12">
        <v>3831</v>
      </c>
      <c r="GG610" s="16">
        <v>29.4</v>
      </c>
      <c r="GH610" s="16">
        <v>25</v>
      </c>
      <c r="GI610" s="16">
        <v>5</v>
      </c>
      <c r="GJ610" s="16">
        <v>7</v>
      </c>
      <c r="GK610" s="16">
        <v>18</v>
      </c>
      <c r="GL610" s="16">
        <v>0</v>
      </c>
      <c r="GM610" s="16">
        <v>11.91</v>
      </c>
      <c r="GN610" s="16">
        <v>81.91</v>
      </c>
      <c r="GO610" s="16">
        <v>17.649999999999999</v>
      </c>
      <c r="GP610" s="16">
        <v>6.6</v>
      </c>
      <c r="GQ610" s="16">
        <v>10.945</v>
      </c>
      <c r="GR610" s="16">
        <v>8.3550000000000004</v>
      </c>
      <c r="GS610" s="16">
        <v>0</v>
      </c>
      <c r="GT610" s="16">
        <v>27.72</v>
      </c>
      <c r="GU610" s="16">
        <v>3.08</v>
      </c>
      <c r="GV610" s="16">
        <v>2866.1299999999983</v>
      </c>
      <c r="GW610" s="16"/>
      <c r="GX610" s="16"/>
      <c r="GY610" s="16"/>
      <c r="GZ610" s="16"/>
      <c r="HA610" s="16"/>
    </row>
    <row r="611" spans="1:209" x14ac:dyDescent="0.35">
      <c r="A611" s="37"/>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E611" s="37">
        <v>606</v>
      </c>
      <c r="GF611" s="12">
        <v>3832</v>
      </c>
      <c r="GG611" s="16">
        <v>1.52</v>
      </c>
      <c r="GH611" s="16">
        <v>9.5</v>
      </c>
      <c r="GI611" s="16">
        <v>0</v>
      </c>
      <c r="GJ611" s="16">
        <v>0</v>
      </c>
      <c r="GK611" s="16">
        <v>0</v>
      </c>
      <c r="GL611" s="16">
        <v>0</v>
      </c>
      <c r="GM611" s="16">
        <v>0</v>
      </c>
      <c r="GN611" s="16">
        <v>0</v>
      </c>
      <c r="GO611" s="16">
        <v>0</v>
      </c>
      <c r="GP611" s="16">
        <v>0</v>
      </c>
      <c r="GQ611" s="16">
        <v>0</v>
      </c>
      <c r="GR611" s="16">
        <v>0</v>
      </c>
      <c r="GS611" s="16">
        <v>19.079999999999998</v>
      </c>
      <c r="GT611" s="16">
        <v>0</v>
      </c>
      <c r="GU611" s="16">
        <v>0</v>
      </c>
      <c r="GV611" s="16">
        <v>591.2399999999999</v>
      </c>
      <c r="GW611" s="16"/>
      <c r="GX611" s="16"/>
      <c r="GY611" s="16"/>
      <c r="GZ611" s="16"/>
      <c r="HA611" s="16"/>
    </row>
    <row r="612" spans="1:209" x14ac:dyDescent="0.35">
      <c r="A612" s="37"/>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E612" s="37">
        <v>607</v>
      </c>
      <c r="GF612" s="12">
        <v>3833</v>
      </c>
      <c r="GG612" s="16">
        <v>2</v>
      </c>
      <c r="GH612" s="16">
        <v>0</v>
      </c>
      <c r="GI612" s="16">
        <v>0</v>
      </c>
      <c r="GJ612" s="16">
        <v>0</v>
      </c>
      <c r="GK612" s="16">
        <v>0</v>
      </c>
      <c r="GL612" s="16">
        <v>0</v>
      </c>
      <c r="GM612" s="16">
        <v>0</v>
      </c>
      <c r="GN612" s="16">
        <v>5.49</v>
      </c>
      <c r="GO612" s="16">
        <v>0</v>
      </c>
      <c r="GP612" s="16">
        <v>0</v>
      </c>
      <c r="GQ612" s="16">
        <v>5.92</v>
      </c>
      <c r="GR612" s="16">
        <v>11.68</v>
      </c>
      <c r="GS612" s="16">
        <v>0</v>
      </c>
      <c r="GT612" s="16">
        <v>0</v>
      </c>
      <c r="GU612" s="16">
        <v>0</v>
      </c>
      <c r="GV612" s="16">
        <v>513.78100000000018</v>
      </c>
      <c r="GW612" s="16"/>
      <c r="GX612" s="16"/>
      <c r="GY612" s="16"/>
      <c r="GZ612" s="16"/>
      <c r="HA612" s="16"/>
    </row>
    <row r="613" spans="1:209" x14ac:dyDescent="0.35">
      <c r="A613" s="37"/>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E613" s="37">
        <v>608</v>
      </c>
      <c r="GF613" s="12">
        <v>3835</v>
      </c>
      <c r="GG613" s="16">
        <v>3.04</v>
      </c>
      <c r="GH613" s="16">
        <v>1.95</v>
      </c>
      <c r="GI613" s="16">
        <v>0</v>
      </c>
      <c r="GJ613" s="16">
        <v>9</v>
      </c>
      <c r="GK613" s="16">
        <v>0</v>
      </c>
      <c r="GL613" s="16">
        <v>3.12</v>
      </c>
      <c r="GM613" s="16">
        <v>4.42</v>
      </c>
      <c r="GN613" s="16">
        <v>0</v>
      </c>
      <c r="GO613" s="16">
        <v>19.98</v>
      </c>
      <c r="GP613" s="16">
        <v>0</v>
      </c>
      <c r="GQ613" s="16">
        <v>0</v>
      </c>
      <c r="GR613" s="16">
        <v>17.5</v>
      </c>
      <c r="GS613" s="16">
        <v>99</v>
      </c>
      <c r="GT613" s="16">
        <v>0</v>
      </c>
      <c r="GU613" s="16">
        <v>0</v>
      </c>
      <c r="GV613" s="16">
        <v>847.88</v>
      </c>
      <c r="GW613" s="16"/>
      <c r="GX613" s="16"/>
      <c r="GY613" s="16"/>
      <c r="GZ613" s="16"/>
      <c r="HA613" s="16"/>
    </row>
    <row r="614" spans="1:209" x14ac:dyDescent="0.35">
      <c r="A614" s="37"/>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E614" s="37">
        <v>609</v>
      </c>
      <c r="GF614" s="12">
        <v>3840</v>
      </c>
      <c r="GG614" s="16">
        <v>73.37</v>
      </c>
      <c r="GH614" s="16">
        <v>159.16</v>
      </c>
      <c r="GI614" s="16">
        <v>81.47</v>
      </c>
      <c r="GJ614" s="16">
        <v>47.5</v>
      </c>
      <c r="GK614" s="16">
        <v>34</v>
      </c>
      <c r="GL614" s="16">
        <v>6.12</v>
      </c>
      <c r="GM614" s="16">
        <v>171.93</v>
      </c>
      <c r="GN614" s="16">
        <v>384.87</v>
      </c>
      <c r="GO614" s="16">
        <v>53.854999999999997</v>
      </c>
      <c r="GP614" s="16">
        <v>71.715000000000003</v>
      </c>
      <c r="GQ614" s="16">
        <v>120.25</v>
      </c>
      <c r="GR614" s="16">
        <v>385.15</v>
      </c>
      <c r="GS614" s="16">
        <v>250.93</v>
      </c>
      <c r="GT614" s="16">
        <v>112.6</v>
      </c>
      <c r="GU614" s="16">
        <v>88.88</v>
      </c>
      <c r="GV614" s="16">
        <v>18474.305999999997</v>
      </c>
      <c r="GW614" s="16"/>
      <c r="GX614" s="16"/>
      <c r="GY614" s="16"/>
      <c r="GZ614" s="16"/>
      <c r="HA614" s="16"/>
    </row>
    <row r="615" spans="1:209" x14ac:dyDescent="0.35">
      <c r="A615" s="37"/>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E615" s="37">
        <v>610</v>
      </c>
      <c r="GF615" s="12">
        <v>3842</v>
      </c>
      <c r="GG615" s="16">
        <v>16.14</v>
      </c>
      <c r="GH615" s="16">
        <v>32.409999999999997</v>
      </c>
      <c r="GI615" s="16">
        <v>4.5599999999999996</v>
      </c>
      <c r="GJ615" s="16">
        <v>11.67</v>
      </c>
      <c r="GK615" s="16">
        <v>11.5</v>
      </c>
      <c r="GL615" s="16">
        <v>0</v>
      </c>
      <c r="GM615" s="16">
        <v>4.4249999999999998</v>
      </c>
      <c r="GN615" s="16">
        <v>32.71</v>
      </c>
      <c r="GO615" s="16">
        <v>25.5</v>
      </c>
      <c r="GP615" s="16">
        <v>38.01</v>
      </c>
      <c r="GQ615" s="16">
        <v>40.619999999999997</v>
      </c>
      <c r="GR615" s="16">
        <v>50.85</v>
      </c>
      <c r="GS615" s="16">
        <v>35.234999999999999</v>
      </c>
      <c r="GT615" s="16">
        <v>101.44</v>
      </c>
      <c r="GU615" s="16">
        <v>39.159999999999997</v>
      </c>
      <c r="GV615" s="16">
        <v>4337.1320000000005</v>
      </c>
      <c r="GW615" s="16"/>
      <c r="GX615" s="16"/>
      <c r="GY615" s="16"/>
      <c r="GZ615" s="16"/>
      <c r="HA615" s="16"/>
    </row>
    <row r="616" spans="1:209" x14ac:dyDescent="0.35">
      <c r="A616" s="37"/>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E616" s="37">
        <v>611</v>
      </c>
      <c r="GF616" s="12">
        <v>3844</v>
      </c>
      <c r="GG616" s="16">
        <v>196.27500000000001</v>
      </c>
      <c r="GH616" s="16">
        <v>251.595</v>
      </c>
      <c r="GI616" s="16">
        <v>102.81</v>
      </c>
      <c r="GJ616" s="16">
        <v>100.83</v>
      </c>
      <c r="GK616" s="16">
        <v>58.38</v>
      </c>
      <c r="GL616" s="16">
        <v>113.3</v>
      </c>
      <c r="GM616" s="16">
        <v>78.885000000000005</v>
      </c>
      <c r="GN616" s="16">
        <v>113.395</v>
      </c>
      <c r="GO616" s="16">
        <v>143.64500000000001</v>
      </c>
      <c r="GP616" s="16">
        <v>246.935</v>
      </c>
      <c r="GQ616" s="16">
        <v>428.23</v>
      </c>
      <c r="GR616" s="16">
        <v>313.44</v>
      </c>
      <c r="GS616" s="16">
        <v>182.27</v>
      </c>
      <c r="GT616" s="16">
        <v>336.64</v>
      </c>
      <c r="GU616" s="16">
        <v>213.48</v>
      </c>
      <c r="GV616" s="16">
        <v>31508.520000000004</v>
      </c>
      <c r="GW616" s="16"/>
      <c r="GX616" s="16"/>
      <c r="GY616" s="16"/>
      <c r="GZ616" s="16"/>
      <c r="HA616" s="16"/>
    </row>
    <row r="617" spans="1:209" x14ac:dyDescent="0.35">
      <c r="A617" s="37"/>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E617" s="37">
        <v>612</v>
      </c>
      <c r="GF617" s="12">
        <v>3847</v>
      </c>
      <c r="GG617" s="16">
        <v>23.57</v>
      </c>
      <c r="GH617" s="16">
        <v>32.25</v>
      </c>
      <c r="GI617" s="16">
        <v>16</v>
      </c>
      <c r="GJ617" s="16">
        <v>4</v>
      </c>
      <c r="GK617" s="16">
        <v>0</v>
      </c>
      <c r="GL617" s="16">
        <v>10.58</v>
      </c>
      <c r="GM617" s="16">
        <v>0</v>
      </c>
      <c r="GN617" s="16">
        <v>7.29</v>
      </c>
      <c r="GO617" s="16">
        <v>79.8</v>
      </c>
      <c r="GP617" s="16">
        <v>28.2</v>
      </c>
      <c r="GQ617" s="16">
        <v>24.67</v>
      </c>
      <c r="GR617" s="16">
        <v>17.22</v>
      </c>
      <c r="GS617" s="16">
        <v>62.36</v>
      </c>
      <c r="GT617" s="16">
        <v>36.96</v>
      </c>
      <c r="GU617" s="16">
        <v>10.119999999999999</v>
      </c>
      <c r="GV617" s="16">
        <v>3261.8649999999984</v>
      </c>
      <c r="GW617" s="16"/>
      <c r="GX617" s="16"/>
      <c r="GY617" s="16"/>
      <c r="GZ617" s="16"/>
      <c r="HA617" s="16"/>
    </row>
    <row r="618" spans="1:209" x14ac:dyDescent="0.35">
      <c r="A618" s="37"/>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E618" s="37">
        <v>613</v>
      </c>
      <c r="GF618" s="12">
        <v>3850</v>
      </c>
      <c r="GG618" s="16">
        <v>149.83500000000001</v>
      </c>
      <c r="GH618" s="16">
        <v>203.08600000000001</v>
      </c>
      <c r="GI618" s="16">
        <v>9.18</v>
      </c>
      <c r="GJ618" s="16">
        <v>28.85</v>
      </c>
      <c r="GK618" s="16">
        <v>153.72999999999999</v>
      </c>
      <c r="GL618" s="16">
        <v>16.899999999999999</v>
      </c>
      <c r="GM618" s="16">
        <v>61.79</v>
      </c>
      <c r="GN618" s="16">
        <v>108.77</v>
      </c>
      <c r="GO618" s="16">
        <v>40.39</v>
      </c>
      <c r="GP618" s="16">
        <v>193.6</v>
      </c>
      <c r="GQ618" s="16">
        <v>122.23</v>
      </c>
      <c r="GR618" s="16">
        <v>90.07</v>
      </c>
      <c r="GS618" s="16">
        <v>114.125</v>
      </c>
      <c r="GT618" s="16">
        <v>92.394999999999996</v>
      </c>
      <c r="GU618" s="16">
        <v>56.32</v>
      </c>
      <c r="GV618" s="16">
        <v>14736.849</v>
      </c>
      <c r="GW618" s="16"/>
      <c r="GX618" s="16"/>
      <c r="GY618" s="16"/>
      <c r="GZ618" s="16"/>
      <c r="HA618" s="16"/>
    </row>
    <row r="619" spans="1:209" x14ac:dyDescent="0.35">
      <c r="A619" s="37"/>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E619" s="37">
        <v>614</v>
      </c>
      <c r="GF619" s="12">
        <v>3851</v>
      </c>
      <c r="GG619" s="16">
        <v>69.34</v>
      </c>
      <c r="GH619" s="16">
        <v>108.6</v>
      </c>
      <c r="GI619" s="16">
        <v>28.97</v>
      </c>
      <c r="GJ619" s="16">
        <v>51.24</v>
      </c>
      <c r="GK619" s="16">
        <v>18.239999999999998</v>
      </c>
      <c r="GL619" s="16">
        <v>11.96</v>
      </c>
      <c r="GM619" s="16">
        <v>21.44</v>
      </c>
      <c r="GN619" s="16">
        <v>70.98</v>
      </c>
      <c r="GO619" s="16">
        <v>93.504999999999995</v>
      </c>
      <c r="GP619" s="16">
        <v>93.61</v>
      </c>
      <c r="GQ619" s="16">
        <v>63.62</v>
      </c>
      <c r="GR619" s="16">
        <v>29.98</v>
      </c>
      <c r="GS619" s="16">
        <v>164.88</v>
      </c>
      <c r="GT619" s="16">
        <v>66.44</v>
      </c>
      <c r="GU619" s="16">
        <v>101.1</v>
      </c>
      <c r="GV619" s="16">
        <v>9642.2569999999978</v>
      </c>
      <c r="GW619" s="16"/>
      <c r="GX619" s="16"/>
      <c r="GY619" s="16"/>
      <c r="GZ619" s="16"/>
      <c r="HA619" s="16"/>
    </row>
    <row r="620" spans="1:209" x14ac:dyDescent="0.35">
      <c r="A620" s="37"/>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E620" s="37">
        <v>615</v>
      </c>
      <c r="GF620" s="12">
        <v>3852</v>
      </c>
      <c r="GG620" s="16">
        <v>0</v>
      </c>
      <c r="GH620" s="16">
        <v>0</v>
      </c>
      <c r="GI620" s="16">
        <v>0</v>
      </c>
      <c r="GJ620" s="16">
        <v>0</v>
      </c>
      <c r="GK620" s="16">
        <v>0</v>
      </c>
      <c r="GL620" s="16">
        <v>0</v>
      </c>
      <c r="GM620" s="16">
        <v>0</v>
      </c>
      <c r="GN620" s="16">
        <v>0</v>
      </c>
      <c r="GO620" s="16">
        <v>0</v>
      </c>
      <c r="GP620" s="16">
        <v>0</v>
      </c>
      <c r="GQ620" s="16">
        <v>0</v>
      </c>
      <c r="GR620" s="16">
        <v>0</v>
      </c>
      <c r="GS620" s="16">
        <v>0</v>
      </c>
      <c r="GT620" s="16">
        <v>0</v>
      </c>
      <c r="GU620" s="16">
        <v>0</v>
      </c>
      <c r="GV620" s="16">
        <v>115.62</v>
      </c>
      <c r="GW620" s="16"/>
      <c r="GX620" s="16"/>
      <c r="GY620" s="16"/>
      <c r="GZ620" s="16"/>
      <c r="HA620" s="16"/>
    </row>
    <row r="621" spans="1:209" x14ac:dyDescent="0.35">
      <c r="A621" s="37"/>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E621" s="37">
        <v>616</v>
      </c>
      <c r="GF621" s="12">
        <v>3853</v>
      </c>
      <c r="GG621" s="16">
        <v>1.71</v>
      </c>
      <c r="GH621" s="16">
        <v>0</v>
      </c>
      <c r="GI621" s="16">
        <v>0</v>
      </c>
      <c r="GJ621" s="16">
        <v>0</v>
      </c>
      <c r="GK621" s="16">
        <v>0</v>
      </c>
      <c r="GL621" s="16">
        <v>0</v>
      </c>
      <c r="GM621" s="16">
        <v>0</v>
      </c>
      <c r="GN621" s="16">
        <v>0</v>
      </c>
      <c r="GO621" s="16">
        <v>0</v>
      </c>
      <c r="GP621" s="16">
        <v>0</v>
      </c>
      <c r="GQ621" s="16">
        <v>0</v>
      </c>
      <c r="GR621" s="16">
        <v>0</v>
      </c>
      <c r="GS621" s="16">
        <v>0</v>
      </c>
      <c r="GT621" s="16">
        <v>0</v>
      </c>
      <c r="GU621" s="16">
        <v>0</v>
      </c>
      <c r="GV621" s="16">
        <v>36.365000000000002</v>
      </c>
      <c r="GW621" s="16"/>
      <c r="GX621" s="16"/>
      <c r="GY621" s="16"/>
      <c r="GZ621" s="16"/>
      <c r="HA621" s="16"/>
    </row>
    <row r="622" spans="1:209" x14ac:dyDescent="0.35">
      <c r="A622" s="37"/>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E622" s="37">
        <v>617</v>
      </c>
      <c r="GF622" s="12">
        <v>3854</v>
      </c>
      <c r="GG622" s="16">
        <v>20.100000000000001</v>
      </c>
      <c r="GH622" s="16">
        <v>10.61</v>
      </c>
      <c r="GI622" s="16">
        <v>12.06</v>
      </c>
      <c r="GJ622" s="16">
        <v>12.5</v>
      </c>
      <c r="GK622" s="16">
        <v>4.5</v>
      </c>
      <c r="GL622" s="16">
        <v>4.5</v>
      </c>
      <c r="GM622" s="16">
        <v>52.25</v>
      </c>
      <c r="GN622" s="16">
        <v>19.940000000000001</v>
      </c>
      <c r="GO622" s="16">
        <v>5.04</v>
      </c>
      <c r="GP622" s="16">
        <v>21.78</v>
      </c>
      <c r="GQ622" s="16">
        <v>19.98</v>
      </c>
      <c r="GR622" s="16">
        <v>19.920000000000002</v>
      </c>
      <c r="GS622" s="16">
        <v>35.57</v>
      </c>
      <c r="GT622" s="16">
        <v>24.6</v>
      </c>
      <c r="GU622" s="16">
        <v>21.12</v>
      </c>
      <c r="GV622" s="16">
        <v>2053.0550000000007</v>
      </c>
      <c r="GW622" s="16"/>
      <c r="GX622" s="16"/>
      <c r="GY622" s="16"/>
      <c r="GZ622" s="16"/>
      <c r="HA622" s="16"/>
    </row>
    <row r="623" spans="1:209" x14ac:dyDescent="0.35">
      <c r="A623" s="37"/>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E623" s="37">
        <v>618</v>
      </c>
      <c r="GF623" s="12">
        <v>3856</v>
      </c>
      <c r="GG623" s="16">
        <v>14.06</v>
      </c>
      <c r="GH623" s="16">
        <v>14.34</v>
      </c>
      <c r="GI623" s="16">
        <v>2</v>
      </c>
      <c r="GJ623" s="16">
        <v>11</v>
      </c>
      <c r="GK623" s="16">
        <v>4.5</v>
      </c>
      <c r="GL623" s="16">
        <v>11.13</v>
      </c>
      <c r="GM623" s="16">
        <v>4.4249999999999998</v>
      </c>
      <c r="GN623" s="16">
        <v>4.16</v>
      </c>
      <c r="GO623" s="16">
        <v>13.44</v>
      </c>
      <c r="GP623" s="16">
        <v>21.78</v>
      </c>
      <c r="GQ623" s="16">
        <v>9.6199999999999992</v>
      </c>
      <c r="GR623" s="16">
        <v>19.829999999999998</v>
      </c>
      <c r="GS623" s="16">
        <v>0</v>
      </c>
      <c r="GT623" s="16">
        <v>21.58</v>
      </c>
      <c r="GU623" s="16">
        <v>0</v>
      </c>
      <c r="GV623" s="16">
        <v>1467.8349999999996</v>
      </c>
      <c r="GW623" s="16"/>
      <c r="GX623" s="16"/>
      <c r="GY623" s="16"/>
      <c r="GZ623" s="16"/>
      <c r="HA623" s="16"/>
    </row>
    <row r="624" spans="1:209" x14ac:dyDescent="0.35">
      <c r="A624" s="37"/>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E624" s="37">
        <v>619</v>
      </c>
      <c r="GF624" s="12">
        <v>3857</v>
      </c>
      <c r="GG624" s="16">
        <v>10.43</v>
      </c>
      <c r="GH624" s="16">
        <v>6.52</v>
      </c>
      <c r="GI624" s="16">
        <v>2.25</v>
      </c>
      <c r="GJ624" s="16">
        <v>4.59</v>
      </c>
      <c r="GK624" s="16">
        <v>0</v>
      </c>
      <c r="GL624" s="16">
        <v>0</v>
      </c>
      <c r="GM624" s="16">
        <v>4.4800000000000004</v>
      </c>
      <c r="GN624" s="16">
        <v>19.8</v>
      </c>
      <c r="GO624" s="16">
        <v>0</v>
      </c>
      <c r="GP624" s="16">
        <v>0</v>
      </c>
      <c r="GQ624" s="16">
        <v>34.200000000000003</v>
      </c>
      <c r="GR624" s="16">
        <v>0</v>
      </c>
      <c r="GS624" s="16">
        <v>0</v>
      </c>
      <c r="GT624" s="16">
        <v>0</v>
      </c>
      <c r="GU624" s="16">
        <v>0</v>
      </c>
      <c r="GV624" s="16">
        <v>596.93000000000006</v>
      </c>
      <c r="GW624" s="16"/>
      <c r="GX624" s="16"/>
      <c r="GY624" s="16"/>
      <c r="GZ624" s="16"/>
      <c r="HA624" s="16"/>
    </row>
    <row r="625" spans="1:209" x14ac:dyDescent="0.35">
      <c r="A625" s="37"/>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E625" s="37">
        <v>620</v>
      </c>
      <c r="GF625" s="12">
        <v>3858</v>
      </c>
      <c r="GG625" s="16">
        <v>41.76</v>
      </c>
      <c r="GH625" s="16">
        <v>34.615000000000002</v>
      </c>
      <c r="GI625" s="16">
        <v>28.82</v>
      </c>
      <c r="GJ625" s="16">
        <v>5</v>
      </c>
      <c r="GK625" s="16">
        <v>0</v>
      </c>
      <c r="GL625" s="16">
        <v>15.78</v>
      </c>
      <c r="GM625" s="16">
        <v>4.5</v>
      </c>
      <c r="GN625" s="16">
        <v>5.31</v>
      </c>
      <c r="GO625" s="16">
        <v>26.07</v>
      </c>
      <c r="GP625" s="16">
        <v>15.12</v>
      </c>
      <c r="GQ625" s="16">
        <v>112.72</v>
      </c>
      <c r="GR625" s="16">
        <v>19.93</v>
      </c>
      <c r="GS625" s="16">
        <v>26.52</v>
      </c>
      <c r="GT625" s="16">
        <v>63.69</v>
      </c>
      <c r="GU625" s="16">
        <v>29.92</v>
      </c>
      <c r="GV625" s="16">
        <v>5985.5140000000001</v>
      </c>
      <c r="GW625" s="16"/>
      <c r="GX625" s="16"/>
      <c r="GY625" s="16"/>
      <c r="GZ625" s="16"/>
      <c r="HA625" s="16"/>
    </row>
    <row r="626" spans="1:209" x14ac:dyDescent="0.35">
      <c r="A626" s="37"/>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E626" s="37">
        <v>621</v>
      </c>
      <c r="GF626" s="12">
        <v>3859</v>
      </c>
      <c r="GG626" s="16">
        <v>22.65</v>
      </c>
      <c r="GH626" s="16">
        <v>7.04</v>
      </c>
      <c r="GI626" s="16">
        <v>0</v>
      </c>
      <c r="GJ626" s="16">
        <v>3.5</v>
      </c>
      <c r="GK626" s="16">
        <v>0</v>
      </c>
      <c r="GL626" s="16">
        <v>0</v>
      </c>
      <c r="GM626" s="16">
        <v>0</v>
      </c>
      <c r="GN626" s="16">
        <v>55.265000000000001</v>
      </c>
      <c r="GO626" s="16">
        <v>4.125</v>
      </c>
      <c r="GP626" s="16">
        <v>15.18</v>
      </c>
      <c r="GQ626" s="16">
        <v>0</v>
      </c>
      <c r="GR626" s="16">
        <v>17.940000000000001</v>
      </c>
      <c r="GS626" s="16">
        <v>61.54</v>
      </c>
      <c r="GT626" s="16">
        <v>6.64</v>
      </c>
      <c r="GU626" s="16">
        <v>0</v>
      </c>
      <c r="GV626" s="16">
        <v>2206.5820000000003</v>
      </c>
      <c r="GW626" s="16"/>
      <c r="GX626" s="16"/>
      <c r="GY626" s="16"/>
      <c r="GZ626" s="16"/>
      <c r="HA626" s="16"/>
    </row>
    <row r="627" spans="1:209" x14ac:dyDescent="0.35">
      <c r="A627" s="37"/>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E627" s="37">
        <v>622</v>
      </c>
      <c r="GF627" s="12">
        <v>3860</v>
      </c>
      <c r="GG627" s="16">
        <v>182.05</v>
      </c>
      <c r="GH627" s="16">
        <v>69.61</v>
      </c>
      <c r="GI627" s="16">
        <v>15</v>
      </c>
      <c r="GJ627" s="16">
        <v>30.15</v>
      </c>
      <c r="GK627" s="16">
        <v>29</v>
      </c>
      <c r="GL627" s="16">
        <v>24.875</v>
      </c>
      <c r="GM627" s="16">
        <v>8.9</v>
      </c>
      <c r="GN627" s="16">
        <v>28.9</v>
      </c>
      <c r="GO627" s="16">
        <v>45.28</v>
      </c>
      <c r="GP627" s="16">
        <v>45.05</v>
      </c>
      <c r="GQ627" s="16">
        <v>161.38</v>
      </c>
      <c r="GR627" s="16">
        <v>26.24</v>
      </c>
      <c r="GS627" s="16">
        <v>135.36000000000001</v>
      </c>
      <c r="GT627" s="16">
        <v>59.405000000000001</v>
      </c>
      <c r="GU627" s="16">
        <v>19.8</v>
      </c>
      <c r="GV627" s="16">
        <v>8576.4400000000023</v>
      </c>
      <c r="GW627" s="16"/>
      <c r="GX627" s="16"/>
      <c r="GY627" s="16"/>
      <c r="GZ627" s="16"/>
      <c r="HA627" s="16"/>
    </row>
    <row r="628" spans="1:209" x14ac:dyDescent="0.35">
      <c r="A628" s="37"/>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E628" s="37">
        <v>623</v>
      </c>
      <c r="GF628" s="12">
        <v>3862</v>
      </c>
      <c r="GG628" s="16">
        <v>57.56</v>
      </c>
      <c r="GH628" s="16">
        <v>30.78</v>
      </c>
      <c r="GI628" s="16">
        <v>8.0399999999999991</v>
      </c>
      <c r="GJ628" s="16">
        <v>13.7</v>
      </c>
      <c r="GK628" s="16">
        <v>16.8</v>
      </c>
      <c r="GL628" s="16">
        <v>9.3000000000000007</v>
      </c>
      <c r="GM628" s="16">
        <v>10.119999999999999</v>
      </c>
      <c r="GN628" s="16">
        <v>33.799999999999997</v>
      </c>
      <c r="GO628" s="16">
        <v>0</v>
      </c>
      <c r="GP628" s="16">
        <v>23.4</v>
      </c>
      <c r="GQ628" s="16">
        <v>72.400000000000006</v>
      </c>
      <c r="GR628" s="16">
        <v>0</v>
      </c>
      <c r="GS628" s="16">
        <v>26.56</v>
      </c>
      <c r="GT628" s="16">
        <v>68.16</v>
      </c>
      <c r="GU628" s="16">
        <v>43.61</v>
      </c>
      <c r="GV628" s="16">
        <v>5378.0410000000002</v>
      </c>
      <c r="GW628" s="16"/>
      <c r="GX628" s="16"/>
      <c r="GY628" s="16"/>
      <c r="GZ628" s="16"/>
      <c r="HA628" s="16"/>
    </row>
    <row r="629" spans="1:209" x14ac:dyDescent="0.35">
      <c r="A629" s="37"/>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E629" s="37">
        <v>624</v>
      </c>
      <c r="GF629" s="12">
        <v>3864</v>
      </c>
      <c r="GG629" s="16">
        <v>12.94</v>
      </c>
      <c r="GH629" s="16">
        <v>4.18</v>
      </c>
      <c r="GI629" s="16">
        <v>0</v>
      </c>
      <c r="GJ629" s="16">
        <v>0</v>
      </c>
      <c r="GK629" s="16">
        <v>4.59</v>
      </c>
      <c r="GL629" s="16">
        <v>0</v>
      </c>
      <c r="GM629" s="16">
        <v>9.1560000000000006</v>
      </c>
      <c r="GN629" s="16">
        <v>0</v>
      </c>
      <c r="GO629" s="16">
        <v>0</v>
      </c>
      <c r="GP629" s="16">
        <v>6.29</v>
      </c>
      <c r="GQ629" s="16">
        <v>0</v>
      </c>
      <c r="GR629" s="16">
        <v>0</v>
      </c>
      <c r="GS629" s="16">
        <v>47.46</v>
      </c>
      <c r="GT629" s="16">
        <v>0</v>
      </c>
      <c r="GU629" s="16">
        <v>0</v>
      </c>
      <c r="GV629" s="16">
        <v>435.39599999999996</v>
      </c>
      <c r="GW629" s="16"/>
      <c r="GX629" s="16"/>
      <c r="GY629" s="16"/>
      <c r="GZ629" s="16"/>
      <c r="HA629" s="16"/>
    </row>
    <row r="630" spans="1:209" x14ac:dyDescent="0.35">
      <c r="A630" s="37"/>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E630" s="37">
        <v>625</v>
      </c>
      <c r="GF630" s="12">
        <v>3865</v>
      </c>
      <c r="GG630" s="16">
        <v>11.455</v>
      </c>
      <c r="GH630" s="16">
        <v>4.62</v>
      </c>
      <c r="GI630" s="16">
        <v>0</v>
      </c>
      <c r="GJ630" s="16">
        <v>5</v>
      </c>
      <c r="GK630" s="16">
        <v>45</v>
      </c>
      <c r="GL630" s="16">
        <v>13.505000000000001</v>
      </c>
      <c r="GM630" s="16">
        <v>0</v>
      </c>
      <c r="GN630" s="16">
        <v>0</v>
      </c>
      <c r="GO630" s="16">
        <v>0</v>
      </c>
      <c r="GP630" s="16">
        <v>6.5</v>
      </c>
      <c r="GQ630" s="16">
        <v>0</v>
      </c>
      <c r="GR630" s="16">
        <v>0</v>
      </c>
      <c r="GS630" s="16">
        <v>6.6</v>
      </c>
      <c r="GT630" s="16">
        <v>0</v>
      </c>
      <c r="GU630" s="16">
        <v>0</v>
      </c>
      <c r="GV630" s="16">
        <v>1200.7090000000001</v>
      </c>
      <c r="GW630" s="16"/>
      <c r="GX630" s="16"/>
      <c r="GY630" s="16"/>
      <c r="GZ630" s="16"/>
      <c r="HA630" s="16"/>
    </row>
    <row r="631" spans="1:209" x14ac:dyDescent="0.35">
      <c r="A631" s="37"/>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E631" s="37">
        <v>626</v>
      </c>
      <c r="GF631" s="12">
        <v>3869</v>
      </c>
      <c r="GG631" s="16">
        <v>20.69</v>
      </c>
      <c r="GH631" s="16">
        <v>17.559999999999999</v>
      </c>
      <c r="GI631" s="16">
        <v>6.12</v>
      </c>
      <c r="GJ631" s="16">
        <v>3.5</v>
      </c>
      <c r="GK631" s="16">
        <v>4</v>
      </c>
      <c r="GL631" s="16">
        <v>0</v>
      </c>
      <c r="GM631" s="16">
        <v>23.734999999999999</v>
      </c>
      <c r="GN631" s="16">
        <v>10.7</v>
      </c>
      <c r="GO631" s="16">
        <v>0</v>
      </c>
      <c r="GP631" s="16">
        <v>10.89</v>
      </c>
      <c r="GQ631" s="16">
        <v>21.12</v>
      </c>
      <c r="GR631" s="16">
        <v>6.66</v>
      </c>
      <c r="GS631" s="16">
        <v>0</v>
      </c>
      <c r="GT631" s="16">
        <v>0</v>
      </c>
      <c r="GU631" s="16">
        <v>10.56</v>
      </c>
      <c r="GV631" s="16">
        <v>2436.7279999999996</v>
      </c>
      <c r="GW631" s="16"/>
      <c r="GX631" s="16"/>
      <c r="GY631" s="16"/>
      <c r="GZ631" s="16"/>
      <c r="HA631" s="16"/>
    </row>
    <row r="632" spans="1:209" x14ac:dyDescent="0.35">
      <c r="A632" s="37"/>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E632" s="37">
        <v>627</v>
      </c>
      <c r="GF632" s="12">
        <v>3870</v>
      </c>
      <c r="GG632" s="16">
        <v>19.43</v>
      </c>
      <c r="GH632" s="16">
        <v>4.9400000000000004</v>
      </c>
      <c r="GI632" s="16">
        <v>12.01</v>
      </c>
      <c r="GJ632" s="16">
        <v>15.23</v>
      </c>
      <c r="GK632" s="16">
        <v>4.5</v>
      </c>
      <c r="GL632" s="16">
        <v>0</v>
      </c>
      <c r="GM632" s="16">
        <v>0</v>
      </c>
      <c r="GN632" s="16">
        <v>0</v>
      </c>
      <c r="GO632" s="16">
        <v>27.54</v>
      </c>
      <c r="GP632" s="16">
        <v>77.885000000000005</v>
      </c>
      <c r="GQ632" s="16">
        <v>29.125</v>
      </c>
      <c r="GR632" s="16">
        <v>10.375</v>
      </c>
      <c r="GS632" s="16">
        <v>6.64</v>
      </c>
      <c r="GT632" s="16">
        <v>11.62</v>
      </c>
      <c r="GU632" s="16">
        <v>0</v>
      </c>
      <c r="GV632" s="16">
        <v>1479.9929999999997</v>
      </c>
      <c r="GW632" s="16"/>
      <c r="GX632" s="16"/>
      <c r="GY632" s="16"/>
      <c r="GZ632" s="16"/>
      <c r="HA632" s="16"/>
    </row>
    <row r="633" spans="1:209" x14ac:dyDescent="0.35">
      <c r="A633" s="37"/>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E633" s="37">
        <v>628</v>
      </c>
      <c r="GF633" s="12">
        <v>3871</v>
      </c>
      <c r="GG633" s="16">
        <v>22.17</v>
      </c>
      <c r="GH633" s="16">
        <v>52.27</v>
      </c>
      <c r="GI633" s="16">
        <v>3.2</v>
      </c>
      <c r="GJ633" s="16">
        <v>7</v>
      </c>
      <c r="GK633" s="16">
        <v>3</v>
      </c>
      <c r="GL633" s="16">
        <v>9.01</v>
      </c>
      <c r="GM633" s="16">
        <v>4.42</v>
      </c>
      <c r="GN633" s="16">
        <v>26.24</v>
      </c>
      <c r="GO633" s="16">
        <v>35.594999999999999</v>
      </c>
      <c r="GP633" s="16">
        <v>28.05</v>
      </c>
      <c r="GQ633" s="16">
        <v>98.28</v>
      </c>
      <c r="GR633" s="16">
        <v>22.38</v>
      </c>
      <c r="GS633" s="16">
        <v>18.54</v>
      </c>
      <c r="GT633" s="16">
        <v>18.96</v>
      </c>
      <c r="GU633" s="16">
        <v>14.52</v>
      </c>
      <c r="GV633" s="16">
        <v>3958.7710000000002</v>
      </c>
      <c r="GW633" s="16"/>
      <c r="GX633" s="16"/>
      <c r="GY633" s="16"/>
      <c r="GZ633" s="16"/>
      <c r="HA633" s="16"/>
    </row>
    <row r="634" spans="1:209" x14ac:dyDescent="0.35">
      <c r="A634" s="37"/>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E634" s="37">
        <v>629</v>
      </c>
      <c r="GF634" s="12">
        <v>3873</v>
      </c>
      <c r="GG634" s="16">
        <v>5.335</v>
      </c>
      <c r="GH634" s="16">
        <v>5.7</v>
      </c>
      <c r="GI634" s="16">
        <v>0</v>
      </c>
      <c r="GJ634" s="16">
        <v>3</v>
      </c>
      <c r="GK634" s="16">
        <v>7</v>
      </c>
      <c r="GL634" s="16">
        <v>0</v>
      </c>
      <c r="GM634" s="16">
        <v>0</v>
      </c>
      <c r="GN634" s="16">
        <v>15.12</v>
      </c>
      <c r="GO634" s="16">
        <v>0</v>
      </c>
      <c r="GP634" s="16">
        <v>0</v>
      </c>
      <c r="GQ634" s="16">
        <v>6.66</v>
      </c>
      <c r="GR634" s="16">
        <v>13.2</v>
      </c>
      <c r="GS634" s="16">
        <v>0</v>
      </c>
      <c r="GT634" s="16">
        <v>0</v>
      </c>
      <c r="GU634" s="16">
        <v>0</v>
      </c>
      <c r="GV634" s="16">
        <v>620.32000000000016</v>
      </c>
      <c r="GW634" s="16"/>
      <c r="GX634" s="16"/>
      <c r="GY634" s="16"/>
      <c r="GZ634" s="16"/>
      <c r="HA634" s="16"/>
    </row>
    <row r="635" spans="1:209" x14ac:dyDescent="0.35">
      <c r="A635" s="37"/>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E635" s="37">
        <v>630</v>
      </c>
      <c r="GF635" s="12">
        <v>3874</v>
      </c>
      <c r="GG635" s="16">
        <v>9.16</v>
      </c>
      <c r="GH635" s="16">
        <v>12.66</v>
      </c>
      <c r="GI635" s="16">
        <v>0</v>
      </c>
      <c r="GJ635" s="16">
        <v>4.59</v>
      </c>
      <c r="GK635" s="16">
        <v>1.6</v>
      </c>
      <c r="GL635" s="16">
        <v>0</v>
      </c>
      <c r="GM635" s="16">
        <v>0</v>
      </c>
      <c r="GN635" s="16">
        <v>0</v>
      </c>
      <c r="GO635" s="16">
        <v>0</v>
      </c>
      <c r="GP635" s="16">
        <v>0</v>
      </c>
      <c r="GQ635" s="16">
        <v>6.27</v>
      </c>
      <c r="GR635" s="16">
        <v>0</v>
      </c>
      <c r="GS635" s="16">
        <v>24.6</v>
      </c>
      <c r="GT635" s="16">
        <v>0</v>
      </c>
      <c r="GU635" s="16">
        <v>0</v>
      </c>
      <c r="GV635" s="16">
        <v>1139.1250000000002</v>
      </c>
      <c r="GW635" s="16"/>
      <c r="GX635" s="16"/>
      <c r="GY635" s="16"/>
      <c r="GZ635" s="16"/>
      <c r="HA635" s="16"/>
    </row>
    <row r="636" spans="1:209" x14ac:dyDescent="0.35">
      <c r="A636" s="37"/>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E636" s="37">
        <v>631</v>
      </c>
      <c r="GF636" s="12">
        <v>3875</v>
      </c>
      <c r="GG636" s="16">
        <v>202.803</v>
      </c>
      <c r="GH636" s="16">
        <v>307.125</v>
      </c>
      <c r="GI636" s="16">
        <v>49.44</v>
      </c>
      <c r="GJ636" s="16">
        <v>109.57</v>
      </c>
      <c r="GK636" s="16">
        <v>94.31</v>
      </c>
      <c r="GL636" s="16">
        <v>28.38</v>
      </c>
      <c r="GM636" s="16">
        <v>71.792000000000002</v>
      </c>
      <c r="GN636" s="16">
        <v>218.4</v>
      </c>
      <c r="GO636" s="16">
        <v>78.55</v>
      </c>
      <c r="GP636" s="16">
        <v>312.49</v>
      </c>
      <c r="GQ636" s="16">
        <v>319.07499999999999</v>
      </c>
      <c r="GR636" s="16">
        <v>164</v>
      </c>
      <c r="GS636" s="16">
        <v>421.185</v>
      </c>
      <c r="GT636" s="16">
        <v>196.625</v>
      </c>
      <c r="GU636" s="16">
        <v>251.35499999999999</v>
      </c>
      <c r="GV636" s="16">
        <v>25501.806</v>
      </c>
      <c r="GW636" s="16"/>
      <c r="GX636" s="16"/>
      <c r="GY636" s="16"/>
      <c r="GZ636" s="16"/>
      <c r="HA636" s="16"/>
    </row>
    <row r="637" spans="1:209" x14ac:dyDescent="0.35">
      <c r="A637" s="37"/>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E637" s="37">
        <v>632</v>
      </c>
      <c r="GF637" s="12">
        <v>3878</v>
      </c>
      <c r="GG637" s="16">
        <v>14.24</v>
      </c>
      <c r="GH637" s="16">
        <v>30.91</v>
      </c>
      <c r="GI637" s="16">
        <v>0</v>
      </c>
      <c r="GJ637" s="16">
        <v>5</v>
      </c>
      <c r="GK637" s="16">
        <v>0</v>
      </c>
      <c r="GL637" s="16">
        <v>12.32</v>
      </c>
      <c r="GM637" s="16">
        <v>9.1379999999999999</v>
      </c>
      <c r="GN637" s="16">
        <v>0</v>
      </c>
      <c r="GO637" s="16">
        <v>6.49</v>
      </c>
      <c r="GP637" s="16">
        <v>13</v>
      </c>
      <c r="GQ637" s="16">
        <v>23.68</v>
      </c>
      <c r="GR637" s="16">
        <v>0</v>
      </c>
      <c r="GS637" s="16">
        <v>19.8</v>
      </c>
      <c r="GT637" s="16">
        <v>0</v>
      </c>
      <c r="GU637" s="16">
        <v>6.6</v>
      </c>
      <c r="GV637" s="16">
        <v>2060.8870000000002</v>
      </c>
      <c r="GW637" s="16"/>
      <c r="GX637" s="16"/>
      <c r="GY637" s="16"/>
      <c r="GZ637" s="16"/>
      <c r="HA637" s="16"/>
    </row>
    <row r="638" spans="1:209" x14ac:dyDescent="0.35">
      <c r="A638" s="37"/>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E638" s="37">
        <v>633</v>
      </c>
      <c r="GF638" s="12">
        <v>3880</v>
      </c>
      <c r="GG638" s="16">
        <v>52.99</v>
      </c>
      <c r="GH638" s="16">
        <v>32.78</v>
      </c>
      <c r="GI638" s="16">
        <v>10.077999999999999</v>
      </c>
      <c r="GJ638" s="16">
        <v>13</v>
      </c>
      <c r="GK638" s="16">
        <v>12.07</v>
      </c>
      <c r="GL638" s="16">
        <v>3</v>
      </c>
      <c r="GM638" s="16">
        <v>18.37</v>
      </c>
      <c r="GN638" s="16">
        <v>4.96</v>
      </c>
      <c r="GO638" s="16">
        <v>24.605</v>
      </c>
      <c r="GP638" s="16">
        <v>36.265000000000001</v>
      </c>
      <c r="GQ638" s="16">
        <v>6.66</v>
      </c>
      <c r="GR638" s="16">
        <v>20.245000000000001</v>
      </c>
      <c r="GS638" s="16">
        <v>42.28</v>
      </c>
      <c r="GT638" s="16">
        <v>52.07</v>
      </c>
      <c r="GU638" s="16">
        <v>24.2</v>
      </c>
      <c r="GV638" s="16">
        <v>6114.445999999999</v>
      </c>
      <c r="GW638" s="16"/>
      <c r="GX638" s="16"/>
      <c r="GY638" s="16"/>
      <c r="GZ638" s="16"/>
      <c r="HA638" s="16"/>
    </row>
    <row r="639" spans="1:209" x14ac:dyDescent="0.35">
      <c r="A639" s="37"/>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E639" s="37">
        <v>634</v>
      </c>
      <c r="GF639" s="12">
        <v>3882</v>
      </c>
      <c r="GG639" s="16">
        <v>9.61</v>
      </c>
      <c r="GH639" s="16">
        <v>38.034999999999997</v>
      </c>
      <c r="GI639" s="16">
        <v>0</v>
      </c>
      <c r="GJ639" s="16">
        <v>9.09</v>
      </c>
      <c r="GK639" s="16">
        <v>6.5</v>
      </c>
      <c r="GL639" s="16">
        <v>4.59</v>
      </c>
      <c r="GM639" s="16">
        <v>10.72</v>
      </c>
      <c r="GN639" s="16">
        <v>6.36</v>
      </c>
      <c r="GO639" s="16">
        <v>6.49</v>
      </c>
      <c r="GP639" s="16">
        <v>0</v>
      </c>
      <c r="GQ639" s="16">
        <v>0</v>
      </c>
      <c r="GR639" s="16">
        <v>11.425000000000001</v>
      </c>
      <c r="GS639" s="16">
        <v>16.125</v>
      </c>
      <c r="GT639" s="16">
        <v>6.6</v>
      </c>
      <c r="GU639" s="16">
        <v>6.6</v>
      </c>
      <c r="GV639" s="16">
        <v>1950.2959999999989</v>
      </c>
      <c r="GW639" s="16"/>
      <c r="GX639" s="16"/>
      <c r="GY639" s="16"/>
      <c r="GZ639" s="16"/>
      <c r="HA639" s="16"/>
    </row>
    <row r="640" spans="1:209" x14ac:dyDescent="0.35">
      <c r="A640" s="37"/>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E640" s="37">
        <v>635</v>
      </c>
      <c r="GF640" s="12">
        <v>3885</v>
      </c>
      <c r="GG640" s="16">
        <v>11.455</v>
      </c>
      <c r="GH640" s="16">
        <v>38.755000000000003</v>
      </c>
      <c r="GI640" s="16">
        <v>9</v>
      </c>
      <c r="GJ640" s="16">
        <v>13</v>
      </c>
      <c r="GK640" s="16">
        <v>28.09</v>
      </c>
      <c r="GL640" s="16">
        <v>3.18</v>
      </c>
      <c r="GM640" s="16">
        <v>4.59</v>
      </c>
      <c r="GN640" s="16">
        <v>13.7</v>
      </c>
      <c r="GO640" s="16">
        <v>0</v>
      </c>
      <c r="GP640" s="16">
        <v>6.15</v>
      </c>
      <c r="GQ640" s="16">
        <v>21.58</v>
      </c>
      <c r="GR640" s="16">
        <v>25.35</v>
      </c>
      <c r="GS640" s="16">
        <v>18.59</v>
      </c>
      <c r="GT640" s="16">
        <v>12.83</v>
      </c>
      <c r="GU640" s="16">
        <v>9.24</v>
      </c>
      <c r="GV640" s="16">
        <v>2617.654</v>
      </c>
      <c r="GW640" s="16"/>
      <c r="GX640" s="16"/>
      <c r="GY640" s="16"/>
      <c r="GZ640" s="16"/>
      <c r="HA640" s="16"/>
    </row>
    <row r="641" spans="1:209" x14ac:dyDescent="0.35">
      <c r="A641" s="37"/>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E641" s="37">
        <v>636</v>
      </c>
      <c r="GF641" s="12">
        <v>3886</v>
      </c>
      <c r="GG641" s="16">
        <v>4</v>
      </c>
      <c r="GH641" s="16">
        <v>3.04</v>
      </c>
      <c r="GI641" s="16">
        <v>3</v>
      </c>
      <c r="GJ641" s="16">
        <v>0</v>
      </c>
      <c r="GK641" s="16">
        <v>0</v>
      </c>
      <c r="GL641" s="16">
        <v>0</v>
      </c>
      <c r="GM641" s="16">
        <v>0</v>
      </c>
      <c r="GN641" s="16">
        <v>13.74</v>
      </c>
      <c r="GO641" s="16">
        <v>0</v>
      </c>
      <c r="GP641" s="16">
        <v>6.4</v>
      </c>
      <c r="GQ641" s="16">
        <v>0</v>
      </c>
      <c r="GR641" s="16">
        <v>0</v>
      </c>
      <c r="GS641" s="16">
        <v>0</v>
      </c>
      <c r="GT641" s="16">
        <v>0</v>
      </c>
      <c r="GU641" s="16">
        <v>0</v>
      </c>
      <c r="GV641" s="16">
        <v>605.11</v>
      </c>
      <c r="GW641" s="16"/>
      <c r="GX641" s="16"/>
      <c r="GY641" s="16"/>
      <c r="GZ641" s="16"/>
      <c r="HA641" s="16"/>
    </row>
    <row r="642" spans="1:209" x14ac:dyDescent="0.35">
      <c r="A642" s="37"/>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E642" s="37">
        <v>637</v>
      </c>
      <c r="GF642" s="12">
        <v>3887</v>
      </c>
      <c r="GG642" s="16">
        <v>0</v>
      </c>
      <c r="GH642" s="16">
        <v>13.7</v>
      </c>
      <c r="GI642" s="16">
        <v>4</v>
      </c>
      <c r="GJ642" s="16">
        <v>0</v>
      </c>
      <c r="GK642" s="16">
        <v>0</v>
      </c>
      <c r="GL642" s="16">
        <v>0</v>
      </c>
      <c r="GM642" s="16">
        <v>0</v>
      </c>
      <c r="GN642" s="16">
        <v>0</v>
      </c>
      <c r="GO642" s="16">
        <v>0</v>
      </c>
      <c r="GP642" s="16">
        <v>0</v>
      </c>
      <c r="GQ642" s="16">
        <v>0</v>
      </c>
      <c r="GR642" s="16">
        <v>18</v>
      </c>
      <c r="GS642" s="16">
        <v>0</v>
      </c>
      <c r="GT642" s="16">
        <v>0</v>
      </c>
      <c r="GU642" s="16">
        <v>0</v>
      </c>
      <c r="GV642" s="16">
        <v>721.34900000000016</v>
      </c>
      <c r="GW642" s="16"/>
      <c r="GX642" s="16"/>
      <c r="GY642" s="16"/>
      <c r="GZ642" s="16"/>
      <c r="HA642" s="16"/>
    </row>
    <row r="643" spans="1:209" x14ac:dyDescent="0.35">
      <c r="A643" s="37"/>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E643" s="37">
        <v>638</v>
      </c>
      <c r="GF643" s="12">
        <v>3888</v>
      </c>
      <c r="GG643" s="16">
        <v>52.37</v>
      </c>
      <c r="GH643" s="16">
        <v>25.3</v>
      </c>
      <c r="GI643" s="16">
        <v>15.56</v>
      </c>
      <c r="GJ643" s="16">
        <v>6</v>
      </c>
      <c r="GK643" s="16">
        <v>4</v>
      </c>
      <c r="GL643" s="16">
        <v>12.24</v>
      </c>
      <c r="GM643" s="16">
        <v>6.27</v>
      </c>
      <c r="GN643" s="16">
        <v>51.95</v>
      </c>
      <c r="GO643" s="16">
        <v>34.965000000000003</v>
      </c>
      <c r="GP643" s="16">
        <v>25.734999999999999</v>
      </c>
      <c r="GQ643" s="16">
        <v>38.549999999999997</v>
      </c>
      <c r="GR643" s="16">
        <v>0</v>
      </c>
      <c r="GS643" s="16">
        <v>33.15</v>
      </c>
      <c r="GT643" s="16">
        <v>5.28</v>
      </c>
      <c r="GU643" s="16">
        <v>0</v>
      </c>
      <c r="GV643" s="16">
        <v>4655.1840000000029</v>
      </c>
      <c r="GW643" s="16"/>
      <c r="GX643" s="16"/>
      <c r="GY643" s="16"/>
      <c r="GZ643" s="16"/>
      <c r="HA643" s="16"/>
    </row>
    <row r="644" spans="1:209" x14ac:dyDescent="0.35">
      <c r="A644" s="37"/>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E644" s="37">
        <v>639</v>
      </c>
      <c r="GF644" s="12">
        <v>3889</v>
      </c>
      <c r="GG644" s="16">
        <v>2.16</v>
      </c>
      <c r="GH644" s="16">
        <v>4.9000000000000004</v>
      </c>
      <c r="GI644" s="16">
        <v>0</v>
      </c>
      <c r="GJ644" s="16">
        <v>0</v>
      </c>
      <c r="GK644" s="16">
        <v>0</v>
      </c>
      <c r="GL644" s="16">
        <v>0</v>
      </c>
      <c r="GM644" s="16">
        <v>0</v>
      </c>
      <c r="GN644" s="16">
        <v>0</v>
      </c>
      <c r="GO644" s="16">
        <v>0</v>
      </c>
      <c r="GP644" s="16">
        <v>0</v>
      </c>
      <c r="GQ644" s="16">
        <v>13.32</v>
      </c>
      <c r="GR644" s="16">
        <v>13.6</v>
      </c>
      <c r="GS644" s="16">
        <v>0</v>
      </c>
      <c r="GT644" s="16">
        <v>7.92</v>
      </c>
      <c r="GU644" s="16">
        <v>0</v>
      </c>
      <c r="GV644" s="16">
        <v>288.43899999999991</v>
      </c>
      <c r="GW644" s="16"/>
      <c r="GX644" s="16"/>
      <c r="GY644" s="16"/>
      <c r="GZ644" s="16"/>
      <c r="HA644" s="16"/>
    </row>
    <row r="645" spans="1:209" x14ac:dyDescent="0.35">
      <c r="A645" s="37"/>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E645" s="37">
        <v>640</v>
      </c>
      <c r="GF645" s="12">
        <v>3890</v>
      </c>
      <c r="GG645" s="16">
        <v>0</v>
      </c>
      <c r="GH645" s="16">
        <v>0</v>
      </c>
      <c r="GI645" s="16">
        <v>0</v>
      </c>
      <c r="GJ645" s="16">
        <v>0</v>
      </c>
      <c r="GK645" s="16">
        <v>0</v>
      </c>
      <c r="GL645" s="16">
        <v>0</v>
      </c>
      <c r="GM645" s="16">
        <v>0</v>
      </c>
      <c r="GN645" s="16">
        <v>0</v>
      </c>
      <c r="GO645" s="16">
        <v>0</v>
      </c>
      <c r="GP645" s="16">
        <v>0</v>
      </c>
      <c r="GQ645" s="16">
        <v>7.8</v>
      </c>
      <c r="GR645" s="16">
        <v>0</v>
      </c>
      <c r="GS645" s="16">
        <v>31.54</v>
      </c>
      <c r="GT645" s="16">
        <v>0</v>
      </c>
      <c r="GU645" s="16">
        <v>0</v>
      </c>
      <c r="GV645" s="16">
        <v>431.32200000000012</v>
      </c>
      <c r="GW645" s="16"/>
      <c r="GX645" s="16"/>
      <c r="GY645" s="16"/>
      <c r="GZ645" s="16"/>
      <c r="HA645" s="16"/>
    </row>
    <row r="646" spans="1:209" x14ac:dyDescent="0.35">
      <c r="A646" s="37"/>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E646" s="37">
        <v>641</v>
      </c>
      <c r="GF646" s="12">
        <v>3891</v>
      </c>
      <c r="GG646" s="16">
        <v>0</v>
      </c>
      <c r="GH646" s="16">
        <v>0</v>
      </c>
      <c r="GI646" s="16">
        <v>0</v>
      </c>
      <c r="GJ646" s="16">
        <v>0</v>
      </c>
      <c r="GK646" s="16">
        <v>0.5</v>
      </c>
      <c r="GL646" s="16">
        <v>0</v>
      </c>
      <c r="GM646" s="16">
        <v>0</v>
      </c>
      <c r="GN646" s="16">
        <v>0</v>
      </c>
      <c r="GO646" s="16">
        <v>8.58</v>
      </c>
      <c r="GP646" s="16">
        <v>0</v>
      </c>
      <c r="GQ646" s="16">
        <v>4.8</v>
      </c>
      <c r="GR646" s="16">
        <v>0</v>
      </c>
      <c r="GS646" s="16">
        <v>0</v>
      </c>
      <c r="GT646" s="16">
        <v>0</v>
      </c>
      <c r="GU646" s="16">
        <v>0</v>
      </c>
      <c r="GV646" s="16">
        <v>213.76999999999998</v>
      </c>
      <c r="GW646" s="16"/>
      <c r="GX646" s="16"/>
      <c r="GY646" s="16"/>
      <c r="GZ646" s="16"/>
      <c r="HA646" s="16"/>
    </row>
    <row r="647" spans="1:209" x14ac:dyDescent="0.35">
      <c r="A647" s="37"/>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E647" s="37">
        <v>642</v>
      </c>
      <c r="GF647" s="12">
        <v>3892</v>
      </c>
      <c r="GG647" s="16">
        <v>4.28</v>
      </c>
      <c r="GH647" s="16">
        <v>9.94</v>
      </c>
      <c r="GI647" s="16">
        <v>1.75</v>
      </c>
      <c r="GJ647" s="16">
        <v>7.5250000000000004</v>
      </c>
      <c r="GK647" s="16">
        <v>0</v>
      </c>
      <c r="GL647" s="16">
        <v>0</v>
      </c>
      <c r="GM647" s="16">
        <v>0</v>
      </c>
      <c r="GN647" s="16">
        <v>4.32</v>
      </c>
      <c r="GO647" s="16">
        <v>26.92</v>
      </c>
      <c r="GP647" s="16">
        <v>31.02</v>
      </c>
      <c r="GQ647" s="16">
        <v>15.3</v>
      </c>
      <c r="GR647" s="16">
        <v>0</v>
      </c>
      <c r="GS647" s="16">
        <v>20.079999999999998</v>
      </c>
      <c r="GT647" s="16">
        <v>140.46</v>
      </c>
      <c r="GU647" s="16">
        <v>0</v>
      </c>
      <c r="GV647" s="16">
        <v>2194.6820000000002</v>
      </c>
      <c r="GW647" s="16"/>
      <c r="GX647" s="16"/>
      <c r="GY647" s="16"/>
      <c r="GZ647" s="16"/>
      <c r="HA647" s="16"/>
    </row>
    <row r="648" spans="1:209" x14ac:dyDescent="0.35">
      <c r="A648" s="37"/>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E648" s="37">
        <v>643</v>
      </c>
      <c r="GF648" s="12">
        <v>3893</v>
      </c>
      <c r="GG648" s="16">
        <v>0</v>
      </c>
      <c r="GH648" s="16">
        <v>0</v>
      </c>
      <c r="GI648" s="16">
        <v>0</v>
      </c>
      <c r="GJ648" s="16">
        <v>0</v>
      </c>
      <c r="GK648" s="16">
        <v>0</v>
      </c>
      <c r="GL648" s="16">
        <v>0</v>
      </c>
      <c r="GM648" s="16">
        <v>0</v>
      </c>
      <c r="GN648" s="16">
        <v>0</v>
      </c>
      <c r="GO648" s="16">
        <v>0</v>
      </c>
      <c r="GP648" s="16">
        <v>0</v>
      </c>
      <c r="GQ648" s="16">
        <v>0</v>
      </c>
      <c r="GR648" s="16">
        <v>0</v>
      </c>
      <c r="GS648" s="16">
        <v>0</v>
      </c>
      <c r="GT648" s="16">
        <v>0</v>
      </c>
      <c r="GU648" s="16">
        <v>0</v>
      </c>
      <c r="GV648" s="16">
        <v>38.814999999999998</v>
      </c>
      <c r="GW648" s="16"/>
      <c r="GX648" s="16"/>
      <c r="GY648" s="16"/>
      <c r="GZ648" s="16"/>
      <c r="HA648" s="16"/>
    </row>
    <row r="649" spans="1:209" x14ac:dyDescent="0.35">
      <c r="A649" s="37"/>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E649" s="37">
        <v>644</v>
      </c>
      <c r="GF649" s="12">
        <v>3895</v>
      </c>
      <c r="GG649" s="16">
        <v>0</v>
      </c>
      <c r="GH649" s="16">
        <v>4.41</v>
      </c>
      <c r="GI649" s="16">
        <v>0</v>
      </c>
      <c r="GJ649" s="16">
        <v>0</v>
      </c>
      <c r="GK649" s="16">
        <v>0</v>
      </c>
      <c r="GL649" s="16">
        <v>0</v>
      </c>
      <c r="GM649" s="16">
        <v>0</v>
      </c>
      <c r="GN649" s="16">
        <v>0</v>
      </c>
      <c r="GO649" s="16">
        <v>10.45</v>
      </c>
      <c r="GP649" s="16">
        <v>0</v>
      </c>
      <c r="GQ649" s="16">
        <v>0</v>
      </c>
      <c r="GR649" s="16">
        <v>0</v>
      </c>
      <c r="GS649" s="16">
        <v>8.3000000000000007</v>
      </c>
      <c r="GT649" s="16">
        <v>0</v>
      </c>
      <c r="GU649" s="16">
        <v>0</v>
      </c>
      <c r="GV649" s="16">
        <v>248.20499999999998</v>
      </c>
      <c r="GW649" s="16"/>
      <c r="GX649" s="16"/>
      <c r="GY649" s="16"/>
      <c r="GZ649" s="16"/>
      <c r="HA649" s="16"/>
    </row>
    <row r="650" spans="1:209" x14ac:dyDescent="0.35">
      <c r="A650" s="37"/>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E650" s="37">
        <v>645</v>
      </c>
      <c r="GF650" s="12">
        <v>3896</v>
      </c>
      <c r="GG650" s="16">
        <v>2.35</v>
      </c>
      <c r="GH650" s="16">
        <v>0</v>
      </c>
      <c r="GI650" s="16">
        <v>0</v>
      </c>
      <c r="GJ650" s="16">
        <v>0</v>
      </c>
      <c r="GK650" s="16">
        <v>0</v>
      </c>
      <c r="GL650" s="16">
        <v>0</v>
      </c>
      <c r="GM650" s="16">
        <v>0</v>
      </c>
      <c r="GN650" s="16">
        <v>2.2000000000000002</v>
      </c>
      <c r="GO650" s="16">
        <v>0</v>
      </c>
      <c r="GP650" s="16">
        <v>6.27</v>
      </c>
      <c r="GQ650" s="16">
        <v>0</v>
      </c>
      <c r="GR650" s="16">
        <v>0</v>
      </c>
      <c r="GS650" s="16">
        <v>14.76</v>
      </c>
      <c r="GT650" s="16">
        <v>0</v>
      </c>
      <c r="GU650" s="16">
        <v>0</v>
      </c>
      <c r="GV650" s="16">
        <v>490.97499999999985</v>
      </c>
      <c r="GW650" s="16"/>
      <c r="GX650" s="16"/>
      <c r="GY650" s="16"/>
      <c r="GZ650" s="16"/>
      <c r="HA650" s="16"/>
    </row>
    <row r="651" spans="1:209" x14ac:dyDescent="0.35">
      <c r="A651" s="37"/>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E651" s="37">
        <v>646</v>
      </c>
      <c r="GF651" s="12">
        <v>3898</v>
      </c>
      <c r="GG651" s="16">
        <v>0</v>
      </c>
      <c r="GH651" s="16">
        <v>0</v>
      </c>
      <c r="GI651" s="16">
        <v>0</v>
      </c>
      <c r="GJ651" s="16">
        <v>4</v>
      </c>
      <c r="GK651" s="16">
        <v>10.119999999999999</v>
      </c>
      <c r="GL651" s="16">
        <v>0</v>
      </c>
      <c r="GM651" s="16">
        <v>10.24</v>
      </c>
      <c r="GN651" s="16">
        <v>18.375</v>
      </c>
      <c r="GO651" s="16">
        <v>0</v>
      </c>
      <c r="GP651" s="16">
        <v>0</v>
      </c>
      <c r="GQ651" s="16">
        <v>8.36</v>
      </c>
      <c r="GR651" s="16">
        <v>0</v>
      </c>
      <c r="GS651" s="16">
        <v>1.66</v>
      </c>
      <c r="GT651" s="16">
        <v>90.495000000000005</v>
      </c>
      <c r="GU651" s="16">
        <v>0</v>
      </c>
      <c r="GV651" s="16">
        <v>1134.7559999999999</v>
      </c>
      <c r="GW651" s="16"/>
      <c r="GX651" s="16"/>
      <c r="GY651" s="16"/>
      <c r="GZ651" s="16"/>
      <c r="HA651" s="16"/>
    </row>
    <row r="652" spans="1:209" x14ac:dyDescent="0.35">
      <c r="A652" s="37"/>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E652" s="37">
        <v>647</v>
      </c>
      <c r="GF652" s="12">
        <v>3900</v>
      </c>
      <c r="GG652" s="16">
        <v>3.04</v>
      </c>
      <c r="GH652" s="16">
        <v>6.2</v>
      </c>
      <c r="GI652" s="16">
        <v>0</v>
      </c>
      <c r="GJ652" s="16">
        <v>0</v>
      </c>
      <c r="GK652" s="16">
        <v>0</v>
      </c>
      <c r="GL652" s="16">
        <v>4.42</v>
      </c>
      <c r="GM652" s="16">
        <v>0</v>
      </c>
      <c r="GN652" s="16">
        <v>0</v>
      </c>
      <c r="GO652" s="16">
        <v>0</v>
      </c>
      <c r="GP652" s="16">
        <v>0</v>
      </c>
      <c r="GQ652" s="16">
        <v>0</v>
      </c>
      <c r="GR652" s="16">
        <v>15</v>
      </c>
      <c r="GS652" s="16">
        <v>17</v>
      </c>
      <c r="GT652" s="16">
        <v>0</v>
      </c>
      <c r="GU652" s="16">
        <v>0</v>
      </c>
      <c r="GV652" s="16">
        <v>236.685</v>
      </c>
      <c r="GW652" s="16"/>
      <c r="GX652" s="16"/>
      <c r="GY652" s="16"/>
      <c r="GZ652" s="16"/>
      <c r="HA652" s="16"/>
    </row>
    <row r="653" spans="1:209" x14ac:dyDescent="0.35">
      <c r="A653" s="37"/>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E653" s="37">
        <v>648</v>
      </c>
      <c r="GF653" s="12">
        <v>3902</v>
      </c>
      <c r="GG653" s="16">
        <v>5.12</v>
      </c>
      <c r="GH653" s="16">
        <v>7.5</v>
      </c>
      <c r="GI653" s="16">
        <v>0</v>
      </c>
      <c r="GJ653" s="16">
        <v>4.5</v>
      </c>
      <c r="GK653" s="16">
        <v>0</v>
      </c>
      <c r="GL653" s="16">
        <v>0</v>
      </c>
      <c r="GM653" s="16">
        <v>0</v>
      </c>
      <c r="GN653" s="16">
        <v>0</v>
      </c>
      <c r="GO653" s="16">
        <v>4.95</v>
      </c>
      <c r="GP653" s="16">
        <v>17.64</v>
      </c>
      <c r="GQ653" s="16">
        <v>6.29</v>
      </c>
      <c r="GR653" s="16">
        <v>0</v>
      </c>
      <c r="GS653" s="16">
        <v>5.74</v>
      </c>
      <c r="GT653" s="16">
        <v>6.6</v>
      </c>
      <c r="GU653" s="16">
        <v>0</v>
      </c>
      <c r="GV653" s="16">
        <v>599.80200000000013</v>
      </c>
      <c r="GW653" s="16"/>
      <c r="GX653" s="16"/>
      <c r="GY653" s="16"/>
      <c r="GZ653" s="16"/>
      <c r="HA653" s="16"/>
    </row>
    <row r="654" spans="1:209" x14ac:dyDescent="0.35">
      <c r="A654" s="37"/>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E654" s="37">
        <v>649</v>
      </c>
      <c r="GF654" s="12">
        <v>3903</v>
      </c>
      <c r="GG654" s="16">
        <v>4.26</v>
      </c>
      <c r="GH654" s="16">
        <v>13.68</v>
      </c>
      <c r="GI654" s="16">
        <v>8.59</v>
      </c>
      <c r="GJ654" s="16">
        <v>0</v>
      </c>
      <c r="GK654" s="16">
        <v>13.5</v>
      </c>
      <c r="GL654" s="16">
        <v>0</v>
      </c>
      <c r="GM654" s="16">
        <v>4.5780000000000003</v>
      </c>
      <c r="GN654" s="16">
        <v>0</v>
      </c>
      <c r="GO654" s="16">
        <v>0</v>
      </c>
      <c r="GP654" s="16">
        <v>0</v>
      </c>
      <c r="GQ654" s="16">
        <v>10.24</v>
      </c>
      <c r="GR654" s="16">
        <v>0</v>
      </c>
      <c r="GS654" s="16">
        <v>17.36</v>
      </c>
      <c r="GT654" s="16">
        <v>0</v>
      </c>
      <c r="GU654" s="16">
        <v>0</v>
      </c>
      <c r="GV654" s="16">
        <v>1209.7429999999999</v>
      </c>
      <c r="GW654" s="16"/>
      <c r="GX654" s="16"/>
      <c r="GY654" s="16"/>
      <c r="GZ654" s="16"/>
      <c r="HA654" s="16"/>
    </row>
    <row r="655" spans="1:209" x14ac:dyDescent="0.35">
      <c r="A655" s="37"/>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E655" s="37">
        <v>650</v>
      </c>
      <c r="GF655" s="12">
        <v>3904</v>
      </c>
      <c r="GG655" s="16">
        <v>21.44</v>
      </c>
      <c r="GH655" s="16">
        <v>23.94</v>
      </c>
      <c r="GI655" s="16">
        <v>12</v>
      </c>
      <c r="GJ655" s="16">
        <v>9.5399999999999991</v>
      </c>
      <c r="GK655" s="16">
        <v>3</v>
      </c>
      <c r="GL655" s="16">
        <v>12.455</v>
      </c>
      <c r="GM655" s="16">
        <v>6.16</v>
      </c>
      <c r="GN655" s="16">
        <v>10.51</v>
      </c>
      <c r="GO655" s="16">
        <v>0</v>
      </c>
      <c r="GP655" s="16">
        <v>11.68</v>
      </c>
      <c r="GQ655" s="16">
        <v>11.83</v>
      </c>
      <c r="GR655" s="16">
        <v>28.83</v>
      </c>
      <c r="GS655" s="16">
        <v>13.12</v>
      </c>
      <c r="GT655" s="16">
        <v>17.2</v>
      </c>
      <c r="GU655" s="16">
        <v>15.99</v>
      </c>
      <c r="GV655" s="16">
        <v>3010.8219999999988</v>
      </c>
      <c r="GW655" s="16"/>
      <c r="GX655" s="16"/>
      <c r="GY655" s="16"/>
      <c r="GZ655" s="16"/>
      <c r="HA655" s="16"/>
    </row>
    <row r="656" spans="1:209" x14ac:dyDescent="0.35">
      <c r="A656" s="37"/>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E656" s="37">
        <v>651</v>
      </c>
      <c r="GF656" s="12">
        <v>3909</v>
      </c>
      <c r="GG656" s="16">
        <v>86.62</v>
      </c>
      <c r="GH656" s="16">
        <v>184.315</v>
      </c>
      <c r="GI656" s="16">
        <v>55.74</v>
      </c>
      <c r="GJ656" s="16">
        <v>45.59</v>
      </c>
      <c r="GK656" s="16">
        <v>31.3</v>
      </c>
      <c r="GL656" s="16">
        <v>58.55</v>
      </c>
      <c r="GM656" s="16">
        <v>26.19</v>
      </c>
      <c r="GN656" s="16">
        <v>56.65</v>
      </c>
      <c r="GO656" s="16">
        <v>124.2</v>
      </c>
      <c r="GP656" s="16">
        <v>77.48</v>
      </c>
      <c r="GQ656" s="16">
        <v>85.27</v>
      </c>
      <c r="GR656" s="16">
        <v>69.06</v>
      </c>
      <c r="GS656" s="16">
        <v>89.194999999999993</v>
      </c>
      <c r="GT656" s="16">
        <v>78.48</v>
      </c>
      <c r="GU656" s="16">
        <v>122.58</v>
      </c>
      <c r="GV656" s="16">
        <v>10981.515000000001</v>
      </c>
      <c r="GW656" s="16"/>
      <c r="GX656" s="16"/>
      <c r="GY656" s="16"/>
      <c r="GZ656" s="16"/>
      <c r="HA656" s="16"/>
    </row>
    <row r="657" spans="1:209" x14ac:dyDescent="0.35">
      <c r="A657" s="37"/>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E657" s="37">
        <v>652</v>
      </c>
      <c r="GF657" s="12">
        <v>3910</v>
      </c>
      <c r="GG657" s="16">
        <v>117.61499999999999</v>
      </c>
      <c r="GH657" s="16">
        <v>143.91499999999999</v>
      </c>
      <c r="GI657" s="16">
        <v>38.46</v>
      </c>
      <c r="GJ657" s="16">
        <v>114.72</v>
      </c>
      <c r="GK657" s="16">
        <v>54.93</v>
      </c>
      <c r="GL657" s="16">
        <v>15.36</v>
      </c>
      <c r="GM657" s="16">
        <v>12.08</v>
      </c>
      <c r="GN657" s="16">
        <v>122.215</v>
      </c>
      <c r="GO657" s="16">
        <v>64.055000000000007</v>
      </c>
      <c r="GP657" s="16">
        <v>136.035</v>
      </c>
      <c r="GQ657" s="16">
        <v>175.38</v>
      </c>
      <c r="GR657" s="16">
        <v>88.275999999999996</v>
      </c>
      <c r="GS657" s="16">
        <v>185.2</v>
      </c>
      <c r="GT657" s="16">
        <v>102.99</v>
      </c>
      <c r="GU657" s="16">
        <v>71.33</v>
      </c>
      <c r="GV657" s="16">
        <v>18355.566999999999</v>
      </c>
      <c r="GW657" s="16"/>
      <c r="GX657" s="16"/>
      <c r="GY657" s="16"/>
      <c r="GZ657" s="16"/>
      <c r="HA657" s="16"/>
    </row>
    <row r="658" spans="1:209" x14ac:dyDescent="0.35">
      <c r="A658" s="37"/>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E658" s="37">
        <v>653</v>
      </c>
      <c r="GF658" s="12">
        <v>3911</v>
      </c>
      <c r="GG658" s="16">
        <v>18.79</v>
      </c>
      <c r="GH658" s="16">
        <v>36.64</v>
      </c>
      <c r="GI658" s="16">
        <v>17.75</v>
      </c>
      <c r="GJ658" s="16">
        <v>5.54</v>
      </c>
      <c r="GK658" s="16">
        <v>19.420000000000002</v>
      </c>
      <c r="GL658" s="16">
        <v>57.39</v>
      </c>
      <c r="GM658" s="16">
        <v>20.92</v>
      </c>
      <c r="GN658" s="16">
        <v>21.71</v>
      </c>
      <c r="GO658" s="16">
        <v>32.61</v>
      </c>
      <c r="GP658" s="16">
        <v>29.414999999999999</v>
      </c>
      <c r="GQ658" s="16">
        <v>58.4</v>
      </c>
      <c r="GR658" s="16">
        <v>59.68</v>
      </c>
      <c r="GS658" s="16">
        <v>55.47</v>
      </c>
      <c r="GT658" s="16">
        <v>49.72</v>
      </c>
      <c r="GU658" s="16">
        <v>14.79</v>
      </c>
      <c r="GV658" s="16">
        <v>4369.0989999999983</v>
      </c>
      <c r="GW658" s="16"/>
      <c r="GX658" s="16"/>
      <c r="GY658" s="16"/>
      <c r="GZ658" s="16"/>
      <c r="HA658" s="16"/>
    </row>
    <row r="659" spans="1:209" x14ac:dyDescent="0.35">
      <c r="A659" s="37"/>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E659" s="37">
        <v>654</v>
      </c>
      <c r="GF659" s="12">
        <v>3912</v>
      </c>
      <c r="GG659" s="16">
        <v>98.646000000000001</v>
      </c>
      <c r="GH659" s="16">
        <v>86.27</v>
      </c>
      <c r="GI659" s="16">
        <v>25.12</v>
      </c>
      <c r="GJ659" s="16">
        <v>38.994999999999997</v>
      </c>
      <c r="GK659" s="16">
        <v>75.2</v>
      </c>
      <c r="GL659" s="16">
        <v>8.1199999999999992</v>
      </c>
      <c r="GM659" s="16">
        <v>22.71</v>
      </c>
      <c r="GN659" s="16">
        <v>81.84</v>
      </c>
      <c r="GO659" s="16">
        <v>47.174999999999997</v>
      </c>
      <c r="GP659" s="16">
        <v>90.31</v>
      </c>
      <c r="GQ659" s="16">
        <v>136.44499999999999</v>
      </c>
      <c r="GR659" s="16">
        <v>145.27000000000001</v>
      </c>
      <c r="GS659" s="16">
        <v>119.345</v>
      </c>
      <c r="GT659" s="16">
        <v>150.80000000000001</v>
      </c>
      <c r="GU659" s="16">
        <v>63.68</v>
      </c>
      <c r="GV659" s="16">
        <v>15171.014999999998</v>
      </c>
      <c r="GW659" s="16"/>
      <c r="GX659" s="16"/>
      <c r="GY659" s="16"/>
      <c r="GZ659" s="16"/>
      <c r="HA659" s="16"/>
    </row>
    <row r="660" spans="1:209" x14ac:dyDescent="0.35">
      <c r="A660" s="37"/>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E660" s="37">
        <v>655</v>
      </c>
      <c r="GF660" s="12">
        <v>3913</v>
      </c>
      <c r="GG660" s="16">
        <v>28.95</v>
      </c>
      <c r="GH660" s="16">
        <v>17.22</v>
      </c>
      <c r="GI660" s="16">
        <v>4.75</v>
      </c>
      <c r="GJ660" s="16">
        <v>20</v>
      </c>
      <c r="GK660" s="16">
        <v>0</v>
      </c>
      <c r="GL660" s="16">
        <v>3.18</v>
      </c>
      <c r="GM660" s="16">
        <v>5.4</v>
      </c>
      <c r="GN660" s="16">
        <v>5.13</v>
      </c>
      <c r="GO660" s="16">
        <v>123.6</v>
      </c>
      <c r="GP660" s="16">
        <v>20.36</v>
      </c>
      <c r="GQ660" s="16">
        <v>17.829999999999998</v>
      </c>
      <c r="GR660" s="16">
        <v>16.73</v>
      </c>
      <c r="GS660" s="16">
        <v>73.5</v>
      </c>
      <c r="GT660" s="16">
        <v>6.6</v>
      </c>
      <c r="GU660" s="16">
        <v>17.600000000000001</v>
      </c>
      <c r="GV660" s="16">
        <v>4353.5109999999995</v>
      </c>
      <c r="GW660" s="16"/>
      <c r="GX660" s="16"/>
      <c r="GY660" s="16"/>
      <c r="GZ660" s="16"/>
      <c r="HA660" s="16"/>
    </row>
    <row r="661" spans="1:209" x14ac:dyDescent="0.35">
      <c r="A661" s="37"/>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E661" s="37">
        <v>656</v>
      </c>
      <c r="GF661" s="12">
        <v>3915</v>
      </c>
      <c r="GG661" s="16">
        <v>41.1</v>
      </c>
      <c r="GH661" s="16">
        <v>51.95</v>
      </c>
      <c r="GI661" s="16">
        <v>14.5</v>
      </c>
      <c r="GJ661" s="16">
        <v>27.7</v>
      </c>
      <c r="GK661" s="16">
        <v>18.68</v>
      </c>
      <c r="GL661" s="16">
        <v>37.020000000000003</v>
      </c>
      <c r="GM661" s="16">
        <v>28.2</v>
      </c>
      <c r="GN661" s="16">
        <v>127.32</v>
      </c>
      <c r="GO661" s="16">
        <v>20.074999999999999</v>
      </c>
      <c r="GP661" s="16">
        <v>96.875</v>
      </c>
      <c r="GQ661" s="16">
        <v>115.97499999999999</v>
      </c>
      <c r="GR661" s="16">
        <v>112.97</v>
      </c>
      <c r="GS661" s="16">
        <v>57.06</v>
      </c>
      <c r="GT661" s="16">
        <v>110.44</v>
      </c>
      <c r="GU661" s="16">
        <v>6.16</v>
      </c>
      <c r="GV661" s="16">
        <v>10615.380999999992</v>
      </c>
      <c r="GW661" s="16"/>
      <c r="GX661" s="16"/>
      <c r="GY661" s="16"/>
      <c r="GZ661" s="16"/>
      <c r="HA661" s="16"/>
    </row>
    <row r="662" spans="1:209" x14ac:dyDescent="0.35">
      <c r="A662" s="37"/>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E662" s="37">
        <v>657</v>
      </c>
      <c r="GF662" s="12">
        <v>3916</v>
      </c>
      <c r="GG662" s="16">
        <v>19.885999999999999</v>
      </c>
      <c r="GH662" s="16">
        <v>6.51</v>
      </c>
      <c r="GI662" s="16">
        <v>0</v>
      </c>
      <c r="GJ662" s="16">
        <v>9.5</v>
      </c>
      <c r="GK662" s="16">
        <v>2.5</v>
      </c>
      <c r="GL662" s="16">
        <v>10.4</v>
      </c>
      <c r="GM662" s="16">
        <v>10.9</v>
      </c>
      <c r="GN662" s="16">
        <v>0</v>
      </c>
      <c r="GO662" s="16">
        <v>36.33</v>
      </c>
      <c r="GP662" s="16">
        <v>42.93</v>
      </c>
      <c r="GQ662" s="16">
        <v>35.15</v>
      </c>
      <c r="GR662" s="16">
        <v>6.66</v>
      </c>
      <c r="GS662" s="16">
        <v>10.08</v>
      </c>
      <c r="GT662" s="16">
        <v>0</v>
      </c>
      <c r="GU662" s="16">
        <v>0</v>
      </c>
      <c r="GV662" s="16">
        <v>2930.2479999999996</v>
      </c>
      <c r="GW662" s="16"/>
      <c r="GX662" s="16"/>
      <c r="GY662" s="16"/>
      <c r="GZ662" s="16"/>
      <c r="HA662" s="16"/>
    </row>
    <row r="663" spans="1:209" x14ac:dyDescent="0.35">
      <c r="A663" s="37"/>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E663" s="37">
        <v>658</v>
      </c>
      <c r="GF663" s="12">
        <v>3918</v>
      </c>
      <c r="GG663" s="16">
        <v>41.53</v>
      </c>
      <c r="GH663" s="16">
        <v>77.81</v>
      </c>
      <c r="GI663" s="16">
        <v>7.23</v>
      </c>
      <c r="GJ663" s="16">
        <v>10</v>
      </c>
      <c r="GK663" s="16">
        <v>0</v>
      </c>
      <c r="GL663" s="16">
        <v>16.2</v>
      </c>
      <c r="GM663" s="16">
        <v>15.37</v>
      </c>
      <c r="GN663" s="16">
        <v>6.2</v>
      </c>
      <c r="GO663" s="16">
        <v>6.2</v>
      </c>
      <c r="GP663" s="16">
        <v>12.27</v>
      </c>
      <c r="GQ663" s="16">
        <v>27.88</v>
      </c>
      <c r="GR663" s="16">
        <v>47.164999999999999</v>
      </c>
      <c r="GS663" s="16">
        <v>30.434999999999999</v>
      </c>
      <c r="GT663" s="16">
        <v>34.32</v>
      </c>
      <c r="GU663" s="16">
        <v>6.6</v>
      </c>
      <c r="GV663" s="16">
        <v>5024.058</v>
      </c>
      <c r="GW663" s="16"/>
      <c r="GX663" s="16"/>
      <c r="GY663" s="16"/>
      <c r="GZ663" s="16"/>
      <c r="HA663" s="16"/>
    </row>
    <row r="664" spans="1:209" x14ac:dyDescent="0.35">
      <c r="A664" s="37"/>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E664" s="37">
        <v>659</v>
      </c>
      <c r="GF664" s="12">
        <v>3919</v>
      </c>
      <c r="GG664" s="16">
        <v>18.48</v>
      </c>
      <c r="GH664" s="16">
        <v>29.55</v>
      </c>
      <c r="GI664" s="16">
        <v>5.94</v>
      </c>
      <c r="GJ664" s="16">
        <v>7.44</v>
      </c>
      <c r="GK664" s="16">
        <v>29.78</v>
      </c>
      <c r="GL664" s="16">
        <v>6</v>
      </c>
      <c r="GM664" s="16">
        <v>5.4</v>
      </c>
      <c r="GN664" s="16">
        <v>6.66</v>
      </c>
      <c r="GO664" s="16">
        <v>6.3</v>
      </c>
      <c r="GP664" s="16">
        <v>17.88</v>
      </c>
      <c r="GQ664" s="16">
        <v>31.05</v>
      </c>
      <c r="GR664" s="16">
        <v>29.47</v>
      </c>
      <c r="GS664" s="16">
        <v>37.215000000000003</v>
      </c>
      <c r="GT664" s="16">
        <v>0</v>
      </c>
      <c r="GU664" s="16">
        <v>9.68</v>
      </c>
      <c r="GV664" s="16">
        <v>2718.0100000000016</v>
      </c>
      <c r="GW664" s="16"/>
      <c r="GX664" s="16"/>
      <c r="GY664" s="16"/>
      <c r="GZ664" s="16"/>
      <c r="HA664" s="16"/>
    </row>
    <row r="665" spans="1:209" x14ac:dyDescent="0.35">
      <c r="A665" s="37"/>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E665" s="37">
        <v>660</v>
      </c>
      <c r="GF665" s="12">
        <v>3921</v>
      </c>
      <c r="GG665" s="16">
        <v>5.08</v>
      </c>
      <c r="GH665" s="16">
        <v>0</v>
      </c>
      <c r="GI665" s="16">
        <v>0</v>
      </c>
      <c r="GJ665" s="16">
        <v>0</v>
      </c>
      <c r="GK665" s="16">
        <v>0</v>
      </c>
      <c r="GL665" s="16">
        <v>3.6</v>
      </c>
      <c r="GM665" s="16">
        <v>2.79</v>
      </c>
      <c r="GN665" s="16">
        <v>0</v>
      </c>
      <c r="GO665" s="16">
        <v>0</v>
      </c>
      <c r="GP665" s="16">
        <v>33.75</v>
      </c>
      <c r="GQ665" s="16">
        <v>10.36</v>
      </c>
      <c r="GR665" s="16">
        <v>0</v>
      </c>
      <c r="GS665" s="16">
        <v>20.335000000000001</v>
      </c>
      <c r="GT665" s="16">
        <v>0</v>
      </c>
      <c r="GU665" s="16">
        <v>0</v>
      </c>
      <c r="GV665" s="16">
        <v>413.654</v>
      </c>
      <c r="GW665" s="16"/>
      <c r="GX665" s="16"/>
      <c r="GY665" s="16"/>
      <c r="GZ665" s="16"/>
      <c r="HA665" s="16"/>
    </row>
    <row r="666" spans="1:209" x14ac:dyDescent="0.35">
      <c r="A666" s="37"/>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E666" s="37">
        <v>661</v>
      </c>
      <c r="GF666" s="12">
        <v>3922</v>
      </c>
      <c r="GG666" s="16">
        <v>73.968000000000004</v>
      </c>
      <c r="GH666" s="16">
        <v>68.084999999999994</v>
      </c>
      <c r="GI666" s="16">
        <v>35.85</v>
      </c>
      <c r="GJ666" s="16">
        <v>26.114999999999998</v>
      </c>
      <c r="GK666" s="16">
        <v>65.12</v>
      </c>
      <c r="GL666" s="16">
        <v>19.52</v>
      </c>
      <c r="GM666" s="16">
        <v>54.484999999999999</v>
      </c>
      <c r="GN666" s="16">
        <v>96.13</v>
      </c>
      <c r="GO666" s="16">
        <v>55.424999999999997</v>
      </c>
      <c r="GP666" s="16">
        <v>232.11500000000001</v>
      </c>
      <c r="GQ666" s="16">
        <v>191.48</v>
      </c>
      <c r="GR666" s="16">
        <v>202.22499999999999</v>
      </c>
      <c r="GS666" s="16">
        <v>140.35499999999999</v>
      </c>
      <c r="GT666" s="16">
        <v>70.915000000000006</v>
      </c>
      <c r="GU666" s="16">
        <v>46.2</v>
      </c>
      <c r="GV666" s="16">
        <v>17249.348999999991</v>
      </c>
      <c r="GW666" s="16"/>
      <c r="GX666" s="16"/>
      <c r="GY666" s="16"/>
      <c r="GZ666" s="16"/>
      <c r="HA666" s="16"/>
    </row>
    <row r="667" spans="1:209" x14ac:dyDescent="0.35">
      <c r="A667" s="37"/>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E667" s="37">
        <v>662</v>
      </c>
      <c r="GF667" s="12">
        <v>3923</v>
      </c>
      <c r="GG667" s="16">
        <v>17.29</v>
      </c>
      <c r="GH667" s="16">
        <v>8.9499999999999993</v>
      </c>
      <c r="GI667" s="16">
        <v>3.29</v>
      </c>
      <c r="GJ667" s="16">
        <v>0</v>
      </c>
      <c r="GK667" s="16">
        <v>3</v>
      </c>
      <c r="GL667" s="16">
        <v>0</v>
      </c>
      <c r="GM667" s="16">
        <v>7.12</v>
      </c>
      <c r="GN667" s="16">
        <v>5.61</v>
      </c>
      <c r="GO667" s="16">
        <v>25.414999999999999</v>
      </c>
      <c r="GP667" s="16">
        <v>6.6</v>
      </c>
      <c r="GQ667" s="16">
        <v>0</v>
      </c>
      <c r="GR667" s="16">
        <v>6.66</v>
      </c>
      <c r="GS667" s="16">
        <v>6.64</v>
      </c>
      <c r="GT667" s="16">
        <v>0</v>
      </c>
      <c r="GU667" s="16">
        <v>0</v>
      </c>
      <c r="GV667" s="16">
        <v>1385.2719999999997</v>
      </c>
      <c r="GW667" s="16"/>
      <c r="GX667" s="16"/>
      <c r="GY667" s="16"/>
      <c r="GZ667" s="16"/>
      <c r="HA667" s="16"/>
    </row>
    <row r="668" spans="1:209" x14ac:dyDescent="0.35">
      <c r="A668" s="37"/>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E668" s="37">
        <v>663</v>
      </c>
      <c r="GF668" s="12">
        <v>3925</v>
      </c>
      <c r="GG668" s="16">
        <v>33.996000000000002</v>
      </c>
      <c r="GH668" s="16">
        <v>47.435000000000002</v>
      </c>
      <c r="GI668" s="16">
        <v>8.9</v>
      </c>
      <c r="GJ668" s="16">
        <v>8.5</v>
      </c>
      <c r="GK668" s="16">
        <v>0</v>
      </c>
      <c r="GL668" s="16">
        <v>3.06</v>
      </c>
      <c r="GM668" s="16">
        <v>16.690000000000001</v>
      </c>
      <c r="GN668" s="16">
        <v>53.875</v>
      </c>
      <c r="GO668" s="16">
        <v>64.525000000000006</v>
      </c>
      <c r="GP668" s="16">
        <v>68.67</v>
      </c>
      <c r="GQ668" s="16">
        <v>75.84</v>
      </c>
      <c r="GR668" s="16">
        <v>57.98</v>
      </c>
      <c r="GS668" s="16">
        <v>61.58</v>
      </c>
      <c r="GT668" s="16">
        <v>80.959999999999994</v>
      </c>
      <c r="GU668" s="16">
        <v>33.880000000000003</v>
      </c>
      <c r="GV668" s="16">
        <v>7746.4960000000037</v>
      </c>
      <c r="GW668" s="16"/>
      <c r="GX668" s="16"/>
      <c r="GY668" s="16"/>
      <c r="GZ668" s="16"/>
      <c r="HA668" s="16"/>
    </row>
    <row r="669" spans="1:209" x14ac:dyDescent="0.35">
      <c r="A669" s="37"/>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E669" s="37">
        <v>664</v>
      </c>
      <c r="GF669" s="12">
        <v>3926</v>
      </c>
      <c r="GG669" s="16">
        <v>44.104999999999997</v>
      </c>
      <c r="GH669" s="16">
        <v>44.36</v>
      </c>
      <c r="GI669" s="16">
        <v>0</v>
      </c>
      <c r="GJ669" s="16">
        <v>15</v>
      </c>
      <c r="GK669" s="16">
        <v>30.4</v>
      </c>
      <c r="GL669" s="16">
        <v>24.48</v>
      </c>
      <c r="GM669" s="16">
        <v>9.4450000000000003</v>
      </c>
      <c r="GN669" s="16">
        <v>30.78</v>
      </c>
      <c r="GO669" s="16">
        <v>4.125</v>
      </c>
      <c r="GP669" s="16">
        <v>94.7</v>
      </c>
      <c r="GQ669" s="16">
        <v>118.8</v>
      </c>
      <c r="GR669" s="16">
        <v>44.04</v>
      </c>
      <c r="GS669" s="16">
        <v>51.99</v>
      </c>
      <c r="GT669" s="16">
        <v>31.37</v>
      </c>
      <c r="GU669" s="16">
        <v>13.2</v>
      </c>
      <c r="GV669" s="16">
        <v>5617.3909999999987</v>
      </c>
      <c r="GW669" s="16"/>
      <c r="GX669" s="16"/>
      <c r="GY669" s="16"/>
      <c r="GZ669" s="16"/>
      <c r="HA669" s="16"/>
    </row>
    <row r="670" spans="1:209" x14ac:dyDescent="0.35">
      <c r="A670" s="37"/>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E670" s="37">
        <v>665</v>
      </c>
      <c r="GF670" s="12">
        <v>3927</v>
      </c>
      <c r="GG670" s="16">
        <v>15.39</v>
      </c>
      <c r="GH670" s="16">
        <v>22.04</v>
      </c>
      <c r="GI670" s="16">
        <v>0</v>
      </c>
      <c r="GJ670" s="16">
        <v>25.5</v>
      </c>
      <c r="GK670" s="16">
        <v>6.04</v>
      </c>
      <c r="GL670" s="16">
        <v>5</v>
      </c>
      <c r="GM670" s="16">
        <v>0</v>
      </c>
      <c r="GN670" s="16">
        <v>15.75</v>
      </c>
      <c r="GO670" s="16">
        <v>12.17</v>
      </c>
      <c r="GP670" s="16">
        <v>5.28</v>
      </c>
      <c r="GQ670" s="16">
        <v>24.38</v>
      </c>
      <c r="GR670" s="16">
        <v>40.33</v>
      </c>
      <c r="GS670" s="16">
        <v>6.6</v>
      </c>
      <c r="GT670" s="16">
        <v>6.6</v>
      </c>
      <c r="GU670" s="16">
        <v>22.88</v>
      </c>
      <c r="GV670" s="16">
        <v>3114.6719999999991</v>
      </c>
      <c r="GW670" s="16"/>
      <c r="GX670" s="16"/>
      <c r="GY670" s="16"/>
      <c r="GZ670" s="16"/>
      <c r="HA670" s="16"/>
    </row>
    <row r="671" spans="1:209" x14ac:dyDescent="0.35">
      <c r="A671" s="37"/>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E671" s="37">
        <v>666</v>
      </c>
      <c r="GF671" s="12">
        <v>3928</v>
      </c>
      <c r="GG671" s="16">
        <v>2.08</v>
      </c>
      <c r="GH671" s="16">
        <v>6.75</v>
      </c>
      <c r="GI671" s="16">
        <v>12.5</v>
      </c>
      <c r="GJ671" s="16">
        <v>5</v>
      </c>
      <c r="GK671" s="16">
        <v>0</v>
      </c>
      <c r="GL671" s="16">
        <v>0</v>
      </c>
      <c r="GM671" s="16">
        <v>5.12</v>
      </c>
      <c r="GN671" s="16">
        <v>0</v>
      </c>
      <c r="GO671" s="16">
        <v>0</v>
      </c>
      <c r="GP671" s="16">
        <v>0</v>
      </c>
      <c r="GQ671" s="16">
        <v>0</v>
      </c>
      <c r="GR671" s="16">
        <v>6.8</v>
      </c>
      <c r="GS671" s="16">
        <v>8.36</v>
      </c>
      <c r="GT671" s="16">
        <v>0</v>
      </c>
      <c r="GU671" s="16">
        <v>55</v>
      </c>
      <c r="GV671" s="16">
        <v>1454.8109999999995</v>
      </c>
      <c r="GW671" s="16"/>
      <c r="GX671" s="16"/>
      <c r="GY671" s="16"/>
      <c r="GZ671" s="16"/>
      <c r="HA671" s="16"/>
    </row>
    <row r="672" spans="1:209" x14ac:dyDescent="0.35">
      <c r="A672" s="37"/>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E672" s="37">
        <v>667</v>
      </c>
      <c r="GF672" s="12">
        <v>3929</v>
      </c>
      <c r="GG672" s="16">
        <v>13.78</v>
      </c>
      <c r="GH672" s="16">
        <v>0</v>
      </c>
      <c r="GI672" s="16">
        <v>0</v>
      </c>
      <c r="GJ672" s="16">
        <v>9.81</v>
      </c>
      <c r="GK672" s="16">
        <v>15.2</v>
      </c>
      <c r="GL672" s="16">
        <v>5</v>
      </c>
      <c r="GM672" s="16">
        <v>7.95</v>
      </c>
      <c r="GN672" s="16">
        <v>21.82</v>
      </c>
      <c r="GO672" s="16">
        <v>8.2349999999999994</v>
      </c>
      <c r="GP672" s="16">
        <v>19.605</v>
      </c>
      <c r="GQ672" s="16">
        <v>6.66</v>
      </c>
      <c r="GR672" s="16">
        <v>6.24</v>
      </c>
      <c r="GS672" s="16">
        <v>22.41</v>
      </c>
      <c r="GT672" s="16">
        <v>61.414999999999999</v>
      </c>
      <c r="GU672" s="16">
        <v>0</v>
      </c>
      <c r="GV672" s="16">
        <v>3799.521999999999</v>
      </c>
      <c r="GW672" s="16"/>
      <c r="GX672" s="16"/>
      <c r="GY672" s="16"/>
      <c r="GZ672" s="16"/>
      <c r="HA672" s="16"/>
    </row>
    <row r="673" spans="1:209" x14ac:dyDescent="0.35">
      <c r="A673" s="37"/>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E673" s="37">
        <v>668</v>
      </c>
      <c r="GF673" s="12">
        <v>3930</v>
      </c>
      <c r="GG673" s="16">
        <v>105.718</v>
      </c>
      <c r="GH673" s="16">
        <v>95.35</v>
      </c>
      <c r="GI673" s="16">
        <v>24.5</v>
      </c>
      <c r="GJ673" s="16">
        <v>30</v>
      </c>
      <c r="GK673" s="16">
        <v>25.75</v>
      </c>
      <c r="GL673" s="16">
        <v>24.74</v>
      </c>
      <c r="GM673" s="16">
        <v>60.512</v>
      </c>
      <c r="GN673" s="16">
        <v>74.025000000000006</v>
      </c>
      <c r="GO673" s="16">
        <v>102.79</v>
      </c>
      <c r="GP673" s="16">
        <v>156.27000000000001</v>
      </c>
      <c r="GQ673" s="16">
        <v>124.26</v>
      </c>
      <c r="GR673" s="16">
        <v>79.394999999999996</v>
      </c>
      <c r="GS673" s="16">
        <v>136.89500000000001</v>
      </c>
      <c r="GT673" s="16">
        <v>103.4</v>
      </c>
      <c r="GU673" s="16">
        <v>121.97</v>
      </c>
      <c r="GV673" s="16">
        <v>18468.766000000003</v>
      </c>
      <c r="GW673" s="16"/>
      <c r="GX673" s="16"/>
      <c r="GY673" s="16"/>
      <c r="GZ673" s="16"/>
      <c r="HA673" s="16"/>
    </row>
    <row r="674" spans="1:209" x14ac:dyDescent="0.35">
      <c r="A674" s="37"/>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E674" s="37">
        <v>669</v>
      </c>
      <c r="GF674" s="12">
        <v>3931</v>
      </c>
      <c r="GG674" s="16">
        <v>141.39400000000001</v>
      </c>
      <c r="GH674" s="16">
        <v>149.095</v>
      </c>
      <c r="GI674" s="16">
        <v>25.14</v>
      </c>
      <c r="GJ674" s="16">
        <v>76</v>
      </c>
      <c r="GK674" s="16">
        <v>50.7</v>
      </c>
      <c r="GL674" s="16">
        <v>36.92</v>
      </c>
      <c r="GM674" s="16">
        <v>55.58</v>
      </c>
      <c r="GN674" s="16">
        <v>42.814999999999998</v>
      </c>
      <c r="GO674" s="16">
        <v>41.53</v>
      </c>
      <c r="GP674" s="16">
        <v>112.155</v>
      </c>
      <c r="GQ674" s="16">
        <v>217.32499999999999</v>
      </c>
      <c r="GR674" s="16">
        <v>169.42</v>
      </c>
      <c r="GS674" s="16">
        <v>299.935</v>
      </c>
      <c r="GT674" s="16">
        <v>148.55500000000001</v>
      </c>
      <c r="GU674" s="16">
        <v>164</v>
      </c>
      <c r="GV674" s="16">
        <v>21381.473000000002</v>
      </c>
      <c r="GW674" s="16"/>
      <c r="GX674" s="16"/>
      <c r="GY674" s="16"/>
      <c r="GZ674" s="16"/>
      <c r="HA674" s="16"/>
    </row>
    <row r="675" spans="1:209" x14ac:dyDescent="0.35">
      <c r="A675" s="37"/>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E675" s="37">
        <v>670</v>
      </c>
      <c r="GF675" s="12">
        <v>3933</v>
      </c>
      <c r="GG675" s="16">
        <v>14.37</v>
      </c>
      <c r="GH675" s="16">
        <v>30.76</v>
      </c>
      <c r="GI675" s="16">
        <v>0</v>
      </c>
      <c r="GJ675" s="16">
        <v>0</v>
      </c>
      <c r="GK675" s="16">
        <v>4</v>
      </c>
      <c r="GL675" s="16">
        <v>0</v>
      </c>
      <c r="GM675" s="16">
        <v>0</v>
      </c>
      <c r="GN675" s="16">
        <v>0</v>
      </c>
      <c r="GO675" s="16">
        <v>0</v>
      </c>
      <c r="GP675" s="16">
        <v>18</v>
      </c>
      <c r="GQ675" s="16">
        <v>4.4400000000000004</v>
      </c>
      <c r="GR675" s="16">
        <v>0</v>
      </c>
      <c r="GS675" s="16">
        <v>18.53</v>
      </c>
      <c r="GT675" s="16">
        <v>0</v>
      </c>
      <c r="GU675" s="16">
        <v>10.56</v>
      </c>
      <c r="GV675" s="16">
        <v>2342.404</v>
      </c>
      <c r="GW675" s="16"/>
      <c r="GX675" s="16"/>
      <c r="GY675" s="16"/>
      <c r="GZ675" s="16"/>
      <c r="HA675" s="16"/>
    </row>
    <row r="676" spans="1:209" x14ac:dyDescent="0.35">
      <c r="A676" s="37"/>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E676" s="37">
        <v>671</v>
      </c>
      <c r="GF676" s="12">
        <v>3934</v>
      </c>
      <c r="GG676" s="16">
        <v>105.372</v>
      </c>
      <c r="GH676" s="16">
        <v>104.47499999999999</v>
      </c>
      <c r="GI676" s="16">
        <v>23</v>
      </c>
      <c r="GJ676" s="16">
        <v>27.94</v>
      </c>
      <c r="GK676" s="16">
        <v>65.72</v>
      </c>
      <c r="GL676" s="16">
        <v>50.77</v>
      </c>
      <c r="GM676" s="16">
        <v>47.03</v>
      </c>
      <c r="GN676" s="16">
        <v>40.984999999999999</v>
      </c>
      <c r="GO676" s="16">
        <v>85.885000000000005</v>
      </c>
      <c r="GP676" s="16">
        <v>118.1</v>
      </c>
      <c r="GQ676" s="16">
        <v>146.28</v>
      </c>
      <c r="GR676" s="16">
        <v>118.78</v>
      </c>
      <c r="GS676" s="16">
        <v>185.61500000000001</v>
      </c>
      <c r="GT676" s="16">
        <v>151.08000000000001</v>
      </c>
      <c r="GU676" s="16">
        <v>134.315</v>
      </c>
      <c r="GV676" s="16">
        <v>19361.653999999984</v>
      </c>
      <c r="GW676" s="16"/>
      <c r="GX676" s="16"/>
      <c r="GY676" s="16"/>
      <c r="GZ676" s="16"/>
      <c r="HA676" s="16"/>
    </row>
    <row r="677" spans="1:209" x14ac:dyDescent="0.35">
      <c r="A677" s="37"/>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E677" s="37">
        <v>672</v>
      </c>
      <c r="GF677" s="12">
        <v>3936</v>
      </c>
      <c r="GG677" s="16">
        <v>83.683999999999997</v>
      </c>
      <c r="GH677" s="16">
        <v>74.816000000000003</v>
      </c>
      <c r="GI677" s="16">
        <v>25.524000000000001</v>
      </c>
      <c r="GJ677" s="16">
        <v>7</v>
      </c>
      <c r="GK677" s="16">
        <v>31.7</v>
      </c>
      <c r="GL677" s="16">
        <v>8.1199999999999992</v>
      </c>
      <c r="GM677" s="16">
        <v>35.479999999999997</v>
      </c>
      <c r="GN677" s="16">
        <v>44.195</v>
      </c>
      <c r="GO677" s="16">
        <v>30.39</v>
      </c>
      <c r="GP677" s="16">
        <v>104.265</v>
      </c>
      <c r="GQ677" s="16">
        <v>116.04</v>
      </c>
      <c r="GR677" s="16">
        <v>76.62</v>
      </c>
      <c r="GS677" s="16">
        <v>85.484999999999999</v>
      </c>
      <c r="GT677" s="16">
        <v>71.405000000000001</v>
      </c>
      <c r="GU677" s="16">
        <v>69.150000000000006</v>
      </c>
      <c r="GV677" s="16">
        <v>13263.079</v>
      </c>
      <c r="GW677" s="16"/>
      <c r="GX677" s="16"/>
      <c r="GY677" s="16"/>
      <c r="GZ677" s="16"/>
      <c r="HA677" s="16"/>
    </row>
    <row r="678" spans="1:209" x14ac:dyDescent="0.35">
      <c r="A678" s="37"/>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E678" s="37">
        <v>673</v>
      </c>
      <c r="GF678" s="12">
        <v>3937</v>
      </c>
      <c r="GG678" s="16">
        <v>7.78</v>
      </c>
      <c r="GH678" s="16">
        <v>25.59</v>
      </c>
      <c r="GI678" s="16">
        <v>3</v>
      </c>
      <c r="GJ678" s="16">
        <v>0</v>
      </c>
      <c r="GK678" s="16">
        <v>17.84</v>
      </c>
      <c r="GL678" s="16">
        <v>15.5</v>
      </c>
      <c r="GM678" s="16">
        <v>0</v>
      </c>
      <c r="GN678" s="16">
        <v>0</v>
      </c>
      <c r="GO678" s="16">
        <v>38.28</v>
      </c>
      <c r="GP678" s="16">
        <v>75.504999999999995</v>
      </c>
      <c r="GQ678" s="16">
        <v>32.61</v>
      </c>
      <c r="GR678" s="16">
        <v>53.14</v>
      </c>
      <c r="GS678" s="16">
        <v>36.909999999999997</v>
      </c>
      <c r="GT678" s="16">
        <v>27.27</v>
      </c>
      <c r="GU678" s="16">
        <v>0</v>
      </c>
      <c r="GV678" s="16">
        <v>3807.0919999999987</v>
      </c>
      <c r="GW678" s="16"/>
      <c r="GX678" s="16"/>
      <c r="GY678" s="16"/>
      <c r="GZ678" s="16"/>
      <c r="HA678" s="16"/>
    </row>
    <row r="679" spans="1:209" x14ac:dyDescent="0.35">
      <c r="A679" s="37"/>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E679" s="37">
        <v>674</v>
      </c>
      <c r="GF679" s="12">
        <v>3938</v>
      </c>
      <c r="GG679" s="16">
        <v>29.65</v>
      </c>
      <c r="GH679" s="16">
        <v>18.52</v>
      </c>
      <c r="GI679" s="16">
        <v>8.0399999999999991</v>
      </c>
      <c r="GJ679" s="16">
        <v>14</v>
      </c>
      <c r="GK679" s="16">
        <v>0</v>
      </c>
      <c r="GL679" s="16">
        <v>4.16</v>
      </c>
      <c r="GM679" s="16">
        <v>5.28</v>
      </c>
      <c r="GN679" s="16">
        <v>9.44</v>
      </c>
      <c r="GO679" s="16">
        <v>24.215</v>
      </c>
      <c r="GP679" s="16">
        <v>34.81</v>
      </c>
      <c r="GQ679" s="16">
        <v>18.12</v>
      </c>
      <c r="GR679" s="16">
        <v>19.46</v>
      </c>
      <c r="GS679" s="16">
        <v>3.7</v>
      </c>
      <c r="GT679" s="16">
        <v>59.56</v>
      </c>
      <c r="GU679" s="16">
        <v>26.24</v>
      </c>
      <c r="GV679" s="16">
        <v>3699.8220000000015</v>
      </c>
      <c r="GW679" s="16"/>
      <c r="GX679" s="16"/>
      <c r="GY679" s="16"/>
      <c r="GZ679" s="16"/>
      <c r="HA679" s="16"/>
    </row>
    <row r="680" spans="1:209" x14ac:dyDescent="0.35">
      <c r="A680" s="37"/>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E680" s="37">
        <v>675</v>
      </c>
      <c r="GF680" s="12">
        <v>3939</v>
      </c>
      <c r="GG680" s="16">
        <v>94.111999999999995</v>
      </c>
      <c r="GH680" s="16">
        <v>84.155000000000001</v>
      </c>
      <c r="GI680" s="16">
        <v>15</v>
      </c>
      <c r="GJ680" s="16">
        <v>46.27</v>
      </c>
      <c r="GK680" s="16">
        <v>53.93</v>
      </c>
      <c r="GL680" s="16">
        <v>36.72</v>
      </c>
      <c r="GM680" s="16">
        <v>35.6</v>
      </c>
      <c r="GN680" s="16">
        <v>21.4</v>
      </c>
      <c r="GO680" s="16">
        <v>64.53</v>
      </c>
      <c r="GP680" s="16">
        <v>110.735</v>
      </c>
      <c r="GQ680" s="16">
        <v>171.42</v>
      </c>
      <c r="GR680" s="16">
        <v>138.19499999999999</v>
      </c>
      <c r="GS680" s="16">
        <v>196.60499999999999</v>
      </c>
      <c r="GT680" s="16">
        <v>101.2</v>
      </c>
      <c r="GU680" s="16">
        <v>32.119999999999997</v>
      </c>
      <c r="GV680" s="16">
        <v>17051.767</v>
      </c>
      <c r="GW680" s="16"/>
      <c r="GX680" s="16"/>
      <c r="GY680" s="16"/>
      <c r="GZ680" s="16"/>
      <c r="HA680" s="16"/>
    </row>
    <row r="681" spans="1:209" x14ac:dyDescent="0.35">
      <c r="A681" s="37"/>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E681" s="37">
        <v>676</v>
      </c>
      <c r="GF681" s="12">
        <v>3940</v>
      </c>
      <c r="GG681" s="16">
        <v>12.61</v>
      </c>
      <c r="GH681" s="16">
        <v>20.59</v>
      </c>
      <c r="GI681" s="16">
        <v>8</v>
      </c>
      <c r="GJ681" s="16">
        <v>3</v>
      </c>
      <c r="GK681" s="16">
        <v>0</v>
      </c>
      <c r="GL681" s="16">
        <v>3.18</v>
      </c>
      <c r="GM681" s="16">
        <v>19.48</v>
      </c>
      <c r="GN681" s="16">
        <v>47.2</v>
      </c>
      <c r="GO681" s="16">
        <v>5.67</v>
      </c>
      <c r="GP681" s="16">
        <v>41.16</v>
      </c>
      <c r="GQ681" s="16">
        <v>3.63</v>
      </c>
      <c r="GR681" s="16">
        <v>15.55</v>
      </c>
      <c r="GS681" s="16">
        <v>15.76</v>
      </c>
      <c r="GT681" s="16">
        <v>56.32</v>
      </c>
      <c r="GU681" s="16">
        <v>31.44</v>
      </c>
      <c r="GV681" s="16">
        <v>3311.3210000000008</v>
      </c>
      <c r="GW681" s="16"/>
      <c r="GX681" s="16"/>
      <c r="GY681" s="16"/>
      <c r="GZ681" s="16"/>
      <c r="HA681" s="16"/>
    </row>
    <row r="682" spans="1:209" x14ac:dyDescent="0.35">
      <c r="A682" s="37"/>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E682" s="37">
        <v>677</v>
      </c>
      <c r="GF682" s="12">
        <v>3941</v>
      </c>
      <c r="GG682" s="16">
        <v>104.44</v>
      </c>
      <c r="GH682" s="16">
        <v>91.573999999999998</v>
      </c>
      <c r="GI682" s="16">
        <v>27</v>
      </c>
      <c r="GJ682" s="16">
        <v>19.7</v>
      </c>
      <c r="GK682" s="16">
        <v>26.46</v>
      </c>
      <c r="GL682" s="16">
        <v>18.690000000000001</v>
      </c>
      <c r="GM682" s="16">
        <v>45.82</v>
      </c>
      <c r="GN682" s="16">
        <v>44.78</v>
      </c>
      <c r="GO682" s="16">
        <v>119.69</v>
      </c>
      <c r="GP682" s="16">
        <v>148.32</v>
      </c>
      <c r="GQ682" s="16">
        <v>97.01</v>
      </c>
      <c r="GR682" s="16">
        <v>128.9</v>
      </c>
      <c r="GS682" s="16">
        <v>141.22</v>
      </c>
      <c r="GT682" s="16">
        <v>204.26</v>
      </c>
      <c r="GU682" s="16">
        <v>84.98</v>
      </c>
      <c r="GV682" s="16">
        <v>15741.433000000003</v>
      </c>
      <c r="GW682" s="16"/>
      <c r="GX682" s="16"/>
      <c r="GY682" s="16"/>
      <c r="GZ682" s="16"/>
      <c r="HA682" s="16"/>
    </row>
    <row r="683" spans="1:209" x14ac:dyDescent="0.35">
      <c r="A683" s="37"/>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E683" s="37">
        <v>678</v>
      </c>
      <c r="GF683" s="12">
        <v>3942</v>
      </c>
      <c r="GG683" s="16">
        <v>16.545000000000002</v>
      </c>
      <c r="GH683" s="16">
        <v>13.18</v>
      </c>
      <c r="GI683" s="16">
        <v>0</v>
      </c>
      <c r="GJ683" s="16">
        <v>8</v>
      </c>
      <c r="GK683" s="16">
        <v>5.5</v>
      </c>
      <c r="GL683" s="16">
        <v>0</v>
      </c>
      <c r="GM683" s="16">
        <v>20.285</v>
      </c>
      <c r="GN683" s="16">
        <v>16.579999999999998</v>
      </c>
      <c r="GO683" s="16">
        <v>17.309999999999999</v>
      </c>
      <c r="GP683" s="16">
        <v>32.414999999999999</v>
      </c>
      <c r="GQ683" s="16">
        <v>29.86</v>
      </c>
      <c r="GR683" s="16">
        <v>70.77</v>
      </c>
      <c r="GS683" s="16">
        <v>69.555000000000007</v>
      </c>
      <c r="GT683" s="16">
        <v>38.28</v>
      </c>
      <c r="GU683" s="16">
        <v>14.52</v>
      </c>
      <c r="GV683" s="16">
        <v>4822.9180000000006</v>
      </c>
      <c r="GW683" s="16"/>
      <c r="GX683" s="16"/>
      <c r="GY683" s="16"/>
      <c r="GZ683" s="16"/>
      <c r="HA683" s="16"/>
    </row>
    <row r="684" spans="1:209" x14ac:dyDescent="0.35">
      <c r="A684" s="37"/>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E684" s="37">
        <v>679</v>
      </c>
      <c r="GF684" s="12">
        <v>3943</v>
      </c>
      <c r="GG684" s="16">
        <v>32.648000000000003</v>
      </c>
      <c r="GH684" s="16">
        <v>13.13</v>
      </c>
      <c r="GI684" s="16">
        <v>2.5</v>
      </c>
      <c r="GJ684" s="16">
        <v>25</v>
      </c>
      <c r="GK684" s="16">
        <v>0</v>
      </c>
      <c r="GL684" s="16">
        <v>0</v>
      </c>
      <c r="GM684" s="16">
        <v>4.5</v>
      </c>
      <c r="GN684" s="16">
        <v>18.739999999999998</v>
      </c>
      <c r="GO684" s="16">
        <v>57.155000000000001</v>
      </c>
      <c r="GP684" s="16">
        <v>57.664999999999999</v>
      </c>
      <c r="GQ684" s="16">
        <v>68.430000000000007</v>
      </c>
      <c r="GR684" s="16">
        <v>40.28</v>
      </c>
      <c r="GS684" s="16">
        <v>76.5</v>
      </c>
      <c r="GT684" s="16">
        <v>29.88</v>
      </c>
      <c r="GU684" s="16">
        <v>13.2</v>
      </c>
      <c r="GV684" s="16">
        <v>5060.8499999999995</v>
      </c>
      <c r="GW684" s="16"/>
      <c r="GX684" s="16"/>
      <c r="GY684" s="16"/>
      <c r="GZ684" s="16"/>
      <c r="HA684" s="16"/>
    </row>
    <row r="685" spans="1:209" x14ac:dyDescent="0.35">
      <c r="A685" s="37"/>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E685" s="37">
        <v>680</v>
      </c>
      <c r="GF685" s="12">
        <v>3944</v>
      </c>
      <c r="GG685" s="16">
        <v>3.4449999999999998</v>
      </c>
      <c r="GH685" s="16">
        <v>6.16</v>
      </c>
      <c r="GI685" s="16">
        <v>5</v>
      </c>
      <c r="GJ685" s="16">
        <v>0</v>
      </c>
      <c r="GK685" s="16">
        <v>0</v>
      </c>
      <c r="GL685" s="16">
        <v>10.26</v>
      </c>
      <c r="GM685" s="16">
        <v>0</v>
      </c>
      <c r="GN685" s="16">
        <v>12.76</v>
      </c>
      <c r="GO685" s="16">
        <v>15.725</v>
      </c>
      <c r="GP685" s="16">
        <v>32.47</v>
      </c>
      <c r="GQ685" s="16">
        <v>23.17</v>
      </c>
      <c r="GR685" s="16">
        <v>19.504999999999999</v>
      </c>
      <c r="GS685" s="16">
        <v>0</v>
      </c>
      <c r="GT685" s="16">
        <v>19.8</v>
      </c>
      <c r="GU685" s="16">
        <v>0</v>
      </c>
      <c r="GV685" s="16">
        <v>2486.0830000000001</v>
      </c>
      <c r="GW685" s="16"/>
      <c r="GX685" s="16"/>
      <c r="GY685" s="16"/>
      <c r="GZ685" s="16"/>
      <c r="HA685" s="16"/>
    </row>
    <row r="686" spans="1:209" x14ac:dyDescent="0.35">
      <c r="A686" s="37"/>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E686" s="37">
        <v>681</v>
      </c>
      <c r="GF686" s="12">
        <v>3945</v>
      </c>
      <c r="GG686" s="16">
        <v>14.23</v>
      </c>
      <c r="GH686" s="16">
        <v>15.198</v>
      </c>
      <c r="GI686" s="16">
        <v>11.5</v>
      </c>
      <c r="GJ686" s="16">
        <v>0.75</v>
      </c>
      <c r="GK686" s="16">
        <v>8.08</v>
      </c>
      <c r="GL686" s="16">
        <v>12.09</v>
      </c>
      <c r="GM686" s="16">
        <v>11.26</v>
      </c>
      <c r="GN686" s="16">
        <v>11.15</v>
      </c>
      <c r="GO686" s="16">
        <v>8.65</v>
      </c>
      <c r="GP686" s="16">
        <v>0</v>
      </c>
      <c r="GQ686" s="16">
        <v>25.75</v>
      </c>
      <c r="GR686" s="16">
        <v>9.6199999999999992</v>
      </c>
      <c r="GS686" s="16">
        <v>0</v>
      </c>
      <c r="GT686" s="16">
        <v>18.260000000000002</v>
      </c>
      <c r="GU686" s="16">
        <v>6.6</v>
      </c>
      <c r="GV686" s="16">
        <v>1828.6059999999995</v>
      </c>
      <c r="GW686" s="16"/>
      <c r="GX686" s="16"/>
      <c r="GY686" s="16"/>
      <c r="GZ686" s="16"/>
      <c r="HA686" s="16"/>
    </row>
    <row r="687" spans="1:209" x14ac:dyDescent="0.35">
      <c r="A687" s="37"/>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E687" s="37">
        <v>682</v>
      </c>
      <c r="GF687" s="12">
        <v>3946</v>
      </c>
      <c r="GG687" s="16">
        <v>2.2799999999999998</v>
      </c>
      <c r="GH687" s="16">
        <v>0</v>
      </c>
      <c r="GI687" s="16">
        <v>0</v>
      </c>
      <c r="GJ687" s="16">
        <v>0</v>
      </c>
      <c r="GK687" s="16">
        <v>0</v>
      </c>
      <c r="GL687" s="16">
        <v>0</v>
      </c>
      <c r="GM687" s="16">
        <v>0</v>
      </c>
      <c r="GN687" s="16">
        <v>0</v>
      </c>
      <c r="GO687" s="16">
        <v>4.2</v>
      </c>
      <c r="GP687" s="16">
        <v>7.92</v>
      </c>
      <c r="GQ687" s="16">
        <v>0</v>
      </c>
      <c r="GR687" s="16">
        <v>12.23</v>
      </c>
      <c r="GS687" s="16">
        <v>9.9600000000000009</v>
      </c>
      <c r="GT687" s="16">
        <v>0</v>
      </c>
      <c r="GU687" s="16">
        <v>0</v>
      </c>
      <c r="GV687" s="16">
        <v>463.43499999999995</v>
      </c>
      <c r="GW687" s="16"/>
      <c r="GX687" s="16"/>
      <c r="GY687" s="16"/>
      <c r="GZ687" s="16"/>
      <c r="HA687" s="16"/>
    </row>
    <row r="688" spans="1:209" x14ac:dyDescent="0.35">
      <c r="A688" s="37"/>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E688" s="37">
        <v>683</v>
      </c>
      <c r="GF688" s="12">
        <v>3950</v>
      </c>
      <c r="GG688" s="16">
        <v>54.829000000000001</v>
      </c>
      <c r="GH688" s="16">
        <v>70.674999999999997</v>
      </c>
      <c r="GI688" s="16">
        <v>32.47</v>
      </c>
      <c r="GJ688" s="16">
        <v>20</v>
      </c>
      <c r="GK688" s="16">
        <v>37.200000000000003</v>
      </c>
      <c r="GL688" s="16">
        <v>5.04</v>
      </c>
      <c r="GM688" s="16">
        <v>27.355</v>
      </c>
      <c r="GN688" s="16">
        <v>90.89</v>
      </c>
      <c r="GO688" s="16">
        <v>14.725</v>
      </c>
      <c r="GP688" s="16">
        <v>64.2</v>
      </c>
      <c r="GQ688" s="16">
        <v>86.04</v>
      </c>
      <c r="GR688" s="16">
        <v>31.47</v>
      </c>
      <c r="GS688" s="16">
        <v>32.96</v>
      </c>
      <c r="GT688" s="16">
        <v>61.545000000000002</v>
      </c>
      <c r="GU688" s="16">
        <v>25.96</v>
      </c>
      <c r="GV688" s="16">
        <v>6089.2689999999984</v>
      </c>
      <c r="GW688" s="16"/>
      <c r="GX688" s="16"/>
      <c r="GY688" s="16"/>
      <c r="GZ688" s="16"/>
      <c r="HA688" s="16"/>
    </row>
    <row r="689" spans="1:209" x14ac:dyDescent="0.35">
      <c r="A689" s="37"/>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E689" s="37">
        <v>684</v>
      </c>
      <c r="GF689" s="12">
        <v>3951</v>
      </c>
      <c r="GG689" s="16">
        <v>19.145</v>
      </c>
      <c r="GH689" s="16">
        <v>0</v>
      </c>
      <c r="GI689" s="16">
        <v>12.27</v>
      </c>
      <c r="GJ689" s="16">
        <v>9.75</v>
      </c>
      <c r="GK689" s="16">
        <v>0</v>
      </c>
      <c r="GL689" s="16">
        <v>0</v>
      </c>
      <c r="GM689" s="16">
        <v>0</v>
      </c>
      <c r="GN689" s="16">
        <v>27.63</v>
      </c>
      <c r="GO689" s="16">
        <v>23.445</v>
      </c>
      <c r="GP689" s="16">
        <v>0</v>
      </c>
      <c r="GQ689" s="16">
        <v>64.75</v>
      </c>
      <c r="GR689" s="16">
        <v>13.395</v>
      </c>
      <c r="GS689" s="16">
        <v>6.6</v>
      </c>
      <c r="GT689" s="16">
        <v>10.119999999999999</v>
      </c>
      <c r="GU689" s="16">
        <v>77.88</v>
      </c>
      <c r="GV689" s="16">
        <v>1790.1719999999998</v>
      </c>
      <c r="GW689" s="16"/>
      <c r="GX689" s="16"/>
      <c r="GY689" s="16"/>
      <c r="GZ689" s="16"/>
      <c r="HA689" s="16"/>
    </row>
    <row r="690" spans="1:209" x14ac:dyDescent="0.35">
      <c r="A690" s="37"/>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E690" s="37">
        <v>685</v>
      </c>
      <c r="GF690" s="12">
        <v>3953</v>
      </c>
      <c r="GG690" s="16">
        <v>75.861999999999995</v>
      </c>
      <c r="GH690" s="16">
        <v>81.91</v>
      </c>
      <c r="GI690" s="16">
        <v>48.954000000000001</v>
      </c>
      <c r="GJ690" s="16">
        <v>20</v>
      </c>
      <c r="GK690" s="16">
        <v>13</v>
      </c>
      <c r="GL690" s="16">
        <v>17.16</v>
      </c>
      <c r="GM690" s="16">
        <v>20.254999999999999</v>
      </c>
      <c r="GN690" s="16">
        <v>53.27</v>
      </c>
      <c r="GO690" s="16">
        <v>93.04</v>
      </c>
      <c r="GP690" s="16">
        <v>171.815</v>
      </c>
      <c r="GQ690" s="16">
        <v>78.63</v>
      </c>
      <c r="GR690" s="16">
        <v>76.150000000000006</v>
      </c>
      <c r="GS690" s="16">
        <v>64.66</v>
      </c>
      <c r="GT690" s="16">
        <v>49.774999999999999</v>
      </c>
      <c r="GU690" s="16">
        <v>104.26</v>
      </c>
      <c r="GV690" s="16">
        <v>10705.269999999995</v>
      </c>
      <c r="GW690" s="16"/>
      <c r="GX690" s="16"/>
      <c r="GY690" s="16"/>
      <c r="GZ690" s="16"/>
      <c r="HA690" s="16"/>
    </row>
    <row r="691" spans="1:209" x14ac:dyDescent="0.35">
      <c r="A691" s="37"/>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E691" s="37">
        <v>686</v>
      </c>
      <c r="GF691" s="12">
        <v>3954</v>
      </c>
      <c r="GG691" s="16">
        <v>4.07</v>
      </c>
      <c r="GH691" s="16">
        <v>5</v>
      </c>
      <c r="GI691" s="16">
        <v>3</v>
      </c>
      <c r="GJ691" s="16">
        <v>0</v>
      </c>
      <c r="GK691" s="16">
        <v>0</v>
      </c>
      <c r="GL691" s="16">
        <v>0</v>
      </c>
      <c r="GM691" s="16">
        <v>0</v>
      </c>
      <c r="GN691" s="16">
        <v>22.72</v>
      </c>
      <c r="GO691" s="16">
        <v>0</v>
      </c>
      <c r="GP691" s="16">
        <v>0</v>
      </c>
      <c r="GQ691" s="16">
        <v>0</v>
      </c>
      <c r="GR691" s="16">
        <v>5.46</v>
      </c>
      <c r="GS691" s="16">
        <v>8.4</v>
      </c>
      <c r="GT691" s="16">
        <v>6.64</v>
      </c>
      <c r="GU691" s="16">
        <v>0</v>
      </c>
      <c r="GV691" s="16">
        <v>569.46499999999992</v>
      </c>
      <c r="GW691" s="16"/>
      <c r="GX691" s="16"/>
      <c r="GY691" s="16"/>
      <c r="GZ691" s="16"/>
      <c r="HA691" s="16"/>
    </row>
    <row r="692" spans="1:209" x14ac:dyDescent="0.35">
      <c r="A692" s="37"/>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E692" s="37">
        <v>687</v>
      </c>
      <c r="GF692" s="12">
        <v>3956</v>
      </c>
      <c r="GG692" s="16">
        <v>56.44</v>
      </c>
      <c r="GH692" s="16">
        <v>64.724999999999994</v>
      </c>
      <c r="GI692" s="16">
        <v>27.87</v>
      </c>
      <c r="GJ692" s="16">
        <v>40.954999999999998</v>
      </c>
      <c r="GK692" s="16">
        <v>2</v>
      </c>
      <c r="GL692" s="16">
        <v>0</v>
      </c>
      <c r="GM692" s="16">
        <v>18.465</v>
      </c>
      <c r="GN692" s="16">
        <v>65.575000000000003</v>
      </c>
      <c r="GO692" s="16">
        <v>13.75</v>
      </c>
      <c r="GP692" s="16">
        <v>6.6</v>
      </c>
      <c r="GQ692" s="16">
        <v>30.71</v>
      </c>
      <c r="GR692" s="16">
        <v>16.77</v>
      </c>
      <c r="GS692" s="16">
        <v>19.725000000000001</v>
      </c>
      <c r="GT692" s="16">
        <v>20.68</v>
      </c>
      <c r="GU692" s="16">
        <v>13.2</v>
      </c>
      <c r="GV692" s="16">
        <v>6261.0359999999991</v>
      </c>
      <c r="GW692" s="16"/>
      <c r="GX692" s="16"/>
      <c r="GY692" s="16"/>
      <c r="GZ692" s="16"/>
      <c r="HA692" s="16"/>
    </row>
    <row r="693" spans="1:209" x14ac:dyDescent="0.35">
      <c r="A693" s="37"/>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E693" s="37">
        <v>688</v>
      </c>
      <c r="GF693" s="12">
        <v>3957</v>
      </c>
      <c r="GG693" s="16">
        <v>7.64</v>
      </c>
      <c r="GH693" s="16">
        <v>3</v>
      </c>
      <c r="GI693" s="16">
        <v>0</v>
      </c>
      <c r="GJ693" s="16">
        <v>0</v>
      </c>
      <c r="GK693" s="16">
        <v>0</v>
      </c>
      <c r="GL693" s="16">
        <v>2.2000000000000002</v>
      </c>
      <c r="GM693" s="16">
        <v>4.4800000000000004</v>
      </c>
      <c r="GN693" s="16">
        <v>0</v>
      </c>
      <c r="GO693" s="16">
        <v>0</v>
      </c>
      <c r="GP693" s="16">
        <v>0</v>
      </c>
      <c r="GQ693" s="16">
        <v>0</v>
      </c>
      <c r="GR693" s="16">
        <v>0</v>
      </c>
      <c r="GS693" s="16">
        <v>0</v>
      </c>
      <c r="GT693" s="16">
        <v>0</v>
      </c>
      <c r="GU693" s="16">
        <v>0</v>
      </c>
      <c r="GV693" s="16">
        <v>644.197</v>
      </c>
      <c r="GW693" s="16"/>
      <c r="GX693" s="16"/>
      <c r="GY693" s="16"/>
      <c r="GZ693" s="16"/>
      <c r="HA693" s="16"/>
    </row>
    <row r="694" spans="1:209" x14ac:dyDescent="0.35">
      <c r="A694" s="37"/>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E694" s="37">
        <v>689</v>
      </c>
      <c r="GF694" s="12">
        <v>3958</v>
      </c>
      <c r="GG694" s="16">
        <v>6.24</v>
      </c>
      <c r="GH694" s="16">
        <v>8.5</v>
      </c>
      <c r="GI694" s="16">
        <v>0</v>
      </c>
      <c r="GJ694" s="16">
        <v>0</v>
      </c>
      <c r="GK694" s="16">
        <v>0</v>
      </c>
      <c r="GL694" s="16">
        <v>0</v>
      </c>
      <c r="GM694" s="16">
        <v>15.66</v>
      </c>
      <c r="GN694" s="16">
        <v>0</v>
      </c>
      <c r="GO694" s="16">
        <v>6.05</v>
      </c>
      <c r="GP694" s="16">
        <v>0</v>
      </c>
      <c r="GQ694" s="16">
        <v>0</v>
      </c>
      <c r="GR694" s="16">
        <v>0</v>
      </c>
      <c r="GS694" s="16">
        <v>0</v>
      </c>
      <c r="GT694" s="16">
        <v>7.04</v>
      </c>
      <c r="GU694" s="16">
        <v>0</v>
      </c>
      <c r="GV694" s="16">
        <v>436.75099999999998</v>
      </c>
      <c r="GW694" s="16"/>
      <c r="GX694" s="16"/>
      <c r="GY694" s="16"/>
      <c r="GZ694" s="16"/>
      <c r="HA694" s="16"/>
    </row>
    <row r="695" spans="1:209" x14ac:dyDescent="0.35">
      <c r="A695" s="37"/>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E695" s="37">
        <v>690</v>
      </c>
      <c r="GF695" s="12">
        <v>3959</v>
      </c>
      <c r="GG695" s="16">
        <v>65.48</v>
      </c>
      <c r="GH695" s="16">
        <v>13.91</v>
      </c>
      <c r="GI695" s="16">
        <v>14.42</v>
      </c>
      <c r="GJ695" s="16">
        <v>8.5</v>
      </c>
      <c r="GK695" s="16">
        <v>12.5</v>
      </c>
      <c r="GL695" s="16">
        <v>4.7699999999999996</v>
      </c>
      <c r="GM695" s="16">
        <v>6.21</v>
      </c>
      <c r="GN695" s="16">
        <v>5.94</v>
      </c>
      <c r="GO695" s="16">
        <v>0</v>
      </c>
      <c r="GP695" s="16">
        <v>24.42</v>
      </c>
      <c r="GQ695" s="16">
        <v>27.72</v>
      </c>
      <c r="GR695" s="16">
        <v>2</v>
      </c>
      <c r="GS695" s="16">
        <v>22.72</v>
      </c>
      <c r="GT695" s="16">
        <v>7.48</v>
      </c>
      <c r="GU695" s="16">
        <v>0</v>
      </c>
      <c r="GV695" s="16">
        <v>3012.9999999999991</v>
      </c>
      <c r="GW695" s="16"/>
      <c r="GX695" s="16"/>
      <c r="GY695" s="16"/>
      <c r="GZ695" s="16"/>
      <c r="HA695" s="16"/>
    </row>
    <row r="696" spans="1:209" x14ac:dyDescent="0.35">
      <c r="A696" s="37"/>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E696" s="37">
        <v>691</v>
      </c>
      <c r="GF696" s="12">
        <v>3960</v>
      </c>
      <c r="GG696" s="16">
        <v>76.489999999999995</v>
      </c>
      <c r="GH696" s="16">
        <v>26.797999999999998</v>
      </c>
      <c r="GI696" s="16">
        <v>9.5779999999999994</v>
      </c>
      <c r="GJ696" s="16">
        <v>10.25</v>
      </c>
      <c r="GK696" s="16">
        <v>23.3</v>
      </c>
      <c r="GL696" s="16">
        <v>34.18</v>
      </c>
      <c r="GM696" s="16">
        <v>26.975000000000001</v>
      </c>
      <c r="GN696" s="16">
        <v>10.33</v>
      </c>
      <c r="GO696" s="16">
        <v>16.04</v>
      </c>
      <c r="GP696" s="16">
        <v>11.835000000000001</v>
      </c>
      <c r="GQ696" s="16">
        <v>27.22</v>
      </c>
      <c r="GR696" s="16">
        <v>6.4</v>
      </c>
      <c r="GS696" s="16">
        <v>67.655000000000001</v>
      </c>
      <c r="GT696" s="16">
        <v>13.2</v>
      </c>
      <c r="GU696" s="16">
        <v>123.64</v>
      </c>
      <c r="GV696" s="16">
        <v>4848.9399999999987</v>
      </c>
      <c r="GW696" s="16"/>
      <c r="GX696" s="16"/>
      <c r="GY696" s="16"/>
      <c r="GZ696" s="16"/>
      <c r="HA696" s="16"/>
    </row>
    <row r="697" spans="1:209" x14ac:dyDescent="0.35">
      <c r="A697" s="37"/>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E697" s="37">
        <v>692</v>
      </c>
      <c r="GF697" s="12">
        <v>3962</v>
      </c>
      <c r="GG697" s="16">
        <v>22.74</v>
      </c>
      <c r="GH697" s="16">
        <v>22.6</v>
      </c>
      <c r="GI697" s="16">
        <v>9.75</v>
      </c>
      <c r="GJ697" s="16">
        <v>0</v>
      </c>
      <c r="GK697" s="16">
        <v>0</v>
      </c>
      <c r="GL697" s="16">
        <v>0</v>
      </c>
      <c r="GM697" s="16">
        <v>0</v>
      </c>
      <c r="GN697" s="16">
        <v>0</v>
      </c>
      <c r="GO697" s="16">
        <v>0</v>
      </c>
      <c r="GP697" s="16">
        <v>13.56</v>
      </c>
      <c r="GQ697" s="16">
        <v>6.6</v>
      </c>
      <c r="GR697" s="16">
        <v>5.28</v>
      </c>
      <c r="GS697" s="16">
        <v>18.145</v>
      </c>
      <c r="GT697" s="16">
        <v>6.6</v>
      </c>
      <c r="GU697" s="16">
        <v>0</v>
      </c>
      <c r="GV697" s="16">
        <v>1293.7299999999998</v>
      </c>
      <c r="GW697" s="16"/>
      <c r="GX697" s="16"/>
      <c r="GY697" s="16"/>
      <c r="GZ697" s="16"/>
      <c r="HA697" s="16"/>
    </row>
    <row r="698" spans="1:209" x14ac:dyDescent="0.35">
      <c r="A698" s="37"/>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E698" s="37">
        <v>693</v>
      </c>
      <c r="GF698" s="12">
        <v>3964</v>
      </c>
      <c r="GG698" s="16">
        <v>5.55</v>
      </c>
      <c r="GH698" s="16">
        <v>0</v>
      </c>
      <c r="GI698" s="16">
        <v>0</v>
      </c>
      <c r="GJ698" s="16">
        <v>0</v>
      </c>
      <c r="GK698" s="16">
        <v>0</v>
      </c>
      <c r="GL698" s="16">
        <v>0</v>
      </c>
      <c r="GM698" s="16">
        <v>4.5</v>
      </c>
      <c r="GN698" s="16">
        <v>0</v>
      </c>
      <c r="GO698" s="16">
        <v>0</v>
      </c>
      <c r="GP698" s="16">
        <v>0</v>
      </c>
      <c r="GQ698" s="16">
        <v>0</v>
      </c>
      <c r="GR698" s="16">
        <v>0</v>
      </c>
      <c r="GS698" s="16">
        <v>6.3</v>
      </c>
      <c r="GT698" s="16">
        <v>0</v>
      </c>
      <c r="GU698" s="16">
        <v>0</v>
      </c>
      <c r="GV698" s="16">
        <v>211.50999999999996</v>
      </c>
      <c r="GW698" s="16"/>
      <c r="GX698" s="16"/>
      <c r="GY698" s="16"/>
      <c r="GZ698" s="16"/>
      <c r="HA698" s="16"/>
    </row>
    <row r="699" spans="1:209" x14ac:dyDescent="0.35">
      <c r="A699" s="37"/>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E699" s="37">
        <v>694</v>
      </c>
      <c r="GF699" s="12">
        <v>3965</v>
      </c>
      <c r="GG699" s="16">
        <v>6.16</v>
      </c>
      <c r="GH699" s="16">
        <v>4.51</v>
      </c>
      <c r="GI699" s="16">
        <v>0</v>
      </c>
      <c r="GJ699" s="16">
        <v>0</v>
      </c>
      <c r="GK699" s="16">
        <v>0</v>
      </c>
      <c r="GL699" s="16">
        <v>4.5</v>
      </c>
      <c r="GM699" s="16">
        <v>0</v>
      </c>
      <c r="GN699" s="16">
        <v>0</v>
      </c>
      <c r="GO699" s="16">
        <v>0</v>
      </c>
      <c r="GP699" s="16">
        <v>18.260000000000002</v>
      </c>
      <c r="GQ699" s="16">
        <v>0</v>
      </c>
      <c r="GR699" s="16">
        <v>0</v>
      </c>
      <c r="GS699" s="16">
        <v>0</v>
      </c>
      <c r="GT699" s="16">
        <v>0</v>
      </c>
      <c r="GU699" s="16">
        <v>0</v>
      </c>
      <c r="GV699" s="16">
        <v>457.74600000000009</v>
      </c>
      <c r="GW699" s="16"/>
      <c r="GX699" s="16"/>
      <c r="GY699" s="16"/>
      <c r="GZ699" s="16"/>
      <c r="HA699" s="16"/>
    </row>
    <row r="700" spans="1:209" x14ac:dyDescent="0.35">
      <c r="A700" s="37"/>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E700" s="37">
        <v>695</v>
      </c>
      <c r="GF700" s="12">
        <v>3966</v>
      </c>
      <c r="GG700" s="16">
        <v>5.89</v>
      </c>
      <c r="GH700" s="16">
        <v>6.5</v>
      </c>
      <c r="GI700" s="16">
        <v>9.23</v>
      </c>
      <c r="GJ700" s="16">
        <v>0</v>
      </c>
      <c r="GK700" s="16">
        <v>0</v>
      </c>
      <c r="GL700" s="16">
        <v>0</v>
      </c>
      <c r="GM700" s="16">
        <v>0</v>
      </c>
      <c r="GN700" s="16">
        <v>9.98</v>
      </c>
      <c r="GO700" s="16">
        <v>0</v>
      </c>
      <c r="GP700" s="16">
        <v>0</v>
      </c>
      <c r="GQ700" s="16">
        <v>0</v>
      </c>
      <c r="GR700" s="16">
        <v>0</v>
      </c>
      <c r="GS700" s="16">
        <v>6.6</v>
      </c>
      <c r="GT700" s="16">
        <v>0</v>
      </c>
      <c r="GU700" s="16">
        <v>0</v>
      </c>
      <c r="GV700" s="16">
        <v>852.65499999999975</v>
      </c>
      <c r="GW700" s="16"/>
      <c r="GX700" s="16"/>
      <c r="GY700" s="16"/>
      <c r="GZ700" s="16"/>
      <c r="HA700" s="16"/>
    </row>
    <row r="701" spans="1:209" x14ac:dyDescent="0.35">
      <c r="A701" s="37"/>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E701" s="37">
        <v>696</v>
      </c>
      <c r="GF701" s="12">
        <v>3967</v>
      </c>
      <c r="GG701" s="16">
        <v>4.18</v>
      </c>
      <c r="GH701" s="16">
        <v>4.5</v>
      </c>
      <c r="GI701" s="16">
        <v>0</v>
      </c>
      <c r="GJ701" s="16">
        <v>17</v>
      </c>
      <c r="GK701" s="16">
        <v>4.59</v>
      </c>
      <c r="GL701" s="16">
        <v>0</v>
      </c>
      <c r="GM701" s="16">
        <v>14.58</v>
      </c>
      <c r="GN701" s="16">
        <v>0</v>
      </c>
      <c r="GO701" s="16">
        <v>0</v>
      </c>
      <c r="GP701" s="16">
        <v>0</v>
      </c>
      <c r="GQ701" s="16">
        <v>0</v>
      </c>
      <c r="GR701" s="16">
        <v>0</v>
      </c>
      <c r="GS701" s="16">
        <v>0</v>
      </c>
      <c r="GT701" s="16">
        <v>0</v>
      </c>
      <c r="GU701" s="16">
        <v>0</v>
      </c>
      <c r="GV701" s="16">
        <v>240.26</v>
      </c>
      <c r="GW701" s="16"/>
      <c r="GX701" s="16"/>
      <c r="GY701" s="16"/>
      <c r="GZ701" s="16"/>
      <c r="HA701" s="16"/>
    </row>
    <row r="702" spans="1:209" x14ac:dyDescent="0.35">
      <c r="A702" s="37"/>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E702" s="37">
        <v>697</v>
      </c>
      <c r="GF702" s="12">
        <v>3971</v>
      </c>
      <c r="GG702" s="16">
        <v>87.915000000000006</v>
      </c>
      <c r="GH702" s="16">
        <v>67.91</v>
      </c>
      <c r="GI702" s="16">
        <v>37.200000000000003</v>
      </c>
      <c r="GJ702" s="16">
        <v>30.19</v>
      </c>
      <c r="GK702" s="16">
        <v>0</v>
      </c>
      <c r="GL702" s="16">
        <v>9</v>
      </c>
      <c r="GM702" s="16">
        <v>20.79</v>
      </c>
      <c r="GN702" s="16">
        <v>19.91</v>
      </c>
      <c r="GO702" s="16">
        <v>10.11</v>
      </c>
      <c r="GP702" s="16">
        <v>64.290000000000006</v>
      </c>
      <c r="GQ702" s="16">
        <v>81.02</v>
      </c>
      <c r="GR702" s="16">
        <v>45.085000000000001</v>
      </c>
      <c r="GS702" s="16">
        <v>178.56</v>
      </c>
      <c r="GT702" s="16">
        <v>24.754999999999999</v>
      </c>
      <c r="GU702" s="16">
        <v>38.58</v>
      </c>
      <c r="GV702" s="16">
        <v>5771.0780000000004</v>
      </c>
      <c r="GW702" s="16"/>
      <c r="GX702" s="16"/>
      <c r="GY702" s="16"/>
      <c r="GZ702" s="16"/>
      <c r="HA702" s="16"/>
    </row>
    <row r="703" spans="1:209" x14ac:dyDescent="0.35">
      <c r="A703" s="37"/>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E703" s="37">
        <v>698</v>
      </c>
      <c r="GF703" s="12">
        <v>3975</v>
      </c>
      <c r="GG703" s="16">
        <v>64.39</v>
      </c>
      <c r="GH703" s="16">
        <v>138.21</v>
      </c>
      <c r="GI703" s="16">
        <v>46.04</v>
      </c>
      <c r="GJ703" s="16">
        <v>43.65</v>
      </c>
      <c r="GK703" s="16">
        <v>45.78</v>
      </c>
      <c r="GL703" s="16">
        <v>38.295000000000002</v>
      </c>
      <c r="GM703" s="16">
        <v>38.700000000000003</v>
      </c>
      <c r="GN703" s="16">
        <v>55.62</v>
      </c>
      <c r="GO703" s="16">
        <v>75.894999999999996</v>
      </c>
      <c r="GP703" s="16">
        <v>192.16</v>
      </c>
      <c r="GQ703" s="16">
        <v>188.72</v>
      </c>
      <c r="GR703" s="16">
        <v>55.465000000000003</v>
      </c>
      <c r="GS703" s="16">
        <v>67.319999999999993</v>
      </c>
      <c r="GT703" s="16">
        <v>106.82</v>
      </c>
      <c r="GU703" s="16">
        <v>108.74</v>
      </c>
      <c r="GV703" s="16">
        <v>20727.45</v>
      </c>
      <c r="GW703" s="16"/>
      <c r="GX703" s="16"/>
      <c r="GY703" s="16"/>
      <c r="GZ703" s="16"/>
      <c r="HA703" s="16"/>
    </row>
    <row r="704" spans="1:209" x14ac:dyDescent="0.35">
      <c r="A704" s="37"/>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E704" s="37">
        <v>699</v>
      </c>
      <c r="GF704" s="12">
        <v>3976</v>
      </c>
      <c r="GG704" s="16">
        <v>79.628</v>
      </c>
      <c r="GH704" s="16">
        <v>183.56</v>
      </c>
      <c r="GI704" s="16">
        <v>54.64</v>
      </c>
      <c r="GJ704" s="16">
        <v>62.6</v>
      </c>
      <c r="GK704" s="16">
        <v>49.18</v>
      </c>
      <c r="GL704" s="16">
        <v>26.08</v>
      </c>
      <c r="GM704" s="16">
        <v>18.170000000000002</v>
      </c>
      <c r="GN704" s="16">
        <v>59.155000000000001</v>
      </c>
      <c r="GO704" s="16">
        <v>25.305</v>
      </c>
      <c r="GP704" s="16">
        <v>170.98500000000001</v>
      </c>
      <c r="GQ704" s="16">
        <v>255.48</v>
      </c>
      <c r="GR704" s="16">
        <v>97.45</v>
      </c>
      <c r="GS704" s="16">
        <v>118.61</v>
      </c>
      <c r="GT704" s="16">
        <v>73.364999999999995</v>
      </c>
      <c r="GU704" s="16">
        <v>97.22</v>
      </c>
      <c r="GV704" s="16">
        <v>18815.392000000003</v>
      </c>
      <c r="GW704" s="16"/>
      <c r="GX704" s="16"/>
      <c r="GY704" s="16"/>
      <c r="GZ704" s="16"/>
      <c r="HA704" s="16"/>
    </row>
    <row r="705" spans="1:209" x14ac:dyDescent="0.35">
      <c r="A705" s="37"/>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E705" s="37">
        <v>700</v>
      </c>
      <c r="GF705" s="12">
        <v>3977</v>
      </c>
      <c r="GG705" s="16">
        <v>349.99599999999998</v>
      </c>
      <c r="GH705" s="16">
        <v>504.20499999999998</v>
      </c>
      <c r="GI705" s="16">
        <v>164.89</v>
      </c>
      <c r="GJ705" s="16">
        <v>268.82799999999997</v>
      </c>
      <c r="GK705" s="16">
        <v>245.02</v>
      </c>
      <c r="GL705" s="16">
        <v>206.48</v>
      </c>
      <c r="GM705" s="16">
        <v>236.26499999999999</v>
      </c>
      <c r="GN705" s="16">
        <v>458.67500000000001</v>
      </c>
      <c r="GO705" s="16">
        <v>218.01499999999999</v>
      </c>
      <c r="GP705" s="16">
        <v>1246.3150000000001</v>
      </c>
      <c r="GQ705" s="16">
        <v>1180.54</v>
      </c>
      <c r="GR705" s="16">
        <v>770.43499999999995</v>
      </c>
      <c r="GS705" s="16">
        <v>962.34500000000003</v>
      </c>
      <c r="GT705" s="16">
        <v>853.83500000000004</v>
      </c>
      <c r="GU705" s="16">
        <v>574.34500000000003</v>
      </c>
      <c r="GV705" s="16">
        <v>118627.50600000001</v>
      </c>
      <c r="GW705" s="16"/>
      <c r="GX705" s="16"/>
      <c r="GY705" s="16"/>
      <c r="GZ705" s="16"/>
      <c r="HA705" s="16"/>
    </row>
    <row r="706" spans="1:209" x14ac:dyDescent="0.35">
      <c r="A706" s="37"/>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E706" s="37">
        <v>701</v>
      </c>
      <c r="GF706" s="12">
        <v>3978</v>
      </c>
      <c r="GG706" s="16">
        <v>6.57</v>
      </c>
      <c r="GH706" s="16">
        <v>11.16</v>
      </c>
      <c r="GI706" s="16">
        <v>7.5039999999999996</v>
      </c>
      <c r="GJ706" s="16">
        <v>20</v>
      </c>
      <c r="GK706" s="16">
        <v>26.42</v>
      </c>
      <c r="GL706" s="16">
        <v>53.75</v>
      </c>
      <c r="GM706" s="16">
        <v>46.82</v>
      </c>
      <c r="GN706" s="16">
        <v>191.405</v>
      </c>
      <c r="GO706" s="16">
        <v>169.14500000000001</v>
      </c>
      <c r="GP706" s="16">
        <v>847.26499999999999</v>
      </c>
      <c r="GQ706" s="16">
        <v>910.07</v>
      </c>
      <c r="GR706" s="16">
        <v>442.18</v>
      </c>
      <c r="GS706" s="16">
        <v>555.43499999999995</v>
      </c>
      <c r="GT706" s="16">
        <v>954.53</v>
      </c>
      <c r="GU706" s="16">
        <v>758.755</v>
      </c>
      <c r="GV706" s="16">
        <v>78812.364999999991</v>
      </c>
      <c r="GW706" s="16"/>
      <c r="GX706" s="16"/>
      <c r="GY706" s="16"/>
      <c r="GZ706" s="16"/>
      <c r="HA706" s="16"/>
    </row>
    <row r="707" spans="1:209" x14ac:dyDescent="0.35">
      <c r="A707" s="37"/>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E707" s="37">
        <v>702</v>
      </c>
      <c r="GF707" s="12">
        <v>3979</v>
      </c>
      <c r="GG707" s="16">
        <v>4.5999999999999996</v>
      </c>
      <c r="GH707" s="16">
        <v>9.5</v>
      </c>
      <c r="GI707" s="16">
        <v>5</v>
      </c>
      <c r="GJ707" s="16">
        <v>4</v>
      </c>
      <c r="GK707" s="16">
        <v>0</v>
      </c>
      <c r="GL707" s="16">
        <v>4.68</v>
      </c>
      <c r="GM707" s="16">
        <v>5</v>
      </c>
      <c r="GN707" s="16">
        <v>12.42</v>
      </c>
      <c r="GO707" s="16">
        <v>0</v>
      </c>
      <c r="GP707" s="16">
        <v>0</v>
      </c>
      <c r="GQ707" s="16">
        <v>8.8800000000000008</v>
      </c>
      <c r="GR707" s="16">
        <v>0</v>
      </c>
      <c r="GS707" s="16">
        <v>28.5</v>
      </c>
      <c r="GT707" s="16">
        <v>0</v>
      </c>
      <c r="GU707" s="16">
        <v>15.84</v>
      </c>
      <c r="GV707" s="16">
        <v>680.25500000000022</v>
      </c>
      <c r="GW707" s="16"/>
      <c r="GX707" s="16"/>
      <c r="GY707" s="16"/>
      <c r="GZ707" s="16"/>
      <c r="HA707" s="16"/>
    </row>
    <row r="708" spans="1:209" x14ac:dyDescent="0.35">
      <c r="A708" s="37"/>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E708" s="37">
        <v>703</v>
      </c>
      <c r="GF708" s="12">
        <v>3980</v>
      </c>
      <c r="GG708" s="16">
        <v>9.26</v>
      </c>
      <c r="GH708" s="16">
        <v>31.454999999999998</v>
      </c>
      <c r="GI708" s="16">
        <v>6.5</v>
      </c>
      <c r="GJ708" s="16">
        <v>3</v>
      </c>
      <c r="GK708" s="16">
        <v>17</v>
      </c>
      <c r="GL708" s="16">
        <v>0</v>
      </c>
      <c r="GM708" s="16">
        <v>6.83</v>
      </c>
      <c r="GN708" s="16">
        <v>6.27</v>
      </c>
      <c r="GO708" s="16">
        <v>6.6</v>
      </c>
      <c r="GP708" s="16">
        <v>20.46</v>
      </c>
      <c r="GQ708" s="16">
        <v>53.24</v>
      </c>
      <c r="GR708" s="16">
        <v>74.984999999999999</v>
      </c>
      <c r="GS708" s="16">
        <v>68.459999999999994</v>
      </c>
      <c r="GT708" s="16">
        <v>19.5</v>
      </c>
      <c r="GU708" s="16">
        <v>17.399999999999999</v>
      </c>
      <c r="GV708" s="16">
        <v>4257.9819999999991</v>
      </c>
      <c r="GW708" s="16"/>
      <c r="GX708" s="16"/>
      <c r="GY708" s="16"/>
      <c r="GZ708" s="16"/>
      <c r="HA708" s="16"/>
    </row>
    <row r="709" spans="1:209" x14ac:dyDescent="0.35">
      <c r="A709" s="37"/>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E709" s="37">
        <v>704</v>
      </c>
      <c r="GF709" s="12">
        <v>3981</v>
      </c>
      <c r="GG709" s="16">
        <v>26.15</v>
      </c>
      <c r="GH709" s="16">
        <v>59.85</v>
      </c>
      <c r="GI709" s="16">
        <v>17.760000000000002</v>
      </c>
      <c r="GJ709" s="16">
        <v>28.25</v>
      </c>
      <c r="GK709" s="16">
        <v>11</v>
      </c>
      <c r="GL709" s="16">
        <v>21.92</v>
      </c>
      <c r="GM709" s="16">
        <v>17.84</v>
      </c>
      <c r="GN709" s="16">
        <v>63.08</v>
      </c>
      <c r="GO709" s="16">
        <v>123.57</v>
      </c>
      <c r="GP709" s="16">
        <v>59.03</v>
      </c>
      <c r="GQ709" s="16">
        <v>148.63</v>
      </c>
      <c r="GR709" s="16">
        <v>186.18</v>
      </c>
      <c r="GS709" s="16">
        <v>75.64</v>
      </c>
      <c r="GT709" s="16">
        <v>35.380000000000003</v>
      </c>
      <c r="GU709" s="16">
        <v>14.52</v>
      </c>
      <c r="GV709" s="16">
        <v>7686.3280000000013</v>
      </c>
      <c r="GW709" s="16"/>
      <c r="GX709" s="16"/>
      <c r="GY709" s="16"/>
      <c r="GZ709" s="16"/>
      <c r="HA709" s="16"/>
    </row>
    <row r="710" spans="1:209" x14ac:dyDescent="0.35">
      <c r="A710" s="37"/>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E710" s="37">
        <v>705</v>
      </c>
      <c r="GF710" s="12">
        <v>3984</v>
      </c>
      <c r="GG710" s="16">
        <v>44.603999999999999</v>
      </c>
      <c r="GH710" s="16">
        <v>36.28</v>
      </c>
      <c r="GI710" s="16">
        <v>24.85</v>
      </c>
      <c r="GJ710" s="16">
        <v>22.5</v>
      </c>
      <c r="GK710" s="16">
        <v>13.6</v>
      </c>
      <c r="GL710" s="16">
        <v>25.52</v>
      </c>
      <c r="GM710" s="16">
        <v>35.299999999999997</v>
      </c>
      <c r="GN710" s="16">
        <v>5.13</v>
      </c>
      <c r="GO710" s="16">
        <v>29.6</v>
      </c>
      <c r="GP710" s="16">
        <v>125.08499999999999</v>
      </c>
      <c r="GQ710" s="16">
        <v>72.67</v>
      </c>
      <c r="GR710" s="16">
        <v>52.395000000000003</v>
      </c>
      <c r="GS710" s="16">
        <v>117.2</v>
      </c>
      <c r="GT710" s="16">
        <v>82.24</v>
      </c>
      <c r="GU710" s="16">
        <v>48.46</v>
      </c>
      <c r="GV710" s="16">
        <v>11014.495999999994</v>
      </c>
      <c r="GW710" s="16"/>
      <c r="GX710" s="16"/>
      <c r="GY710" s="16"/>
      <c r="GZ710" s="16"/>
      <c r="HA710" s="16"/>
    </row>
    <row r="711" spans="1:209" x14ac:dyDescent="0.35">
      <c r="A711" s="37"/>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E711" s="37">
        <v>706</v>
      </c>
      <c r="GF711" s="12">
        <v>3987</v>
      </c>
      <c r="GG711" s="16">
        <v>13.02</v>
      </c>
      <c r="GH711" s="16">
        <v>20.125</v>
      </c>
      <c r="GI711" s="16">
        <v>6.5</v>
      </c>
      <c r="GJ711" s="16">
        <v>3.5</v>
      </c>
      <c r="GK711" s="16">
        <v>13.5</v>
      </c>
      <c r="GL711" s="16">
        <v>14.18</v>
      </c>
      <c r="GM711" s="16">
        <v>7.62</v>
      </c>
      <c r="GN711" s="16">
        <v>0</v>
      </c>
      <c r="GO711" s="16">
        <v>0</v>
      </c>
      <c r="GP711" s="16">
        <v>6.27</v>
      </c>
      <c r="GQ711" s="16">
        <v>0</v>
      </c>
      <c r="GR711" s="16">
        <v>0</v>
      </c>
      <c r="GS711" s="16">
        <v>18.254999999999999</v>
      </c>
      <c r="GT711" s="16">
        <v>0</v>
      </c>
      <c r="GU711" s="16">
        <v>30.36</v>
      </c>
      <c r="GV711" s="16">
        <v>2082.0229999999992</v>
      </c>
      <c r="GW711" s="16"/>
      <c r="GX711" s="16"/>
      <c r="GY711" s="16"/>
      <c r="GZ711" s="16"/>
      <c r="HA711" s="16"/>
    </row>
    <row r="712" spans="1:209" x14ac:dyDescent="0.35">
      <c r="A712" s="37"/>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E712" s="37">
        <v>707</v>
      </c>
      <c r="GF712" s="12">
        <v>3988</v>
      </c>
      <c r="GG712" s="16">
        <v>23.37</v>
      </c>
      <c r="GH712" s="16">
        <v>4.9400000000000004</v>
      </c>
      <c r="GI712" s="16">
        <v>0</v>
      </c>
      <c r="GJ712" s="16">
        <v>11.52</v>
      </c>
      <c r="GK712" s="16">
        <v>3.12</v>
      </c>
      <c r="GL712" s="16">
        <v>4.5049999999999999</v>
      </c>
      <c r="GM712" s="16">
        <v>0</v>
      </c>
      <c r="GN712" s="16">
        <v>24.675000000000001</v>
      </c>
      <c r="GO712" s="16">
        <v>0</v>
      </c>
      <c r="GP712" s="16">
        <v>12.89</v>
      </c>
      <c r="GQ712" s="16">
        <v>4.8099999999999996</v>
      </c>
      <c r="GR712" s="16">
        <v>4.4400000000000004</v>
      </c>
      <c r="GS712" s="16">
        <v>6.6</v>
      </c>
      <c r="GT712" s="16">
        <v>6.6</v>
      </c>
      <c r="GU712" s="16">
        <v>0</v>
      </c>
      <c r="GV712" s="16">
        <v>1577.7199999999998</v>
      </c>
      <c r="GW712" s="16"/>
      <c r="GX712" s="16"/>
      <c r="GY712" s="16"/>
      <c r="GZ712" s="16"/>
      <c r="HA712" s="16"/>
    </row>
    <row r="713" spans="1:209" x14ac:dyDescent="0.35">
      <c r="A713" s="37"/>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E713" s="37">
        <v>708</v>
      </c>
      <c r="GF713" s="12">
        <v>3990</v>
      </c>
      <c r="GG713" s="16">
        <v>0</v>
      </c>
      <c r="GH713" s="16">
        <v>0</v>
      </c>
      <c r="GI713" s="16">
        <v>0</v>
      </c>
      <c r="GJ713" s="16">
        <v>0</v>
      </c>
      <c r="GK713" s="16">
        <v>0</v>
      </c>
      <c r="GL713" s="16">
        <v>0</v>
      </c>
      <c r="GM713" s="16">
        <v>0</v>
      </c>
      <c r="GN713" s="16">
        <v>0</v>
      </c>
      <c r="GO713" s="16">
        <v>0</v>
      </c>
      <c r="GP713" s="16">
        <v>0</v>
      </c>
      <c r="GQ713" s="16">
        <v>0</v>
      </c>
      <c r="GR713" s="16">
        <v>51.48</v>
      </c>
      <c r="GS713" s="16">
        <v>0</v>
      </c>
      <c r="GT713" s="16">
        <v>0</v>
      </c>
      <c r="GU713" s="16">
        <v>0</v>
      </c>
      <c r="GV713" s="16">
        <v>260.32</v>
      </c>
      <c r="GW713" s="16"/>
      <c r="GX713" s="16"/>
      <c r="GY713" s="16"/>
      <c r="GZ713" s="16"/>
      <c r="HA713" s="16"/>
    </row>
    <row r="714" spans="1:209" x14ac:dyDescent="0.35">
      <c r="A714" s="37"/>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E714" s="37">
        <v>709</v>
      </c>
      <c r="GF714" s="12">
        <v>3991</v>
      </c>
      <c r="GG714" s="16">
        <v>1.52</v>
      </c>
      <c r="GH714" s="16">
        <v>1.52</v>
      </c>
      <c r="GI714" s="16">
        <v>11</v>
      </c>
      <c r="GJ714" s="16">
        <v>0</v>
      </c>
      <c r="GK714" s="16">
        <v>0</v>
      </c>
      <c r="GL714" s="16">
        <v>0</v>
      </c>
      <c r="GM714" s="16">
        <v>0</v>
      </c>
      <c r="GN714" s="16">
        <v>0</v>
      </c>
      <c r="GO714" s="16">
        <v>6.6</v>
      </c>
      <c r="GP714" s="16">
        <v>6.6</v>
      </c>
      <c r="GQ714" s="16">
        <v>0</v>
      </c>
      <c r="GR714" s="16">
        <v>0</v>
      </c>
      <c r="GS714" s="16">
        <v>13.2</v>
      </c>
      <c r="GT714" s="16">
        <v>7.92</v>
      </c>
      <c r="GU714" s="16">
        <v>0</v>
      </c>
      <c r="GV714" s="16">
        <v>887.51699999999994</v>
      </c>
      <c r="GW714" s="16"/>
      <c r="GX714" s="16"/>
      <c r="GY714" s="16"/>
      <c r="GZ714" s="16"/>
      <c r="HA714" s="16"/>
    </row>
    <row r="715" spans="1:209" x14ac:dyDescent="0.35">
      <c r="A715" s="37"/>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E715" s="37">
        <v>710</v>
      </c>
      <c r="GF715" s="12">
        <v>3992</v>
      </c>
      <c r="GG715" s="16">
        <v>3.65</v>
      </c>
      <c r="GH715" s="16">
        <v>9</v>
      </c>
      <c r="GI715" s="16">
        <v>7.25</v>
      </c>
      <c r="GJ715" s="16">
        <v>21.25</v>
      </c>
      <c r="GK715" s="16">
        <v>10.62</v>
      </c>
      <c r="GL715" s="16">
        <v>0</v>
      </c>
      <c r="GM715" s="16">
        <v>10.050000000000001</v>
      </c>
      <c r="GN715" s="16">
        <v>17.97</v>
      </c>
      <c r="GO715" s="16">
        <v>43.45</v>
      </c>
      <c r="GP715" s="16">
        <v>7.56</v>
      </c>
      <c r="GQ715" s="16">
        <v>27.38</v>
      </c>
      <c r="GR715" s="16">
        <v>9.68</v>
      </c>
      <c r="GS715" s="16">
        <v>11.58</v>
      </c>
      <c r="GT715" s="16">
        <v>6.6</v>
      </c>
      <c r="GU715" s="16">
        <v>6.6</v>
      </c>
      <c r="GV715" s="16">
        <v>2070.7949999999996</v>
      </c>
      <c r="GW715" s="16"/>
      <c r="GX715" s="16"/>
      <c r="GY715" s="16"/>
      <c r="GZ715" s="16"/>
      <c r="HA715" s="16"/>
    </row>
    <row r="716" spans="1:209" x14ac:dyDescent="0.35">
      <c r="A716" s="37"/>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E716" s="37">
        <v>711</v>
      </c>
      <c r="GF716" s="12">
        <v>3995</v>
      </c>
      <c r="GG716" s="16">
        <v>99.65</v>
      </c>
      <c r="GH716" s="16">
        <v>149.47</v>
      </c>
      <c r="GI716" s="16">
        <v>74.95</v>
      </c>
      <c r="GJ716" s="16">
        <v>27.97</v>
      </c>
      <c r="GK716" s="16">
        <v>14.09</v>
      </c>
      <c r="GL716" s="16">
        <v>18.670000000000002</v>
      </c>
      <c r="GM716" s="16">
        <v>31.114999999999998</v>
      </c>
      <c r="GN716" s="16">
        <v>166.2</v>
      </c>
      <c r="GO716" s="16">
        <v>71.644999999999996</v>
      </c>
      <c r="GP716" s="16">
        <v>68.555000000000007</v>
      </c>
      <c r="GQ716" s="16">
        <v>93.06</v>
      </c>
      <c r="GR716" s="16">
        <v>105.91</v>
      </c>
      <c r="GS716" s="16">
        <v>106.52</v>
      </c>
      <c r="GT716" s="16">
        <v>137.4</v>
      </c>
      <c r="GU716" s="16">
        <v>133.33000000000001</v>
      </c>
      <c r="GV716" s="16">
        <v>17131.197999999997</v>
      </c>
      <c r="GW716" s="16"/>
      <c r="GX716" s="16"/>
      <c r="GY716" s="16"/>
      <c r="GZ716" s="16"/>
      <c r="HA716" s="16"/>
    </row>
    <row r="717" spans="1:209" x14ac:dyDescent="0.35">
      <c r="A717" s="37"/>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E717" s="37">
        <v>712</v>
      </c>
      <c r="GF717" s="12">
        <v>3996</v>
      </c>
      <c r="GG717" s="16">
        <v>83.614999999999995</v>
      </c>
      <c r="GH717" s="16">
        <v>102.85</v>
      </c>
      <c r="GI717" s="16">
        <v>30.21</v>
      </c>
      <c r="GJ717" s="16">
        <v>12</v>
      </c>
      <c r="GK717" s="16">
        <v>13.5</v>
      </c>
      <c r="GL717" s="16">
        <v>6.28</v>
      </c>
      <c r="GM717" s="16">
        <v>31.135000000000002</v>
      </c>
      <c r="GN717" s="16">
        <v>32</v>
      </c>
      <c r="GO717" s="16">
        <v>134.05000000000001</v>
      </c>
      <c r="GP717" s="16">
        <v>77.989999999999995</v>
      </c>
      <c r="GQ717" s="16">
        <v>88.2</v>
      </c>
      <c r="GR717" s="16">
        <v>46.76</v>
      </c>
      <c r="GS717" s="16">
        <v>60.155000000000001</v>
      </c>
      <c r="GT717" s="16">
        <v>72.715000000000003</v>
      </c>
      <c r="GU717" s="16">
        <v>84.1</v>
      </c>
      <c r="GV717" s="16">
        <v>10201.818999999992</v>
      </c>
      <c r="GW717" s="16"/>
      <c r="GX717" s="16"/>
      <c r="GY717" s="16"/>
      <c r="GZ717" s="16"/>
      <c r="HA717" s="16"/>
    </row>
    <row r="718" spans="1:209" customFormat="1" x14ac:dyDescent="0.35">
      <c r="GE718" s="37">
        <v>713</v>
      </c>
      <c r="GF718" s="12" t="s">
        <v>189</v>
      </c>
      <c r="GG718" s="16">
        <f>SUM(GG6:GG717)</f>
        <v>28833.433999999994</v>
      </c>
      <c r="GH718" s="16">
        <f t="shared" ref="GH718:GV718" si="0">SUM(GH6:GH717)</f>
        <v>35015.115000000027</v>
      </c>
      <c r="GI718" s="16">
        <f t="shared" si="0"/>
        <v>11023.001000000004</v>
      </c>
      <c r="GJ718" s="16">
        <f t="shared" si="0"/>
        <v>12894.557000000001</v>
      </c>
      <c r="GK718" s="16">
        <f t="shared" si="0"/>
        <v>12796.454000000005</v>
      </c>
      <c r="GL718" s="16">
        <f t="shared" si="0"/>
        <v>11196.959000000004</v>
      </c>
      <c r="GM718" s="16">
        <f t="shared" si="0"/>
        <v>17084.615000000009</v>
      </c>
      <c r="GN718" s="16">
        <f t="shared" si="0"/>
        <v>24860.42</v>
      </c>
      <c r="GO718" s="16">
        <f t="shared" si="0"/>
        <v>23562.449000000004</v>
      </c>
      <c r="GP718" s="16">
        <f t="shared" si="0"/>
        <v>50648.00199999992</v>
      </c>
      <c r="GQ718" s="16">
        <f t="shared" si="0"/>
        <v>57967.199000000051</v>
      </c>
      <c r="GR718" s="16">
        <f t="shared" si="0"/>
        <v>40064.672999999988</v>
      </c>
      <c r="GS718" s="16">
        <f t="shared" si="0"/>
        <v>50806.904999999948</v>
      </c>
      <c r="GT718" s="16">
        <f t="shared" si="0"/>
        <v>47565.39499999996</v>
      </c>
      <c r="GU718" s="16">
        <f t="shared" si="0"/>
        <v>33027.360000000008</v>
      </c>
      <c r="GV718" s="16">
        <f t="shared" si="0"/>
        <v>5660348.7329999991</v>
      </c>
    </row>
    <row r="719" spans="1:209" customFormat="1" x14ac:dyDescent="0.35"/>
    <row r="720" spans="1:209"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row r="1111" customFormat="1" x14ac:dyDescent="0.35"/>
    <row r="1112" customFormat="1" x14ac:dyDescent="0.35"/>
    <row r="1113" customFormat="1" x14ac:dyDescent="0.35"/>
    <row r="1114" customFormat="1" x14ac:dyDescent="0.35"/>
    <row r="1115" customFormat="1" x14ac:dyDescent="0.35"/>
    <row r="1116" customFormat="1" x14ac:dyDescent="0.35"/>
    <row r="1117" customFormat="1" x14ac:dyDescent="0.35"/>
    <row r="1118" customFormat="1" x14ac:dyDescent="0.35"/>
    <row r="1119" customFormat="1" x14ac:dyDescent="0.35"/>
    <row r="1120" customFormat="1" x14ac:dyDescent="0.35"/>
    <row r="1121" customFormat="1" x14ac:dyDescent="0.35"/>
    <row r="1122" customFormat="1" x14ac:dyDescent="0.35"/>
    <row r="1123" customFormat="1" x14ac:dyDescent="0.35"/>
    <row r="1124" customFormat="1" x14ac:dyDescent="0.35"/>
    <row r="1125" customFormat="1" x14ac:dyDescent="0.35"/>
    <row r="1126" customFormat="1" x14ac:dyDescent="0.35"/>
    <row r="1127" customFormat="1" x14ac:dyDescent="0.35"/>
    <row r="1128" customFormat="1" x14ac:dyDescent="0.35"/>
    <row r="1129" customFormat="1" x14ac:dyDescent="0.35"/>
    <row r="1130" customFormat="1" x14ac:dyDescent="0.35"/>
    <row r="1131" customFormat="1" x14ac:dyDescent="0.35"/>
    <row r="1132" customFormat="1" x14ac:dyDescent="0.35"/>
    <row r="1133" customFormat="1" x14ac:dyDescent="0.35"/>
    <row r="1134" customFormat="1" x14ac:dyDescent="0.35"/>
    <row r="1135" customFormat="1" x14ac:dyDescent="0.35"/>
    <row r="1136" customFormat="1" x14ac:dyDescent="0.35"/>
    <row r="1137" customFormat="1" x14ac:dyDescent="0.35"/>
    <row r="1138" customFormat="1" x14ac:dyDescent="0.35"/>
    <row r="1139" customFormat="1" x14ac:dyDescent="0.35"/>
    <row r="1140" customFormat="1" x14ac:dyDescent="0.35"/>
    <row r="1141" customFormat="1" x14ac:dyDescent="0.35"/>
    <row r="1142" customFormat="1" x14ac:dyDescent="0.35"/>
    <row r="1143" customFormat="1" x14ac:dyDescent="0.35"/>
    <row r="1144" customFormat="1" x14ac:dyDescent="0.35"/>
    <row r="1145" customFormat="1" x14ac:dyDescent="0.35"/>
    <row r="1146" customFormat="1" x14ac:dyDescent="0.35"/>
    <row r="1147" customFormat="1" x14ac:dyDescent="0.35"/>
    <row r="1148" customFormat="1" x14ac:dyDescent="0.35"/>
    <row r="1149" customFormat="1" x14ac:dyDescent="0.35"/>
    <row r="1150" customFormat="1" x14ac:dyDescent="0.35"/>
    <row r="1151" customFormat="1" x14ac:dyDescent="0.35"/>
    <row r="1152" customFormat="1" x14ac:dyDescent="0.35"/>
    <row r="1153" customFormat="1" x14ac:dyDescent="0.35"/>
    <row r="1154" customFormat="1" x14ac:dyDescent="0.35"/>
    <row r="1155" customFormat="1" x14ac:dyDescent="0.35"/>
    <row r="1156" customFormat="1" x14ac:dyDescent="0.35"/>
    <row r="1157" customFormat="1" x14ac:dyDescent="0.35"/>
    <row r="1158" customFormat="1" x14ac:dyDescent="0.35"/>
    <row r="1159" customFormat="1" x14ac:dyDescent="0.35"/>
    <row r="1160" customFormat="1" x14ac:dyDescent="0.35"/>
    <row r="1161" customFormat="1" x14ac:dyDescent="0.35"/>
    <row r="1162" customFormat="1" x14ac:dyDescent="0.35"/>
    <row r="1163" customFormat="1" x14ac:dyDescent="0.35"/>
    <row r="1164" customFormat="1" x14ac:dyDescent="0.35"/>
    <row r="1165" customFormat="1" x14ac:dyDescent="0.35"/>
    <row r="1166" customFormat="1" x14ac:dyDescent="0.35"/>
    <row r="1167" customFormat="1" x14ac:dyDescent="0.35"/>
    <row r="1168" customFormat="1" x14ac:dyDescent="0.35"/>
    <row r="1169" customFormat="1" x14ac:dyDescent="0.35"/>
    <row r="1170" customFormat="1" x14ac:dyDescent="0.35"/>
    <row r="1171" customFormat="1" x14ac:dyDescent="0.35"/>
    <row r="1172" customFormat="1" x14ac:dyDescent="0.35"/>
    <row r="1173" customFormat="1" x14ac:dyDescent="0.35"/>
    <row r="1174" customFormat="1" x14ac:dyDescent="0.35"/>
    <row r="1175" customFormat="1" x14ac:dyDescent="0.35"/>
    <row r="1176" customFormat="1" x14ac:dyDescent="0.35"/>
    <row r="1177" customFormat="1" x14ac:dyDescent="0.35"/>
    <row r="1178" customFormat="1" x14ac:dyDescent="0.35"/>
    <row r="1179" customFormat="1" x14ac:dyDescent="0.35"/>
    <row r="1180" customFormat="1" x14ac:dyDescent="0.35"/>
    <row r="1181" customFormat="1" x14ac:dyDescent="0.35"/>
    <row r="1182" customFormat="1" x14ac:dyDescent="0.35"/>
    <row r="1183" customFormat="1" x14ac:dyDescent="0.35"/>
    <row r="1184" customFormat="1" x14ac:dyDescent="0.35"/>
    <row r="1185" customFormat="1" x14ac:dyDescent="0.35"/>
    <row r="1186" customFormat="1" x14ac:dyDescent="0.35"/>
    <row r="1187" customFormat="1" x14ac:dyDescent="0.35"/>
    <row r="1188" customFormat="1" x14ac:dyDescent="0.35"/>
    <row r="1189" customFormat="1" x14ac:dyDescent="0.35"/>
    <row r="1190" customFormat="1" x14ac:dyDescent="0.35"/>
    <row r="1191" customFormat="1" x14ac:dyDescent="0.35"/>
    <row r="1192" customFormat="1" x14ac:dyDescent="0.35"/>
    <row r="1193" customFormat="1" x14ac:dyDescent="0.35"/>
    <row r="1194" customFormat="1" x14ac:dyDescent="0.35"/>
    <row r="1195" customFormat="1" x14ac:dyDescent="0.35"/>
    <row r="1196" customFormat="1" x14ac:dyDescent="0.35"/>
    <row r="1197" customFormat="1" x14ac:dyDescent="0.35"/>
    <row r="1198" customFormat="1" x14ac:dyDescent="0.35"/>
    <row r="1199" customFormat="1" x14ac:dyDescent="0.35"/>
    <row r="1200" customFormat="1" x14ac:dyDescent="0.35"/>
    <row r="1201" customFormat="1" x14ac:dyDescent="0.35"/>
    <row r="1202" customFormat="1" x14ac:dyDescent="0.35"/>
    <row r="1203" customFormat="1" x14ac:dyDescent="0.35"/>
    <row r="1204" customFormat="1" x14ac:dyDescent="0.35"/>
    <row r="1205" customFormat="1" x14ac:dyDescent="0.35"/>
    <row r="1206" customFormat="1" x14ac:dyDescent="0.35"/>
    <row r="1207" customFormat="1" x14ac:dyDescent="0.35"/>
    <row r="1208" customFormat="1" x14ac:dyDescent="0.35"/>
    <row r="1209" customFormat="1" x14ac:dyDescent="0.35"/>
    <row r="1210" customFormat="1" x14ac:dyDescent="0.35"/>
    <row r="1211" customFormat="1" x14ac:dyDescent="0.35"/>
    <row r="1212" customFormat="1" x14ac:dyDescent="0.35"/>
    <row r="1213" customFormat="1" x14ac:dyDescent="0.35"/>
    <row r="1214" customFormat="1" x14ac:dyDescent="0.35"/>
    <row r="1215" customFormat="1" x14ac:dyDescent="0.35"/>
    <row r="1216" customFormat="1" x14ac:dyDescent="0.35"/>
    <row r="1217" customFormat="1" x14ac:dyDescent="0.35"/>
    <row r="1218" customFormat="1" x14ac:dyDescent="0.35"/>
    <row r="1219" customFormat="1" x14ac:dyDescent="0.35"/>
    <row r="1220" customFormat="1" x14ac:dyDescent="0.35"/>
    <row r="1221" customFormat="1" x14ac:dyDescent="0.35"/>
    <row r="1222" customFormat="1" x14ac:dyDescent="0.35"/>
    <row r="1223" customFormat="1" x14ac:dyDescent="0.35"/>
    <row r="1224" customFormat="1" x14ac:dyDescent="0.35"/>
    <row r="1225" customFormat="1" x14ac:dyDescent="0.35"/>
    <row r="1226" customFormat="1" x14ac:dyDescent="0.35"/>
    <row r="1227" customFormat="1" x14ac:dyDescent="0.35"/>
    <row r="1228" customFormat="1" x14ac:dyDescent="0.35"/>
    <row r="1229" customFormat="1" x14ac:dyDescent="0.35"/>
    <row r="1230" customFormat="1" x14ac:dyDescent="0.35"/>
    <row r="1231" customFormat="1" x14ac:dyDescent="0.35"/>
    <row r="1232" customFormat="1" x14ac:dyDescent="0.35"/>
    <row r="1233" customFormat="1" x14ac:dyDescent="0.35"/>
    <row r="1234" customFormat="1" x14ac:dyDescent="0.35"/>
    <row r="1235" customFormat="1" x14ac:dyDescent="0.35"/>
    <row r="1236" customFormat="1" x14ac:dyDescent="0.35"/>
    <row r="1237" customFormat="1" x14ac:dyDescent="0.35"/>
    <row r="1238" customFormat="1" x14ac:dyDescent="0.35"/>
    <row r="1239" customFormat="1" x14ac:dyDescent="0.35"/>
    <row r="1240" customFormat="1" x14ac:dyDescent="0.35"/>
    <row r="1241" customFormat="1" x14ac:dyDescent="0.35"/>
    <row r="1242" customFormat="1" x14ac:dyDescent="0.35"/>
    <row r="1243" customFormat="1" x14ac:dyDescent="0.35"/>
    <row r="1244" customFormat="1" x14ac:dyDescent="0.35"/>
    <row r="1245" customFormat="1" x14ac:dyDescent="0.35"/>
    <row r="1246" customFormat="1" x14ac:dyDescent="0.35"/>
    <row r="1247" customFormat="1" x14ac:dyDescent="0.35"/>
    <row r="1248" customFormat="1" x14ac:dyDescent="0.35"/>
    <row r="1249" customFormat="1" x14ac:dyDescent="0.35"/>
    <row r="1250" customFormat="1" x14ac:dyDescent="0.35"/>
    <row r="1251" customFormat="1" x14ac:dyDescent="0.35"/>
    <row r="1252" customFormat="1" x14ac:dyDescent="0.35"/>
    <row r="1253" customFormat="1" x14ac:dyDescent="0.35"/>
    <row r="1254" customFormat="1" x14ac:dyDescent="0.35"/>
    <row r="1255" customFormat="1" x14ac:dyDescent="0.35"/>
    <row r="1256" customFormat="1" x14ac:dyDescent="0.35"/>
    <row r="1257" customFormat="1" x14ac:dyDescent="0.35"/>
    <row r="1258" customFormat="1" x14ac:dyDescent="0.35"/>
    <row r="1259" customFormat="1" x14ac:dyDescent="0.35"/>
    <row r="1260" customFormat="1" x14ac:dyDescent="0.35"/>
    <row r="1261" customFormat="1" x14ac:dyDescent="0.35"/>
    <row r="1262" customFormat="1" x14ac:dyDescent="0.35"/>
    <row r="1263" customFormat="1" x14ac:dyDescent="0.35"/>
    <row r="1264" customFormat="1" x14ac:dyDescent="0.35"/>
    <row r="1265" customFormat="1" x14ac:dyDescent="0.35"/>
    <row r="1266" customFormat="1" x14ac:dyDescent="0.35"/>
    <row r="1267" customFormat="1" x14ac:dyDescent="0.35"/>
    <row r="1268" customFormat="1" x14ac:dyDescent="0.35"/>
    <row r="1269" customFormat="1" x14ac:dyDescent="0.35"/>
    <row r="1270" customFormat="1" x14ac:dyDescent="0.35"/>
    <row r="1271" customFormat="1" x14ac:dyDescent="0.35"/>
    <row r="1272" customFormat="1" x14ac:dyDescent="0.35"/>
    <row r="1273" customFormat="1" x14ac:dyDescent="0.35"/>
    <row r="1274" customFormat="1" x14ac:dyDescent="0.35"/>
    <row r="1275" customFormat="1" x14ac:dyDescent="0.35"/>
    <row r="1276" customFormat="1" x14ac:dyDescent="0.35"/>
    <row r="1277" customFormat="1" x14ac:dyDescent="0.35"/>
    <row r="1278" customFormat="1" x14ac:dyDescent="0.35"/>
    <row r="1279" customFormat="1" x14ac:dyDescent="0.35"/>
    <row r="1280" customFormat="1" x14ac:dyDescent="0.35"/>
    <row r="1281" customFormat="1" x14ac:dyDescent="0.35"/>
    <row r="1282" customFormat="1" x14ac:dyDescent="0.35"/>
    <row r="1283" customFormat="1" x14ac:dyDescent="0.35"/>
    <row r="1284" customFormat="1" x14ac:dyDescent="0.35"/>
    <row r="1285" customFormat="1" x14ac:dyDescent="0.35"/>
    <row r="1286" customFormat="1" x14ac:dyDescent="0.35"/>
    <row r="1287" customFormat="1" x14ac:dyDescent="0.35"/>
    <row r="1288" customFormat="1" x14ac:dyDescent="0.35"/>
    <row r="1289" customFormat="1" x14ac:dyDescent="0.35"/>
    <row r="1290" customFormat="1" x14ac:dyDescent="0.35"/>
    <row r="1291" customFormat="1" x14ac:dyDescent="0.35"/>
    <row r="1292" customFormat="1" x14ac:dyDescent="0.35"/>
    <row r="1293" customFormat="1" x14ac:dyDescent="0.35"/>
    <row r="1294" customFormat="1" x14ac:dyDescent="0.35"/>
    <row r="1295" customFormat="1" x14ac:dyDescent="0.35"/>
    <row r="1296" customFormat="1" x14ac:dyDescent="0.35"/>
    <row r="1297" customFormat="1" x14ac:dyDescent="0.35"/>
    <row r="1298" customFormat="1" x14ac:dyDescent="0.35"/>
    <row r="1299" customFormat="1" x14ac:dyDescent="0.35"/>
    <row r="1300" customFormat="1" x14ac:dyDescent="0.35"/>
    <row r="1301" customFormat="1" x14ac:dyDescent="0.35"/>
    <row r="1302" customFormat="1" x14ac:dyDescent="0.35"/>
    <row r="1303" customFormat="1" x14ac:dyDescent="0.35"/>
    <row r="1304" customFormat="1" x14ac:dyDescent="0.35"/>
    <row r="1305" customFormat="1" x14ac:dyDescent="0.35"/>
    <row r="1306" customFormat="1" x14ac:dyDescent="0.35"/>
    <row r="1307" customFormat="1" x14ac:dyDescent="0.35"/>
    <row r="1308" customFormat="1" x14ac:dyDescent="0.35"/>
    <row r="1309" customFormat="1" x14ac:dyDescent="0.35"/>
    <row r="1310" customFormat="1" x14ac:dyDescent="0.35"/>
    <row r="1311" customFormat="1" x14ac:dyDescent="0.35"/>
    <row r="1312" customFormat="1" x14ac:dyDescent="0.35"/>
    <row r="1313" customFormat="1" x14ac:dyDescent="0.35"/>
    <row r="1314" customFormat="1" x14ac:dyDescent="0.35"/>
    <row r="1315" customFormat="1" x14ac:dyDescent="0.35"/>
    <row r="1316" customFormat="1" x14ac:dyDescent="0.35"/>
    <row r="1317" customFormat="1" x14ac:dyDescent="0.35"/>
    <row r="1318" customFormat="1" x14ac:dyDescent="0.35"/>
    <row r="1319" customFormat="1" x14ac:dyDescent="0.35"/>
    <row r="1320" customFormat="1" x14ac:dyDescent="0.35"/>
    <row r="1321" customFormat="1" x14ac:dyDescent="0.35"/>
    <row r="1322" customFormat="1" x14ac:dyDescent="0.35"/>
    <row r="1323" customFormat="1" x14ac:dyDescent="0.35"/>
    <row r="1324" customFormat="1" x14ac:dyDescent="0.35"/>
    <row r="1325" customFormat="1" x14ac:dyDescent="0.35"/>
    <row r="1326" customFormat="1" x14ac:dyDescent="0.35"/>
    <row r="1327" customFormat="1" x14ac:dyDescent="0.35"/>
    <row r="1328" customFormat="1" x14ac:dyDescent="0.35"/>
    <row r="1329" customFormat="1" x14ac:dyDescent="0.35"/>
    <row r="1330" customFormat="1" x14ac:dyDescent="0.35"/>
    <row r="1331" customFormat="1" x14ac:dyDescent="0.35"/>
    <row r="1332" customFormat="1" x14ac:dyDescent="0.35"/>
    <row r="1333" customFormat="1" x14ac:dyDescent="0.35"/>
    <row r="1334" customFormat="1" x14ac:dyDescent="0.35"/>
    <row r="1335" customFormat="1" x14ac:dyDescent="0.35"/>
    <row r="1336" customFormat="1" x14ac:dyDescent="0.35"/>
    <row r="1337" customFormat="1" x14ac:dyDescent="0.35"/>
    <row r="1338" customFormat="1" x14ac:dyDescent="0.35"/>
    <row r="1339" customFormat="1" x14ac:dyDescent="0.35"/>
    <row r="1340" customFormat="1" x14ac:dyDescent="0.35"/>
    <row r="1341" customFormat="1" x14ac:dyDescent="0.35"/>
    <row r="1342" customFormat="1" x14ac:dyDescent="0.35"/>
    <row r="1343" customFormat="1" x14ac:dyDescent="0.35"/>
    <row r="1344" customFormat="1" x14ac:dyDescent="0.35"/>
    <row r="1345" customFormat="1" x14ac:dyDescent="0.35"/>
    <row r="1346" customFormat="1" x14ac:dyDescent="0.35"/>
    <row r="1347" customFormat="1" x14ac:dyDescent="0.35"/>
    <row r="1348" customFormat="1" x14ac:dyDescent="0.35"/>
    <row r="1349" customFormat="1" x14ac:dyDescent="0.35"/>
    <row r="1350" customFormat="1" x14ac:dyDescent="0.35"/>
    <row r="1351" customFormat="1" x14ac:dyDescent="0.35"/>
    <row r="1352" customFormat="1" x14ac:dyDescent="0.35"/>
    <row r="1353" customFormat="1" x14ac:dyDescent="0.35"/>
    <row r="1354" customFormat="1" x14ac:dyDescent="0.35"/>
    <row r="1355" customFormat="1" x14ac:dyDescent="0.35"/>
    <row r="1356" customFormat="1" x14ac:dyDescent="0.35"/>
    <row r="1357" customFormat="1" x14ac:dyDescent="0.35"/>
    <row r="1358" customFormat="1" x14ac:dyDescent="0.35"/>
    <row r="1359" customFormat="1" x14ac:dyDescent="0.35"/>
    <row r="1360" customFormat="1" x14ac:dyDescent="0.35"/>
    <row r="1361" customFormat="1" x14ac:dyDescent="0.35"/>
    <row r="1362" customFormat="1" x14ac:dyDescent="0.35"/>
    <row r="1363" customFormat="1" x14ac:dyDescent="0.35"/>
    <row r="1364" customFormat="1" x14ac:dyDescent="0.35"/>
    <row r="1365" customFormat="1" x14ac:dyDescent="0.35"/>
    <row r="1366" customFormat="1" x14ac:dyDescent="0.35"/>
    <row r="1367" customFormat="1" x14ac:dyDescent="0.35"/>
    <row r="1368" customFormat="1" x14ac:dyDescent="0.35"/>
    <row r="1369" customFormat="1" x14ac:dyDescent="0.35"/>
    <row r="1370" customFormat="1" x14ac:dyDescent="0.35"/>
    <row r="1371" customFormat="1" x14ac:dyDescent="0.35"/>
    <row r="1372" customFormat="1" x14ac:dyDescent="0.35"/>
    <row r="1373" customFormat="1" x14ac:dyDescent="0.35"/>
    <row r="1374" customFormat="1" x14ac:dyDescent="0.35"/>
    <row r="1375" customFormat="1" x14ac:dyDescent="0.35"/>
    <row r="1376" customFormat="1" x14ac:dyDescent="0.35"/>
    <row r="1377" customFormat="1" x14ac:dyDescent="0.35"/>
    <row r="1378" customFormat="1" x14ac:dyDescent="0.35"/>
    <row r="1379" customFormat="1" x14ac:dyDescent="0.35"/>
    <row r="1380" customFormat="1" x14ac:dyDescent="0.35"/>
    <row r="1381" customFormat="1" x14ac:dyDescent="0.35"/>
    <row r="1382" customFormat="1" x14ac:dyDescent="0.35"/>
    <row r="1383" customFormat="1" x14ac:dyDescent="0.35"/>
    <row r="1384" customFormat="1" x14ac:dyDescent="0.35"/>
    <row r="1385" customFormat="1" x14ac:dyDescent="0.35"/>
    <row r="1386" customFormat="1" x14ac:dyDescent="0.35"/>
    <row r="1387" customFormat="1" x14ac:dyDescent="0.35"/>
    <row r="1388" customFormat="1" x14ac:dyDescent="0.35"/>
    <row r="1389" customFormat="1" x14ac:dyDescent="0.35"/>
    <row r="1390" customFormat="1" x14ac:dyDescent="0.35"/>
    <row r="1391" customFormat="1" x14ac:dyDescent="0.35"/>
    <row r="1392" customFormat="1" x14ac:dyDescent="0.35"/>
    <row r="1393" customFormat="1" x14ac:dyDescent="0.35"/>
    <row r="1394" customFormat="1" x14ac:dyDescent="0.35"/>
    <row r="1395" customFormat="1" x14ac:dyDescent="0.35"/>
    <row r="1396" customFormat="1" x14ac:dyDescent="0.35"/>
    <row r="1397" customFormat="1" x14ac:dyDescent="0.35"/>
    <row r="1398" customFormat="1" x14ac:dyDescent="0.35"/>
    <row r="1399" customFormat="1" x14ac:dyDescent="0.35"/>
    <row r="1400" customFormat="1" x14ac:dyDescent="0.35"/>
    <row r="1401" customFormat="1" x14ac:dyDescent="0.35"/>
    <row r="1402" customFormat="1" x14ac:dyDescent="0.35"/>
    <row r="1403" customFormat="1" x14ac:dyDescent="0.35"/>
    <row r="1404" customFormat="1" x14ac:dyDescent="0.35"/>
    <row r="1405" customFormat="1" x14ac:dyDescent="0.35"/>
    <row r="1406" customFormat="1" x14ac:dyDescent="0.35"/>
    <row r="1407" customFormat="1" x14ac:dyDescent="0.35"/>
    <row r="1408" customFormat="1" x14ac:dyDescent="0.35"/>
    <row r="1409" customFormat="1" x14ac:dyDescent="0.35"/>
    <row r="1410" customFormat="1" x14ac:dyDescent="0.35"/>
    <row r="1411" customFormat="1" x14ac:dyDescent="0.35"/>
    <row r="1412" customFormat="1" x14ac:dyDescent="0.35"/>
    <row r="1413" customFormat="1" x14ac:dyDescent="0.35"/>
    <row r="1414" customFormat="1" x14ac:dyDescent="0.35"/>
    <row r="1415" customFormat="1" x14ac:dyDescent="0.35"/>
    <row r="1416" customFormat="1" x14ac:dyDescent="0.35"/>
    <row r="1417" customFormat="1" x14ac:dyDescent="0.35"/>
    <row r="1418" customFormat="1" x14ac:dyDescent="0.35"/>
    <row r="1419" customFormat="1" x14ac:dyDescent="0.35"/>
    <row r="1420" customFormat="1" x14ac:dyDescent="0.35"/>
    <row r="1421" customFormat="1" x14ac:dyDescent="0.35"/>
    <row r="1422" customFormat="1" x14ac:dyDescent="0.35"/>
    <row r="1423" customFormat="1" x14ac:dyDescent="0.35"/>
    <row r="1424" customFormat="1" x14ac:dyDescent="0.35"/>
    <row r="1425" customFormat="1" x14ac:dyDescent="0.35"/>
    <row r="1426" customFormat="1" x14ac:dyDescent="0.35"/>
    <row r="1427" customFormat="1" x14ac:dyDescent="0.35"/>
    <row r="1428" customFormat="1" x14ac:dyDescent="0.35"/>
    <row r="1429" customFormat="1" x14ac:dyDescent="0.35"/>
    <row r="1430" customFormat="1" x14ac:dyDescent="0.35"/>
    <row r="1431" customFormat="1" x14ac:dyDescent="0.35"/>
    <row r="1432" customFormat="1" x14ac:dyDescent="0.35"/>
    <row r="1433" customFormat="1" x14ac:dyDescent="0.35"/>
    <row r="1434" customFormat="1" x14ac:dyDescent="0.35"/>
    <row r="1435" customFormat="1" x14ac:dyDescent="0.35"/>
    <row r="1436" customFormat="1" x14ac:dyDescent="0.35"/>
    <row r="1437" customFormat="1" x14ac:dyDescent="0.35"/>
    <row r="1438" customFormat="1" x14ac:dyDescent="0.35"/>
    <row r="1439" customFormat="1" x14ac:dyDescent="0.35"/>
    <row r="1440" customFormat="1" x14ac:dyDescent="0.35"/>
    <row r="1441" customFormat="1" x14ac:dyDescent="0.35"/>
    <row r="1442" customFormat="1" x14ac:dyDescent="0.35"/>
    <row r="1443" customFormat="1" x14ac:dyDescent="0.35"/>
    <row r="1444" customFormat="1" x14ac:dyDescent="0.35"/>
    <row r="1445" customFormat="1" x14ac:dyDescent="0.35"/>
    <row r="1446" customFormat="1" x14ac:dyDescent="0.35"/>
    <row r="1447" customFormat="1" x14ac:dyDescent="0.35"/>
    <row r="1448" customFormat="1" x14ac:dyDescent="0.35"/>
    <row r="1449" customFormat="1" x14ac:dyDescent="0.35"/>
    <row r="1450" customFormat="1" x14ac:dyDescent="0.35"/>
    <row r="1451" customFormat="1" x14ac:dyDescent="0.35"/>
    <row r="1452" customFormat="1" x14ac:dyDescent="0.35"/>
    <row r="1453" customFormat="1" x14ac:dyDescent="0.35"/>
    <row r="1454" customFormat="1" x14ac:dyDescent="0.35"/>
    <row r="1455" customFormat="1" x14ac:dyDescent="0.35"/>
    <row r="1456" customFormat="1" x14ac:dyDescent="0.35"/>
    <row r="1457" customFormat="1" x14ac:dyDescent="0.35"/>
    <row r="1458" customFormat="1" x14ac:dyDescent="0.35"/>
    <row r="1459" customFormat="1" x14ac:dyDescent="0.35"/>
    <row r="1460" customFormat="1" x14ac:dyDescent="0.35"/>
    <row r="1461" customFormat="1" x14ac:dyDescent="0.35"/>
    <row r="1462" customFormat="1" x14ac:dyDescent="0.35"/>
    <row r="1463" customFormat="1" x14ac:dyDescent="0.35"/>
    <row r="1464" customFormat="1" x14ac:dyDescent="0.35"/>
    <row r="1465" customFormat="1" x14ac:dyDescent="0.35"/>
    <row r="1466" customFormat="1" x14ac:dyDescent="0.35"/>
    <row r="1467" customFormat="1" x14ac:dyDescent="0.35"/>
    <row r="1468" customFormat="1" x14ac:dyDescent="0.35"/>
    <row r="1469" customFormat="1" x14ac:dyDescent="0.35"/>
    <row r="1470" customFormat="1" x14ac:dyDescent="0.35"/>
    <row r="1471" customFormat="1" x14ac:dyDescent="0.35"/>
    <row r="1472" customFormat="1" x14ac:dyDescent="0.35"/>
    <row r="1473" customFormat="1" x14ac:dyDescent="0.35"/>
    <row r="1474" customFormat="1" x14ac:dyDescent="0.35"/>
    <row r="1475" customFormat="1" x14ac:dyDescent="0.35"/>
    <row r="1476" customFormat="1" x14ac:dyDescent="0.35"/>
    <row r="1477" customFormat="1" x14ac:dyDescent="0.35"/>
    <row r="1478" customFormat="1" x14ac:dyDescent="0.35"/>
    <row r="1479" customFormat="1" x14ac:dyDescent="0.35"/>
    <row r="1480" customFormat="1" x14ac:dyDescent="0.35"/>
    <row r="1481" customFormat="1" x14ac:dyDescent="0.35"/>
    <row r="1482" customFormat="1" x14ac:dyDescent="0.35"/>
    <row r="1483" customFormat="1" x14ac:dyDescent="0.35"/>
    <row r="1484" customFormat="1" x14ac:dyDescent="0.35"/>
    <row r="1485" customFormat="1" x14ac:dyDescent="0.35"/>
    <row r="1486" customFormat="1" x14ac:dyDescent="0.35"/>
    <row r="1487" customFormat="1" x14ac:dyDescent="0.35"/>
    <row r="1488" customFormat="1" x14ac:dyDescent="0.35"/>
    <row r="1489" customFormat="1" x14ac:dyDescent="0.35"/>
    <row r="1490" customFormat="1" x14ac:dyDescent="0.35"/>
    <row r="1491" customFormat="1" x14ac:dyDescent="0.35"/>
    <row r="1492" customFormat="1" x14ac:dyDescent="0.35"/>
    <row r="1493" customFormat="1" x14ac:dyDescent="0.35"/>
    <row r="1494" customFormat="1" x14ac:dyDescent="0.35"/>
    <row r="1495" customFormat="1" x14ac:dyDescent="0.35"/>
    <row r="1496" customFormat="1" x14ac:dyDescent="0.35"/>
    <row r="1497" customFormat="1" x14ac:dyDescent="0.35"/>
    <row r="1498" customFormat="1" x14ac:dyDescent="0.35"/>
    <row r="1499" customFormat="1" x14ac:dyDescent="0.35"/>
    <row r="1500" customFormat="1" x14ac:dyDescent="0.35"/>
    <row r="1501" customFormat="1" x14ac:dyDescent="0.35"/>
    <row r="1502" customFormat="1" x14ac:dyDescent="0.35"/>
    <row r="1503" customFormat="1" x14ac:dyDescent="0.35"/>
    <row r="1504" customFormat="1" x14ac:dyDescent="0.35"/>
    <row r="1505" customFormat="1" x14ac:dyDescent="0.35"/>
    <row r="1506" customFormat="1" x14ac:dyDescent="0.35"/>
    <row r="1507" customFormat="1" x14ac:dyDescent="0.35"/>
    <row r="1508" customFormat="1" x14ac:dyDescent="0.35"/>
    <row r="1509" customFormat="1" x14ac:dyDescent="0.35"/>
    <row r="1510" customFormat="1" x14ac:dyDescent="0.35"/>
    <row r="1511" customFormat="1" x14ac:dyDescent="0.35"/>
    <row r="1512" customFormat="1" x14ac:dyDescent="0.35"/>
    <row r="1513" customFormat="1" x14ac:dyDescent="0.35"/>
    <row r="1514" customFormat="1" x14ac:dyDescent="0.35"/>
    <row r="1515" customFormat="1" x14ac:dyDescent="0.35"/>
    <row r="1516" customFormat="1" x14ac:dyDescent="0.35"/>
    <row r="1517" customFormat="1" x14ac:dyDescent="0.35"/>
    <row r="1518" customFormat="1" x14ac:dyDescent="0.35"/>
    <row r="1519" customFormat="1" x14ac:dyDescent="0.35"/>
    <row r="1520" customFormat="1" x14ac:dyDescent="0.35"/>
    <row r="1521" customFormat="1" x14ac:dyDescent="0.35"/>
    <row r="1522" customFormat="1" x14ac:dyDescent="0.35"/>
    <row r="1523" customFormat="1" x14ac:dyDescent="0.35"/>
    <row r="1524" customFormat="1" x14ac:dyDescent="0.35"/>
    <row r="1525" customFormat="1" x14ac:dyDescent="0.35"/>
    <row r="1526" customFormat="1" x14ac:dyDescent="0.35"/>
    <row r="1527" customFormat="1" x14ac:dyDescent="0.35"/>
    <row r="1528" customFormat="1" x14ac:dyDescent="0.35"/>
    <row r="1529" customFormat="1" x14ac:dyDescent="0.35"/>
    <row r="1530" customFormat="1" x14ac:dyDescent="0.35"/>
    <row r="1531" customFormat="1" x14ac:dyDescent="0.35"/>
    <row r="1532" customFormat="1" x14ac:dyDescent="0.35"/>
    <row r="1533" customFormat="1" x14ac:dyDescent="0.35"/>
    <row r="1534" customFormat="1" x14ac:dyDescent="0.35"/>
    <row r="1535" customFormat="1" x14ac:dyDescent="0.35"/>
    <row r="1536" customFormat="1" x14ac:dyDescent="0.35"/>
    <row r="1537" customFormat="1" x14ac:dyDescent="0.35"/>
    <row r="1538" customFormat="1" x14ac:dyDescent="0.35"/>
    <row r="1539" customFormat="1" x14ac:dyDescent="0.35"/>
    <row r="1540" customFormat="1" x14ac:dyDescent="0.35"/>
    <row r="1541" customFormat="1" x14ac:dyDescent="0.35"/>
    <row r="1542" customFormat="1" x14ac:dyDescent="0.35"/>
    <row r="1543" customFormat="1" x14ac:dyDescent="0.35"/>
    <row r="1544" customFormat="1" x14ac:dyDescent="0.35"/>
    <row r="1545" customFormat="1" x14ac:dyDescent="0.35"/>
    <row r="1546" customFormat="1" x14ac:dyDescent="0.35"/>
    <row r="1547" customFormat="1" x14ac:dyDescent="0.35"/>
    <row r="1548" customFormat="1" x14ac:dyDescent="0.35"/>
    <row r="1549" customFormat="1" x14ac:dyDescent="0.35"/>
    <row r="1550" customFormat="1" x14ac:dyDescent="0.35"/>
    <row r="1551" customFormat="1" x14ac:dyDescent="0.35"/>
    <row r="1552" customFormat="1" x14ac:dyDescent="0.35"/>
    <row r="1553" customFormat="1" x14ac:dyDescent="0.35"/>
    <row r="1554" customFormat="1" x14ac:dyDescent="0.35"/>
    <row r="1555" customFormat="1" x14ac:dyDescent="0.35"/>
    <row r="1556" customFormat="1" x14ac:dyDescent="0.35"/>
    <row r="1557" customFormat="1" x14ac:dyDescent="0.35"/>
    <row r="1558" customFormat="1" x14ac:dyDescent="0.35"/>
    <row r="1559" customFormat="1" x14ac:dyDescent="0.35"/>
    <row r="1560" customFormat="1" x14ac:dyDescent="0.35"/>
    <row r="1561" customFormat="1" x14ac:dyDescent="0.35"/>
    <row r="1562" customFormat="1" x14ac:dyDescent="0.35"/>
    <row r="1563" customFormat="1" x14ac:dyDescent="0.35"/>
    <row r="1564" customFormat="1" x14ac:dyDescent="0.35"/>
    <row r="1565" customFormat="1" x14ac:dyDescent="0.35"/>
    <row r="1566" customFormat="1" x14ac:dyDescent="0.35"/>
    <row r="1567" customFormat="1" x14ac:dyDescent="0.35"/>
    <row r="1568" customFormat="1" x14ac:dyDescent="0.35"/>
    <row r="1569" customFormat="1" x14ac:dyDescent="0.35"/>
    <row r="1570" customFormat="1" x14ac:dyDescent="0.35"/>
    <row r="1571" customFormat="1" x14ac:dyDescent="0.35"/>
    <row r="1572" customFormat="1" x14ac:dyDescent="0.35"/>
    <row r="1573" customFormat="1" x14ac:dyDescent="0.35"/>
    <row r="1574" customFormat="1" x14ac:dyDescent="0.35"/>
    <row r="1575" customFormat="1" x14ac:dyDescent="0.35"/>
    <row r="1576" customFormat="1" x14ac:dyDescent="0.35"/>
    <row r="1577" customFormat="1" x14ac:dyDescent="0.35"/>
    <row r="1578" customFormat="1" x14ac:dyDescent="0.35"/>
    <row r="1579" customFormat="1" x14ac:dyDescent="0.35"/>
    <row r="1580" customFormat="1" x14ac:dyDescent="0.35"/>
    <row r="1581" customFormat="1" x14ac:dyDescent="0.35"/>
    <row r="1582" customFormat="1" x14ac:dyDescent="0.35"/>
    <row r="1583" customFormat="1" x14ac:dyDescent="0.35"/>
    <row r="1584" customFormat="1" x14ac:dyDescent="0.35"/>
    <row r="1585" customFormat="1" x14ac:dyDescent="0.35"/>
    <row r="1586" customFormat="1" x14ac:dyDescent="0.35"/>
    <row r="1587" customFormat="1" x14ac:dyDescent="0.35"/>
    <row r="1588" customFormat="1" x14ac:dyDescent="0.35"/>
    <row r="1589" customFormat="1" x14ac:dyDescent="0.35"/>
    <row r="1590" customFormat="1" x14ac:dyDescent="0.35"/>
    <row r="1591" customFormat="1" x14ac:dyDescent="0.35"/>
    <row r="1592" customFormat="1" x14ac:dyDescent="0.35"/>
    <row r="1593" customFormat="1" x14ac:dyDescent="0.35"/>
    <row r="1594" customFormat="1" x14ac:dyDescent="0.35"/>
    <row r="1595" customFormat="1" x14ac:dyDescent="0.35"/>
    <row r="1596" customFormat="1" x14ac:dyDescent="0.35"/>
    <row r="1597" customFormat="1" x14ac:dyDescent="0.35"/>
    <row r="1598" customFormat="1" x14ac:dyDescent="0.35"/>
    <row r="1599" customFormat="1" x14ac:dyDescent="0.35"/>
    <row r="1600" customFormat="1" x14ac:dyDescent="0.35"/>
    <row r="1601" customFormat="1" x14ac:dyDescent="0.35"/>
    <row r="1602" customFormat="1" x14ac:dyDescent="0.35"/>
    <row r="1603" customFormat="1" x14ac:dyDescent="0.35"/>
    <row r="1604" customFormat="1" x14ac:dyDescent="0.35"/>
    <row r="1605" customFormat="1" x14ac:dyDescent="0.35"/>
    <row r="1606" customFormat="1" x14ac:dyDescent="0.35"/>
    <row r="1607" customFormat="1" x14ac:dyDescent="0.35"/>
    <row r="1608" customFormat="1" x14ac:dyDescent="0.35"/>
    <row r="1609" customFormat="1" x14ac:dyDescent="0.35"/>
    <row r="1610" customFormat="1" x14ac:dyDescent="0.35"/>
    <row r="1611" customFormat="1" x14ac:dyDescent="0.35"/>
    <row r="1612" customFormat="1" x14ac:dyDescent="0.35"/>
    <row r="1613" customFormat="1" x14ac:dyDescent="0.35"/>
    <row r="1614" customFormat="1" x14ac:dyDescent="0.35"/>
    <row r="1615" customFormat="1" x14ac:dyDescent="0.35"/>
    <row r="1616" customFormat="1" x14ac:dyDescent="0.35"/>
    <row r="1617" customFormat="1" x14ac:dyDescent="0.35"/>
    <row r="1618" customFormat="1" x14ac:dyDescent="0.35"/>
    <row r="1619" customFormat="1" x14ac:dyDescent="0.35"/>
    <row r="1620" customFormat="1" x14ac:dyDescent="0.35"/>
    <row r="1621" customFormat="1" x14ac:dyDescent="0.35"/>
    <row r="1622" customFormat="1" x14ac:dyDescent="0.35"/>
    <row r="1623" customFormat="1" x14ac:dyDescent="0.35"/>
    <row r="1624" customFormat="1" x14ac:dyDescent="0.35"/>
    <row r="1625" customFormat="1" x14ac:dyDescent="0.35"/>
    <row r="1626" customFormat="1" x14ac:dyDescent="0.35"/>
    <row r="1627" customFormat="1" x14ac:dyDescent="0.35"/>
    <row r="1628" customFormat="1" x14ac:dyDescent="0.35"/>
    <row r="1629" customFormat="1" x14ac:dyDescent="0.35"/>
    <row r="1630" customFormat="1" x14ac:dyDescent="0.35"/>
    <row r="1631" customFormat="1" x14ac:dyDescent="0.35"/>
    <row r="1632" customFormat="1" x14ac:dyDescent="0.35"/>
    <row r="1633" customFormat="1" x14ac:dyDescent="0.35"/>
    <row r="1634" customFormat="1" x14ac:dyDescent="0.35"/>
    <row r="1635" customFormat="1" x14ac:dyDescent="0.35"/>
    <row r="1636" customFormat="1" x14ac:dyDescent="0.35"/>
    <row r="1637" customFormat="1" x14ac:dyDescent="0.35"/>
    <row r="1638" customFormat="1" x14ac:dyDescent="0.35"/>
    <row r="1639" customFormat="1" x14ac:dyDescent="0.35"/>
    <row r="1640" customFormat="1" x14ac:dyDescent="0.35"/>
    <row r="1641" customFormat="1" x14ac:dyDescent="0.35"/>
    <row r="1642" customFormat="1" x14ac:dyDescent="0.35"/>
    <row r="1643" customFormat="1" x14ac:dyDescent="0.35"/>
    <row r="1644" customFormat="1" x14ac:dyDescent="0.35"/>
    <row r="1645" customFormat="1" x14ac:dyDescent="0.35"/>
    <row r="1646" customFormat="1" x14ac:dyDescent="0.35"/>
    <row r="1647" customFormat="1" x14ac:dyDescent="0.35"/>
    <row r="1648" customFormat="1" x14ac:dyDescent="0.35"/>
    <row r="1649" customFormat="1" x14ac:dyDescent="0.35"/>
    <row r="1650" customFormat="1" x14ac:dyDescent="0.35"/>
    <row r="1651" customFormat="1" x14ac:dyDescent="0.35"/>
    <row r="1652" customFormat="1" x14ac:dyDescent="0.35"/>
    <row r="1653" customFormat="1" x14ac:dyDescent="0.35"/>
    <row r="1654" customFormat="1" x14ac:dyDescent="0.35"/>
    <row r="1655" customFormat="1" x14ac:dyDescent="0.35"/>
    <row r="1656" customFormat="1" x14ac:dyDescent="0.35"/>
    <row r="1657" customFormat="1" x14ac:dyDescent="0.35"/>
    <row r="1658" customFormat="1" x14ac:dyDescent="0.35"/>
    <row r="1659" customFormat="1" x14ac:dyDescent="0.35"/>
    <row r="1660" customFormat="1" x14ac:dyDescent="0.35"/>
    <row r="1661" customFormat="1" x14ac:dyDescent="0.35"/>
    <row r="1662" customFormat="1" x14ac:dyDescent="0.35"/>
    <row r="1663" customFormat="1" x14ac:dyDescent="0.35"/>
    <row r="1664" customFormat="1" x14ac:dyDescent="0.35"/>
    <row r="1665" customFormat="1" x14ac:dyDescent="0.35"/>
    <row r="1666" customFormat="1" x14ac:dyDescent="0.35"/>
    <row r="1667" customFormat="1" x14ac:dyDescent="0.35"/>
    <row r="1668" customFormat="1" x14ac:dyDescent="0.35"/>
    <row r="1669" customFormat="1" x14ac:dyDescent="0.35"/>
    <row r="1670" customFormat="1" x14ac:dyDescent="0.35"/>
    <row r="1671" customFormat="1" x14ac:dyDescent="0.35"/>
    <row r="1672" customFormat="1" x14ac:dyDescent="0.35"/>
    <row r="1673" customFormat="1" x14ac:dyDescent="0.35"/>
    <row r="1674" customFormat="1" x14ac:dyDescent="0.35"/>
    <row r="1675" customFormat="1" x14ac:dyDescent="0.35"/>
    <row r="1676" customFormat="1" x14ac:dyDescent="0.35"/>
    <row r="1677" customFormat="1" x14ac:dyDescent="0.35"/>
    <row r="1678" customFormat="1" x14ac:dyDescent="0.35"/>
    <row r="1679" customFormat="1" x14ac:dyDescent="0.35"/>
    <row r="1680" customFormat="1" x14ac:dyDescent="0.35"/>
    <row r="1681" customFormat="1" x14ac:dyDescent="0.35"/>
    <row r="1682" customFormat="1" x14ac:dyDescent="0.35"/>
    <row r="1683" customFormat="1" x14ac:dyDescent="0.35"/>
    <row r="1684" customFormat="1" x14ac:dyDescent="0.35"/>
    <row r="1685" customFormat="1" x14ac:dyDescent="0.35"/>
    <row r="1686" customFormat="1" x14ac:dyDescent="0.35"/>
    <row r="1687" customFormat="1" x14ac:dyDescent="0.35"/>
    <row r="1688" customFormat="1" x14ac:dyDescent="0.35"/>
    <row r="1689" customFormat="1" x14ac:dyDescent="0.35"/>
    <row r="1690" customFormat="1" x14ac:dyDescent="0.35"/>
    <row r="1691" customFormat="1" x14ac:dyDescent="0.35"/>
    <row r="1692" customFormat="1" x14ac:dyDescent="0.35"/>
    <row r="1693" customFormat="1" x14ac:dyDescent="0.35"/>
    <row r="1694" customFormat="1" x14ac:dyDescent="0.35"/>
    <row r="1695" customFormat="1" x14ac:dyDescent="0.35"/>
    <row r="1696" customFormat="1" x14ac:dyDescent="0.35"/>
    <row r="1697" customFormat="1" x14ac:dyDescent="0.35"/>
    <row r="1698" customFormat="1" x14ac:dyDescent="0.35"/>
    <row r="1699" customFormat="1" x14ac:dyDescent="0.35"/>
    <row r="1700" customFormat="1" x14ac:dyDescent="0.35"/>
    <row r="1701" customFormat="1" x14ac:dyDescent="0.35"/>
    <row r="1702" customFormat="1" x14ac:dyDescent="0.35"/>
    <row r="1703" customFormat="1" x14ac:dyDescent="0.35"/>
    <row r="1704" customFormat="1" x14ac:dyDescent="0.35"/>
    <row r="1705" customFormat="1" x14ac:dyDescent="0.35"/>
    <row r="1706" customFormat="1" x14ac:dyDescent="0.35"/>
    <row r="1707" customFormat="1" x14ac:dyDescent="0.35"/>
    <row r="1708" customFormat="1" x14ac:dyDescent="0.35"/>
    <row r="1709" customFormat="1" x14ac:dyDescent="0.35"/>
    <row r="1710" customFormat="1" x14ac:dyDescent="0.35"/>
    <row r="1711" customFormat="1" x14ac:dyDescent="0.35"/>
    <row r="1712" customFormat="1" x14ac:dyDescent="0.35"/>
    <row r="1713" customFormat="1" x14ac:dyDescent="0.35"/>
    <row r="1714" customFormat="1" x14ac:dyDescent="0.35"/>
    <row r="1715" customFormat="1" x14ac:dyDescent="0.35"/>
    <row r="1716" customFormat="1" x14ac:dyDescent="0.35"/>
    <row r="1717" customFormat="1" x14ac:dyDescent="0.35"/>
    <row r="1718" customFormat="1" x14ac:dyDescent="0.35"/>
    <row r="1719" customFormat="1" x14ac:dyDescent="0.35"/>
    <row r="1720" customFormat="1" x14ac:dyDescent="0.35"/>
    <row r="1721" customFormat="1" x14ac:dyDescent="0.35"/>
    <row r="1722" customFormat="1" x14ac:dyDescent="0.35"/>
    <row r="1723" customFormat="1" x14ac:dyDescent="0.35"/>
    <row r="1724" customFormat="1" x14ac:dyDescent="0.35"/>
    <row r="1725" customFormat="1" x14ac:dyDescent="0.35"/>
    <row r="1726" customFormat="1" x14ac:dyDescent="0.35"/>
    <row r="1727" customFormat="1" x14ac:dyDescent="0.35"/>
    <row r="1728" customFormat="1" x14ac:dyDescent="0.35"/>
    <row r="1729" customFormat="1" x14ac:dyDescent="0.35"/>
    <row r="1730" customFormat="1" x14ac:dyDescent="0.35"/>
    <row r="1731" customFormat="1" x14ac:dyDescent="0.35"/>
    <row r="1732" customFormat="1" x14ac:dyDescent="0.35"/>
    <row r="1733" customFormat="1" x14ac:dyDescent="0.35"/>
    <row r="1734" customFormat="1" x14ac:dyDescent="0.35"/>
    <row r="1735" customFormat="1" x14ac:dyDescent="0.35"/>
    <row r="1736" customFormat="1" x14ac:dyDescent="0.35"/>
    <row r="1737" customFormat="1" x14ac:dyDescent="0.35"/>
    <row r="1738" customFormat="1" x14ac:dyDescent="0.35"/>
    <row r="1739" customFormat="1" x14ac:dyDescent="0.35"/>
    <row r="1740" customFormat="1" x14ac:dyDescent="0.35"/>
    <row r="1741" customFormat="1" x14ac:dyDescent="0.35"/>
    <row r="1742" customFormat="1" x14ac:dyDescent="0.35"/>
    <row r="1743" customFormat="1" x14ac:dyDescent="0.35"/>
    <row r="1744" customFormat="1" x14ac:dyDescent="0.35"/>
    <row r="1745" customFormat="1" x14ac:dyDescent="0.35"/>
    <row r="1746" customFormat="1" x14ac:dyDescent="0.35"/>
    <row r="1747" customFormat="1" x14ac:dyDescent="0.35"/>
    <row r="1748" customFormat="1" x14ac:dyDescent="0.35"/>
    <row r="1749" customFormat="1" x14ac:dyDescent="0.35"/>
    <row r="1750" customFormat="1" x14ac:dyDescent="0.35"/>
    <row r="1751" customFormat="1" x14ac:dyDescent="0.35"/>
    <row r="1752" customFormat="1" x14ac:dyDescent="0.35"/>
    <row r="1753" customFormat="1" x14ac:dyDescent="0.35"/>
    <row r="1754" customFormat="1" x14ac:dyDescent="0.35"/>
    <row r="1755" customFormat="1" x14ac:dyDescent="0.35"/>
    <row r="1756" customFormat="1" x14ac:dyDescent="0.35"/>
    <row r="1757" customFormat="1" x14ac:dyDescent="0.35"/>
    <row r="1758" customFormat="1" x14ac:dyDescent="0.35"/>
    <row r="1759" customFormat="1" x14ac:dyDescent="0.35"/>
    <row r="1760" customFormat="1" x14ac:dyDescent="0.35"/>
    <row r="1761" customFormat="1" x14ac:dyDescent="0.35"/>
    <row r="1762" customFormat="1" x14ac:dyDescent="0.35"/>
    <row r="1763" customFormat="1" x14ac:dyDescent="0.35"/>
    <row r="1764" customFormat="1" x14ac:dyDescent="0.35"/>
    <row r="1765" customFormat="1" x14ac:dyDescent="0.35"/>
    <row r="1766" customFormat="1" x14ac:dyDescent="0.35"/>
    <row r="1767" customFormat="1" x14ac:dyDescent="0.35"/>
    <row r="1768" customFormat="1" x14ac:dyDescent="0.35"/>
    <row r="1769" customFormat="1" x14ac:dyDescent="0.35"/>
    <row r="1770" customFormat="1" x14ac:dyDescent="0.35"/>
    <row r="1771" customFormat="1" x14ac:dyDescent="0.35"/>
    <row r="1772" customFormat="1" x14ac:dyDescent="0.35"/>
    <row r="1773" customFormat="1" x14ac:dyDescent="0.35"/>
    <row r="1774" customFormat="1" x14ac:dyDescent="0.35"/>
    <row r="1775" customFormat="1" x14ac:dyDescent="0.35"/>
    <row r="1776" customFormat="1" x14ac:dyDescent="0.35"/>
    <row r="1777" customFormat="1" x14ac:dyDescent="0.35"/>
    <row r="1778" customFormat="1" x14ac:dyDescent="0.35"/>
    <row r="1779" customFormat="1" x14ac:dyDescent="0.35"/>
    <row r="1780" customFormat="1" x14ac:dyDescent="0.35"/>
    <row r="1781" customFormat="1" x14ac:dyDescent="0.35"/>
    <row r="1782" customFormat="1" x14ac:dyDescent="0.35"/>
    <row r="1783" customFormat="1" x14ac:dyDescent="0.35"/>
    <row r="1784" customFormat="1" x14ac:dyDescent="0.35"/>
    <row r="1785" customFormat="1" x14ac:dyDescent="0.35"/>
    <row r="1786" customFormat="1" x14ac:dyDescent="0.35"/>
    <row r="1787" customFormat="1" x14ac:dyDescent="0.35"/>
    <row r="1788" customFormat="1" x14ac:dyDescent="0.35"/>
    <row r="1789" customFormat="1" x14ac:dyDescent="0.35"/>
    <row r="1790" customFormat="1" x14ac:dyDescent="0.35"/>
    <row r="1791" customFormat="1" x14ac:dyDescent="0.35"/>
    <row r="1792" customFormat="1" x14ac:dyDescent="0.35"/>
    <row r="1793" customFormat="1" x14ac:dyDescent="0.35"/>
    <row r="1794" customFormat="1" x14ac:dyDescent="0.35"/>
    <row r="1795" customFormat="1" x14ac:dyDescent="0.35"/>
    <row r="1796" customFormat="1" x14ac:dyDescent="0.35"/>
    <row r="1797" customFormat="1" x14ac:dyDescent="0.35"/>
    <row r="1798" customFormat="1" x14ac:dyDescent="0.35"/>
    <row r="1799" customFormat="1" x14ac:dyDescent="0.35"/>
    <row r="1800" customFormat="1" x14ac:dyDescent="0.35"/>
    <row r="1801" customFormat="1" x14ac:dyDescent="0.35"/>
    <row r="1802" customFormat="1" x14ac:dyDescent="0.35"/>
    <row r="1803" customFormat="1" x14ac:dyDescent="0.35"/>
    <row r="1804" customFormat="1" x14ac:dyDescent="0.35"/>
    <row r="1805" customFormat="1" x14ac:dyDescent="0.35"/>
    <row r="1806" customFormat="1" x14ac:dyDescent="0.35"/>
    <row r="1807" customFormat="1" x14ac:dyDescent="0.35"/>
    <row r="1808" customFormat="1" x14ac:dyDescent="0.35"/>
    <row r="1809" customFormat="1" x14ac:dyDescent="0.35"/>
    <row r="1810" customFormat="1" x14ac:dyDescent="0.35"/>
    <row r="1811" customFormat="1" x14ac:dyDescent="0.35"/>
    <row r="1812" customFormat="1" x14ac:dyDescent="0.35"/>
    <row r="1813" customFormat="1" x14ac:dyDescent="0.35"/>
    <row r="1814" customFormat="1" x14ac:dyDescent="0.35"/>
    <row r="1815" customFormat="1" x14ac:dyDescent="0.35"/>
    <row r="1816" customFormat="1" x14ac:dyDescent="0.35"/>
    <row r="1817" customFormat="1" x14ac:dyDescent="0.35"/>
    <row r="1818" customFormat="1" x14ac:dyDescent="0.35"/>
    <row r="1819" customFormat="1" x14ac:dyDescent="0.35"/>
    <row r="1820" customFormat="1" x14ac:dyDescent="0.35"/>
    <row r="1821" customFormat="1" x14ac:dyDescent="0.35"/>
    <row r="1822" customFormat="1" x14ac:dyDescent="0.35"/>
    <row r="1823" customFormat="1" x14ac:dyDescent="0.35"/>
    <row r="1824" customFormat="1" x14ac:dyDescent="0.35"/>
    <row r="1825" customFormat="1" x14ac:dyDescent="0.35"/>
    <row r="1826" customFormat="1" x14ac:dyDescent="0.35"/>
    <row r="1827" customFormat="1" x14ac:dyDescent="0.35"/>
    <row r="1828" customFormat="1" x14ac:dyDescent="0.35"/>
    <row r="1829" customFormat="1" x14ac:dyDescent="0.35"/>
    <row r="1830" customFormat="1" x14ac:dyDescent="0.35"/>
    <row r="1831" customFormat="1" x14ac:dyDescent="0.35"/>
    <row r="1832" customFormat="1" x14ac:dyDescent="0.35"/>
    <row r="1833" customFormat="1" x14ac:dyDescent="0.35"/>
    <row r="1834" customFormat="1" x14ac:dyDescent="0.35"/>
    <row r="1835" customFormat="1" x14ac:dyDescent="0.35"/>
    <row r="1836" customFormat="1" x14ac:dyDescent="0.35"/>
    <row r="1837" customFormat="1" x14ac:dyDescent="0.35"/>
    <row r="1838" customFormat="1" x14ac:dyDescent="0.35"/>
    <row r="1839" customFormat="1" x14ac:dyDescent="0.35"/>
    <row r="1840" customFormat="1" x14ac:dyDescent="0.35"/>
    <row r="1841" customFormat="1" x14ac:dyDescent="0.35"/>
    <row r="1842" customFormat="1" x14ac:dyDescent="0.35"/>
    <row r="1843" customFormat="1" x14ac:dyDescent="0.35"/>
    <row r="1844" customFormat="1" x14ac:dyDescent="0.35"/>
    <row r="1845" customFormat="1" x14ac:dyDescent="0.35"/>
    <row r="1846" customFormat="1" x14ac:dyDescent="0.35"/>
    <row r="1847" customFormat="1" x14ac:dyDescent="0.35"/>
    <row r="1848" customFormat="1" x14ac:dyDescent="0.35"/>
    <row r="1849" customFormat="1" x14ac:dyDescent="0.35"/>
    <row r="1850" customFormat="1" x14ac:dyDescent="0.35"/>
    <row r="1851" customFormat="1" x14ac:dyDescent="0.35"/>
    <row r="1852" customFormat="1" x14ac:dyDescent="0.35"/>
    <row r="1853" customFormat="1" x14ac:dyDescent="0.35"/>
    <row r="1854" customFormat="1" x14ac:dyDescent="0.35"/>
    <row r="1855" customFormat="1" x14ac:dyDescent="0.35"/>
    <row r="1856" customFormat="1" x14ac:dyDescent="0.35"/>
    <row r="1857" customFormat="1" x14ac:dyDescent="0.35"/>
    <row r="1858" customFormat="1" x14ac:dyDescent="0.35"/>
    <row r="1859" customFormat="1" x14ac:dyDescent="0.35"/>
    <row r="1860" customFormat="1" x14ac:dyDescent="0.35"/>
    <row r="1861" customFormat="1" x14ac:dyDescent="0.35"/>
    <row r="1862" customFormat="1" x14ac:dyDescent="0.35"/>
    <row r="1863" customFormat="1" x14ac:dyDescent="0.35"/>
    <row r="1864" customFormat="1" x14ac:dyDescent="0.35"/>
    <row r="1865" customFormat="1" x14ac:dyDescent="0.35"/>
    <row r="1866" customFormat="1" x14ac:dyDescent="0.35"/>
    <row r="1867" customFormat="1" x14ac:dyDescent="0.35"/>
    <row r="1868" customFormat="1" x14ac:dyDescent="0.35"/>
    <row r="1869" customFormat="1" x14ac:dyDescent="0.35"/>
    <row r="1870" customFormat="1" x14ac:dyDescent="0.35"/>
    <row r="1871" customFormat="1" x14ac:dyDescent="0.35"/>
    <row r="1872" customFormat="1" x14ac:dyDescent="0.35"/>
    <row r="1873" customFormat="1" x14ac:dyDescent="0.35"/>
    <row r="1874" customFormat="1" x14ac:dyDescent="0.35"/>
    <row r="1875" customFormat="1" x14ac:dyDescent="0.35"/>
    <row r="1876" customFormat="1" x14ac:dyDescent="0.35"/>
    <row r="1877" customFormat="1" x14ac:dyDescent="0.35"/>
    <row r="1878" customFormat="1" x14ac:dyDescent="0.35"/>
    <row r="1879" customFormat="1" x14ac:dyDescent="0.35"/>
    <row r="1880" customFormat="1" x14ac:dyDescent="0.35"/>
    <row r="1881" customFormat="1" x14ac:dyDescent="0.35"/>
    <row r="1882" customFormat="1" x14ac:dyDescent="0.35"/>
    <row r="1883" customFormat="1" x14ac:dyDescent="0.35"/>
    <row r="1884" customFormat="1" x14ac:dyDescent="0.35"/>
    <row r="1885" customFormat="1" x14ac:dyDescent="0.35"/>
    <row r="1886" customFormat="1" x14ac:dyDescent="0.35"/>
    <row r="1887" customFormat="1" x14ac:dyDescent="0.35"/>
    <row r="1888" customFormat="1" x14ac:dyDescent="0.35"/>
    <row r="1889" customFormat="1" x14ac:dyDescent="0.35"/>
    <row r="1890" customFormat="1" x14ac:dyDescent="0.35"/>
    <row r="1891" customFormat="1" x14ac:dyDescent="0.35"/>
    <row r="1892" customFormat="1" x14ac:dyDescent="0.35"/>
    <row r="1893" customFormat="1" x14ac:dyDescent="0.35"/>
    <row r="1894" customFormat="1" x14ac:dyDescent="0.35"/>
    <row r="1895" customFormat="1" x14ac:dyDescent="0.35"/>
    <row r="1896" customFormat="1" x14ac:dyDescent="0.35"/>
    <row r="1897" customFormat="1" x14ac:dyDescent="0.35"/>
    <row r="1898" customFormat="1" x14ac:dyDescent="0.35"/>
    <row r="1899" customFormat="1" x14ac:dyDescent="0.35"/>
    <row r="1900" customFormat="1" x14ac:dyDescent="0.35"/>
    <row r="1901" customFormat="1" x14ac:dyDescent="0.35"/>
    <row r="1902" customFormat="1" x14ac:dyDescent="0.35"/>
    <row r="1903" customFormat="1" x14ac:dyDescent="0.35"/>
    <row r="1904" customFormat="1" x14ac:dyDescent="0.35"/>
    <row r="1905" customFormat="1" x14ac:dyDescent="0.35"/>
    <row r="1906" customFormat="1" x14ac:dyDescent="0.35"/>
    <row r="1907" customFormat="1" x14ac:dyDescent="0.35"/>
    <row r="1908" customFormat="1" x14ac:dyDescent="0.35"/>
    <row r="1909" customFormat="1" x14ac:dyDescent="0.35"/>
    <row r="1910" customFormat="1" x14ac:dyDescent="0.35"/>
    <row r="1911" customFormat="1" x14ac:dyDescent="0.35"/>
    <row r="1912" customFormat="1" x14ac:dyDescent="0.35"/>
    <row r="1913" customFormat="1" x14ac:dyDescent="0.35"/>
    <row r="1914" customFormat="1" x14ac:dyDescent="0.35"/>
    <row r="1915" customFormat="1" x14ac:dyDescent="0.35"/>
    <row r="1916" customFormat="1" x14ac:dyDescent="0.35"/>
    <row r="1917" customFormat="1" x14ac:dyDescent="0.35"/>
    <row r="1918" customFormat="1" x14ac:dyDescent="0.35"/>
    <row r="1919" customFormat="1" x14ac:dyDescent="0.35"/>
    <row r="1920" customFormat="1" x14ac:dyDescent="0.35"/>
    <row r="1921" customFormat="1" x14ac:dyDescent="0.35"/>
    <row r="1922" customFormat="1" x14ac:dyDescent="0.35"/>
    <row r="1923" customFormat="1" x14ac:dyDescent="0.35"/>
    <row r="1924" customFormat="1" x14ac:dyDescent="0.35"/>
    <row r="1925" customFormat="1" x14ac:dyDescent="0.35"/>
    <row r="1926" customFormat="1" x14ac:dyDescent="0.35"/>
    <row r="1927" customFormat="1" x14ac:dyDescent="0.35"/>
    <row r="1928" customFormat="1" x14ac:dyDescent="0.35"/>
    <row r="1929" customFormat="1" x14ac:dyDescent="0.35"/>
    <row r="1930" customFormat="1" x14ac:dyDescent="0.35"/>
    <row r="1931" customFormat="1" x14ac:dyDescent="0.35"/>
    <row r="1932" customFormat="1" x14ac:dyDescent="0.35"/>
    <row r="1933" customFormat="1" x14ac:dyDescent="0.35"/>
    <row r="1934" customFormat="1" x14ac:dyDescent="0.35"/>
    <row r="1935" customFormat="1" x14ac:dyDescent="0.35"/>
    <row r="1936" customFormat="1" x14ac:dyDescent="0.35"/>
    <row r="1937" customFormat="1" x14ac:dyDescent="0.35"/>
    <row r="1938" customFormat="1" x14ac:dyDescent="0.35"/>
    <row r="1939" customFormat="1" x14ac:dyDescent="0.35"/>
    <row r="1940" customFormat="1" x14ac:dyDescent="0.35"/>
    <row r="1941" customFormat="1" x14ac:dyDescent="0.35"/>
    <row r="1942" customFormat="1" x14ac:dyDescent="0.35"/>
    <row r="1943" customFormat="1" x14ac:dyDescent="0.35"/>
    <row r="1944" customFormat="1" x14ac:dyDescent="0.35"/>
    <row r="1945" customFormat="1" x14ac:dyDescent="0.35"/>
    <row r="1946" customFormat="1" x14ac:dyDescent="0.35"/>
    <row r="1947" customFormat="1" x14ac:dyDescent="0.35"/>
    <row r="1948" customFormat="1" x14ac:dyDescent="0.35"/>
    <row r="1949" customFormat="1" x14ac:dyDescent="0.35"/>
    <row r="1950" customFormat="1" x14ac:dyDescent="0.35"/>
    <row r="1951" customFormat="1" x14ac:dyDescent="0.35"/>
    <row r="1952" customFormat="1" x14ac:dyDescent="0.35"/>
    <row r="1953" customFormat="1" x14ac:dyDescent="0.35"/>
    <row r="1954" customFormat="1" x14ac:dyDescent="0.35"/>
    <row r="1955" customFormat="1" x14ac:dyDescent="0.35"/>
    <row r="1956" customFormat="1" x14ac:dyDescent="0.35"/>
    <row r="1957" customFormat="1" x14ac:dyDescent="0.35"/>
    <row r="1958" customFormat="1" x14ac:dyDescent="0.35"/>
    <row r="1959" customFormat="1" x14ac:dyDescent="0.35"/>
    <row r="1960" customFormat="1" x14ac:dyDescent="0.35"/>
    <row r="1961" customFormat="1" x14ac:dyDescent="0.35"/>
    <row r="1962" customFormat="1" x14ac:dyDescent="0.35"/>
    <row r="1963" customFormat="1" x14ac:dyDescent="0.35"/>
    <row r="1964" customFormat="1" x14ac:dyDescent="0.35"/>
    <row r="1965" customFormat="1" x14ac:dyDescent="0.35"/>
    <row r="1966" customFormat="1" x14ac:dyDescent="0.35"/>
    <row r="1967" customFormat="1" x14ac:dyDescent="0.35"/>
    <row r="1968" customFormat="1" x14ac:dyDescent="0.35"/>
    <row r="1969" customFormat="1" x14ac:dyDescent="0.35"/>
    <row r="1970" customFormat="1" x14ac:dyDescent="0.35"/>
    <row r="1971" customFormat="1" x14ac:dyDescent="0.35"/>
    <row r="1972" customFormat="1" x14ac:dyDescent="0.35"/>
    <row r="1973" customFormat="1" x14ac:dyDescent="0.35"/>
    <row r="1974" customFormat="1" x14ac:dyDescent="0.35"/>
    <row r="1975" customFormat="1" x14ac:dyDescent="0.35"/>
    <row r="1976" customFormat="1" x14ac:dyDescent="0.35"/>
    <row r="1977" customFormat="1" x14ac:dyDescent="0.35"/>
    <row r="1978" customFormat="1" x14ac:dyDescent="0.35"/>
    <row r="1979" customFormat="1" x14ac:dyDescent="0.35"/>
    <row r="1980" customFormat="1" x14ac:dyDescent="0.35"/>
    <row r="1981" customFormat="1" x14ac:dyDescent="0.35"/>
    <row r="1982" customFormat="1" x14ac:dyDescent="0.35"/>
    <row r="1983" customFormat="1" x14ac:dyDescent="0.35"/>
    <row r="1984" customFormat="1" x14ac:dyDescent="0.35"/>
    <row r="1985" customFormat="1" x14ac:dyDescent="0.35"/>
    <row r="1986" customFormat="1" x14ac:dyDescent="0.35"/>
    <row r="1987" customFormat="1" x14ac:dyDescent="0.35"/>
    <row r="1988" customFormat="1" x14ac:dyDescent="0.35"/>
    <row r="1989" customFormat="1" x14ac:dyDescent="0.35"/>
    <row r="1990" customFormat="1" x14ac:dyDescent="0.35"/>
    <row r="1991" customFormat="1" x14ac:dyDescent="0.35"/>
    <row r="1992" customFormat="1" x14ac:dyDescent="0.35"/>
    <row r="1993" customFormat="1" x14ac:dyDescent="0.35"/>
    <row r="1994" customFormat="1" x14ac:dyDescent="0.35"/>
    <row r="1995" customFormat="1" x14ac:dyDescent="0.35"/>
    <row r="1996" customFormat="1" x14ac:dyDescent="0.35"/>
    <row r="1997" customFormat="1" x14ac:dyDescent="0.35"/>
    <row r="1998" customFormat="1" x14ac:dyDescent="0.35"/>
    <row r="1999" customFormat="1" x14ac:dyDescent="0.35"/>
    <row r="2000" customFormat="1" x14ac:dyDescent="0.35"/>
    <row r="2001" customFormat="1" x14ac:dyDescent="0.35"/>
    <row r="2002" customFormat="1" x14ac:dyDescent="0.35"/>
    <row r="2003" customFormat="1" x14ac:dyDescent="0.35"/>
    <row r="2004" customFormat="1" x14ac:dyDescent="0.35"/>
    <row r="2005" customFormat="1" x14ac:dyDescent="0.35"/>
    <row r="2006" customFormat="1" x14ac:dyDescent="0.35"/>
    <row r="2007" customFormat="1" x14ac:dyDescent="0.35"/>
    <row r="2008" customFormat="1" x14ac:dyDescent="0.35"/>
    <row r="2009" customFormat="1" x14ac:dyDescent="0.35"/>
    <row r="2010" customFormat="1" x14ac:dyDescent="0.35"/>
    <row r="2011" customFormat="1" x14ac:dyDescent="0.35"/>
    <row r="2012" customFormat="1" x14ac:dyDescent="0.35"/>
    <row r="2013" customFormat="1" x14ac:dyDescent="0.35"/>
    <row r="2014" customFormat="1" x14ac:dyDescent="0.35"/>
    <row r="2015" customFormat="1" x14ac:dyDescent="0.35"/>
    <row r="2016" customFormat="1" x14ac:dyDescent="0.35"/>
    <row r="2017" customFormat="1" x14ac:dyDescent="0.35"/>
    <row r="2018" customFormat="1" x14ac:dyDescent="0.35"/>
    <row r="2019" customFormat="1" x14ac:dyDescent="0.35"/>
    <row r="2020" customFormat="1" x14ac:dyDescent="0.35"/>
    <row r="2021" customFormat="1" x14ac:dyDescent="0.35"/>
    <row r="2022" customFormat="1" x14ac:dyDescent="0.35"/>
    <row r="2023" customFormat="1" x14ac:dyDescent="0.35"/>
    <row r="2024" customFormat="1" x14ac:dyDescent="0.35"/>
    <row r="2025" customFormat="1" x14ac:dyDescent="0.35"/>
    <row r="2026" customFormat="1" x14ac:dyDescent="0.35"/>
    <row r="2027" customFormat="1" x14ac:dyDescent="0.35"/>
    <row r="2028" customFormat="1" x14ac:dyDescent="0.35"/>
    <row r="2029" customFormat="1" x14ac:dyDescent="0.35"/>
    <row r="2030" customFormat="1" x14ac:dyDescent="0.35"/>
    <row r="2031" customFormat="1" x14ac:dyDescent="0.35"/>
    <row r="2032" customFormat="1" x14ac:dyDescent="0.35"/>
    <row r="2033" customFormat="1" x14ac:dyDescent="0.35"/>
    <row r="2034" customFormat="1" x14ac:dyDescent="0.35"/>
    <row r="2035" customFormat="1" x14ac:dyDescent="0.35"/>
    <row r="2036" customFormat="1" x14ac:dyDescent="0.35"/>
    <row r="2037" customFormat="1" x14ac:dyDescent="0.35"/>
    <row r="2038" customFormat="1" x14ac:dyDescent="0.35"/>
    <row r="2039" customFormat="1" x14ac:dyDescent="0.35"/>
    <row r="2040" customFormat="1" x14ac:dyDescent="0.35"/>
    <row r="2041" customFormat="1" x14ac:dyDescent="0.35"/>
    <row r="2042" customFormat="1" x14ac:dyDescent="0.35"/>
    <row r="2043" customFormat="1" x14ac:dyDescent="0.35"/>
    <row r="2044" customFormat="1" x14ac:dyDescent="0.35"/>
    <row r="2045" customFormat="1" x14ac:dyDescent="0.35"/>
    <row r="2046" customFormat="1" x14ac:dyDescent="0.35"/>
    <row r="2047" customFormat="1" x14ac:dyDescent="0.35"/>
    <row r="2048" customFormat="1" x14ac:dyDescent="0.35"/>
    <row r="2049" customFormat="1" x14ac:dyDescent="0.35"/>
    <row r="2050" customFormat="1" x14ac:dyDescent="0.35"/>
    <row r="2051" customFormat="1" x14ac:dyDescent="0.35"/>
    <row r="2052" customFormat="1" x14ac:dyDescent="0.35"/>
    <row r="2053" customFormat="1" x14ac:dyDescent="0.35"/>
    <row r="2054" customFormat="1" x14ac:dyDescent="0.35"/>
    <row r="2055" customFormat="1" x14ac:dyDescent="0.35"/>
    <row r="2056" customFormat="1" x14ac:dyDescent="0.35"/>
    <row r="2057" customFormat="1" x14ac:dyDescent="0.35"/>
    <row r="2058" customFormat="1" x14ac:dyDescent="0.35"/>
    <row r="2059" customFormat="1" x14ac:dyDescent="0.35"/>
    <row r="2060" customFormat="1" x14ac:dyDescent="0.35"/>
    <row r="2061" customFormat="1" x14ac:dyDescent="0.35"/>
    <row r="2062" customFormat="1" x14ac:dyDescent="0.35"/>
    <row r="2063" customFormat="1" x14ac:dyDescent="0.35"/>
    <row r="2064" customFormat="1" x14ac:dyDescent="0.35"/>
    <row r="2065" customFormat="1" x14ac:dyDescent="0.35"/>
    <row r="2066" customFormat="1" x14ac:dyDescent="0.35"/>
    <row r="2067" customFormat="1" x14ac:dyDescent="0.35"/>
    <row r="2068" customFormat="1" x14ac:dyDescent="0.35"/>
    <row r="2069" customFormat="1" x14ac:dyDescent="0.35"/>
    <row r="2070" customFormat="1" x14ac:dyDescent="0.35"/>
    <row r="2071" customFormat="1" x14ac:dyDescent="0.35"/>
    <row r="2072" customFormat="1" x14ac:dyDescent="0.35"/>
    <row r="2073" customFormat="1" x14ac:dyDescent="0.35"/>
    <row r="2074" customFormat="1" x14ac:dyDescent="0.35"/>
    <row r="2075" customFormat="1" x14ac:dyDescent="0.35"/>
    <row r="2076" customFormat="1" x14ac:dyDescent="0.35"/>
    <row r="2077" customFormat="1" x14ac:dyDescent="0.35"/>
    <row r="2078" customFormat="1" x14ac:dyDescent="0.35"/>
    <row r="2079" customFormat="1" x14ac:dyDescent="0.35"/>
    <row r="2080" customFormat="1" x14ac:dyDescent="0.35"/>
    <row r="2081" customFormat="1"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C8255-D080-4C18-A985-18DB02A5318F}">
  <sheetPr>
    <tabColor theme="3" tint="0.249977111117893"/>
  </sheetPr>
  <dimension ref="B1:L1725"/>
  <sheetViews>
    <sheetView workbookViewId="0">
      <selection activeCell="A59" sqref="A59:XFD59"/>
    </sheetView>
  </sheetViews>
  <sheetFormatPr defaultRowHeight="14.5" x14ac:dyDescent="0.35"/>
  <cols>
    <col min="3" max="3" width="8.7265625" style="18"/>
    <col min="4" max="11" width="8.7265625" style="17"/>
    <col min="12" max="12" width="12.1796875" style="17" customWidth="1"/>
  </cols>
  <sheetData>
    <row r="1" spans="2:12" ht="23.5" x14ac:dyDescent="0.35">
      <c r="C1" s="11" t="s">
        <v>108</v>
      </c>
    </row>
    <row r="2" spans="2:12" x14ac:dyDescent="0.35">
      <c r="B2" s="79">
        <v>1</v>
      </c>
      <c r="C2" s="79">
        <v>2</v>
      </c>
      <c r="D2" s="72">
        <v>3</v>
      </c>
      <c r="E2" s="79">
        <v>4</v>
      </c>
      <c r="F2" s="79">
        <v>5</v>
      </c>
      <c r="G2" s="72">
        <v>6</v>
      </c>
      <c r="H2" s="79">
        <v>7</v>
      </c>
      <c r="I2" s="79">
        <v>8</v>
      </c>
      <c r="J2" s="72">
        <v>9</v>
      </c>
      <c r="K2" s="79">
        <v>10</v>
      </c>
      <c r="L2" s="79">
        <v>11</v>
      </c>
    </row>
    <row r="3" spans="2:12" ht="58.5" customHeight="1" x14ac:dyDescent="0.35">
      <c r="C3" s="19" t="s">
        <v>5</v>
      </c>
      <c r="D3" s="41" t="s">
        <v>6</v>
      </c>
      <c r="E3" s="41" t="s">
        <v>7</v>
      </c>
      <c r="F3" s="41" t="s">
        <v>8</v>
      </c>
      <c r="G3" s="41" t="s">
        <v>9</v>
      </c>
      <c r="H3" s="41" t="s">
        <v>10</v>
      </c>
      <c r="I3" s="41" t="s">
        <v>11</v>
      </c>
      <c r="J3" s="41" t="s">
        <v>12</v>
      </c>
      <c r="K3" s="40" t="s">
        <v>13</v>
      </c>
      <c r="L3" s="50" t="s">
        <v>14</v>
      </c>
    </row>
    <row r="4" spans="2:12" x14ac:dyDescent="0.35">
      <c r="B4" s="37">
        <v>1</v>
      </c>
      <c r="C4" s="18">
        <v>3002</v>
      </c>
      <c r="D4" s="17">
        <v>0</v>
      </c>
      <c r="E4" s="17">
        <v>0</v>
      </c>
      <c r="F4" s="17">
        <v>13.6</v>
      </c>
      <c r="G4" s="17">
        <v>25.6</v>
      </c>
      <c r="H4" s="17">
        <v>0</v>
      </c>
      <c r="I4" s="17">
        <v>0</v>
      </c>
      <c r="J4" s="17">
        <v>0</v>
      </c>
      <c r="K4" s="17">
        <v>0</v>
      </c>
      <c r="L4" s="17">
        <v>39.200000000000003</v>
      </c>
    </row>
    <row r="5" spans="2:12" x14ac:dyDescent="0.35">
      <c r="B5" s="37">
        <v>2</v>
      </c>
      <c r="C5" s="18">
        <v>3003</v>
      </c>
      <c r="D5" s="17">
        <v>0</v>
      </c>
      <c r="E5" s="17">
        <v>0</v>
      </c>
      <c r="F5" s="17">
        <v>0</v>
      </c>
      <c r="G5" s="17">
        <v>56.5</v>
      </c>
      <c r="H5" s="17">
        <v>0</v>
      </c>
      <c r="I5" s="17">
        <v>39</v>
      </c>
      <c r="J5" s="17">
        <v>54.6</v>
      </c>
      <c r="K5" s="17">
        <v>9.2159999999999993</v>
      </c>
      <c r="L5" s="17">
        <v>159.316</v>
      </c>
    </row>
    <row r="6" spans="2:12" x14ac:dyDescent="0.35">
      <c r="B6" s="37">
        <v>3</v>
      </c>
      <c r="C6" s="18">
        <v>3006</v>
      </c>
      <c r="D6" s="17">
        <v>0</v>
      </c>
      <c r="E6" s="17">
        <v>0</v>
      </c>
      <c r="F6" s="17">
        <v>0</v>
      </c>
      <c r="G6" s="17">
        <v>0</v>
      </c>
      <c r="H6" s="17">
        <v>41.93</v>
      </c>
      <c r="I6" s="17">
        <v>0</v>
      </c>
      <c r="J6" s="17">
        <v>0</v>
      </c>
      <c r="K6" s="17">
        <v>0</v>
      </c>
      <c r="L6" s="17">
        <v>41.93</v>
      </c>
    </row>
    <row r="7" spans="2:12" x14ac:dyDescent="0.35">
      <c r="B7" s="37">
        <v>4</v>
      </c>
      <c r="C7" s="18">
        <v>3008</v>
      </c>
      <c r="D7" s="17">
        <v>29.184000000000001</v>
      </c>
      <c r="E7" s="17">
        <v>0</v>
      </c>
      <c r="F7" s="17">
        <v>0</v>
      </c>
      <c r="G7" s="17">
        <v>0</v>
      </c>
      <c r="H7" s="17">
        <v>29.1</v>
      </c>
      <c r="I7" s="17">
        <v>0</v>
      </c>
      <c r="J7" s="17">
        <v>26.68</v>
      </c>
      <c r="K7" s="17">
        <v>0</v>
      </c>
      <c r="L7" s="17">
        <v>84.963999999999999</v>
      </c>
    </row>
    <row r="8" spans="2:12" x14ac:dyDescent="0.35">
      <c r="B8" s="37">
        <v>5</v>
      </c>
      <c r="C8" s="18">
        <v>3011</v>
      </c>
      <c r="D8" s="17">
        <v>103.64</v>
      </c>
      <c r="E8" s="17">
        <v>326.89999999999998</v>
      </c>
      <c r="F8" s="17">
        <v>176.3</v>
      </c>
      <c r="G8" s="17">
        <v>228.214</v>
      </c>
      <c r="H8" s="17">
        <v>262.33999999999997</v>
      </c>
      <c r="I8" s="17">
        <v>203.38399999999999</v>
      </c>
      <c r="J8" s="17">
        <v>112.65</v>
      </c>
      <c r="K8" s="17">
        <v>32</v>
      </c>
      <c r="L8" s="17">
        <v>1445.4280000000001</v>
      </c>
    </row>
    <row r="9" spans="2:12" x14ac:dyDescent="0.35">
      <c r="B9" s="37">
        <v>6</v>
      </c>
      <c r="C9" s="18">
        <v>3012</v>
      </c>
      <c r="D9" s="17">
        <v>236.02799999999999</v>
      </c>
      <c r="E9" s="17">
        <v>233.76</v>
      </c>
      <c r="F9" s="17">
        <v>311.53199999999998</v>
      </c>
      <c r="G9" s="17">
        <v>301.12</v>
      </c>
      <c r="H9" s="17">
        <v>387.38900000000001</v>
      </c>
      <c r="I9" s="17">
        <v>674.80600000000004</v>
      </c>
      <c r="J9" s="17">
        <v>353.92</v>
      </c>
      <c r="K9" s="17">
        <v>117.5</v>
      </c>
      <c r="L9" s="17">
        <v>2616.0549999999998</v>
      </c>
    </row>
    <row r="10" spans="2:12" x14ac:dyDescent="0.35">
      <c r="B10" s="37">
        <v>7</v>
      </c>
      <c r="C10" s="18">
        <v>3013</v>
      </c>
      <c r="D10" s="17">
        <v>143.50399999999999</v>
      </c>
      <c r="E10" s="17">
        <v>208.208</v>
      </c>
      <c r="F10" s="17">
        <v>177</v>
      </c>
      <c r="G10" s="17">
        <v>283.33999999999997</v>
      </c>
      <c r="H10" s="17">
        <v>368.97</v>
      </c>
      <c r="I10" s="17">
        <v>372.983</v>
      </c>
      <c r="J10" s="17">
        <v>30</v>
      </c>
      <c r="K10" s="17">
        <v>191.958</v>
      </c>
      <c r="L10" s="17">
        <v>1775.963</v>
      </c>
    </row>
    <row r="11" spans="2:12" x14ac:dyDescent="0.35">
      <c r="B11" s="37">
        <v>8</v>
      </c>
      <c r="C11" s="18">
        <v>3015</v>
      </c>
      <c r="D11" s="17">
        <v>147.76</v>
      </c>
      <c r="E11" s="17">
        <v>206.19200000000001</v>
      </c>
      <c r="F11" s="17">
        <v>398.70400000000001</v>
      </c>
      <c r="G11" s="17">
        <v>222.24</v>
      </c>
      <c r="H11" s="17">
        <v>284.66000000000003</v>
      </c>
      <c r="I11" s="17">
        <v>303.084</v>
      </c>
      <c r="J11" s="17">
        <v>230.47</v>
      </c>
      <c r="K11" s="17">
        <v>39</v>
      </c>
      <c r="L11" s="17">
        <v>1832.11</v>
      </c>
    </row>
    <row r="12" spans="2:12" x14ac:dyDescent="0.35">
      <c r="B12" s="37">
        <v>9</v>
      </c>
      <c r="C12" s="18">
        <v>3016</v>
      </c>
      <c r="D12" s="17">
        <v>173.048</v>
      </c>
      <c r="E12" s="17">
        <v>102.68</v>
      </c>
      <c r="F12" s="17">
        <v>204.9</v>
      </c>
      <c r="G12" s="17">
        <v>197.22399999999999</v>
      </c>
      <c r="H12" s="17">
        <v>192.4</v>
      </c>
      <c r="I12" s="17">
        <v>267.89</v>
      </c>
      <c r="J12" s="17">
        <v>103.7</v>
      </c>
      <c r="K12" s="17">
        <v>208.42</v>
      </c>
      <c r="L12" s="17">
        <v>1450.2619999999999</v>
      </c>
    </row>
    <row r="13" spans="2:12" x14ac:dyDescent="0.35">
      <c r="B13" s="37">
        <v>10</v>
      </c>
      <c r="C13" s="18">
        <v>3018</v>
      </c>
      <c r="D13" s="17">
        <v>203.86</v>
      </c>
      <c r="E13" s="17">
        <v>201.53299999999999</v>
      </c>
      <c r="F13" s="17">
        <v>329.39</v>
      </c>
      <c r="G13" s="17">
        <v>170.90700000000001</v>
      </c>
      <c r="H13" s="17">
        <v>465.87</v>
      </c>
      <c r="I13" s="17">
        <v>523.16</v>
      </c>
      <c r="J13" s="17">
        <v>69.66</v>
      </c>
      <c r="K13" s="17">
        <v>65.33</v>
      </c>
      <c r="L13" s="17">
        <v>2029.71</v>
      </c>
    </row>
    <row r="14" spans="2:12" x14ac:dyDescent="0.35">
      <c r="B14" s="37">
        <v>11</v>
      </c>
      <c r="C14" s="18">
        <v>3019</v>
      </c>
      <c r="D14" s="17">
        <v>157.02000000000001</v>
      </c>
      <c r="E14" s="17">
        <v>114.566</v>
      </c>
      <c r="F14" s="17">
        <v>163.28</v>
      </c>
      <c r="G14" s="17">
        <v>89.75</v>
      </c>
      <c r="H14" s="17">
        <v>252.13800000000001</v>
      </c>
      <c r="I14" s="17">
        <v>99.31</v>
      </c>
      <c r="J14" s="17">
        <v>87.27</v>
      </c>
      <c r="K14" s="17">
        <v>136.02000000000001</v>
      </c>
      <c r="L14" s="17">
        <v>1099.354</v>
      </c>
    </row>
    <row r="15" spans="2:12" x14ac:dyDescent="0.35">
      <c r="B15" s="37">
        <v>12</v>
      </c>
      <c r="C15" s="18">
        <v>3020</v>
      </c>
      <c r="D15" s="17">
        <v>335.60399999999998</v>
      </c>
      <c r="E15" s="17">
        <v>266.17</v>
      </c>
      <c r="F15" s="17">
        <v>509.31</v>
      </c>
      <c r="G15" s="17">
        <v>831.09</v>
      </c>
      <c r="H15" s="17">
        <v>745.83</v>
      </c>
      <c r="I15" s="17">
        <v>1306.49</v>
      </c>
      <c r="J15" s="17">
        <v>428.65</v>
      </c>
      <c r="K15" s="17">
        <v>152.62</v>
      </c>
      <c r="L15" s="17">
        <v>4575.7640000000001</v>
      </c>
    </row>
    <row r="16" spans="2:12" x14ac:dyDescent="0.35">
      <c r="B16" s="37">
        <v>13</v>
      </c>
      <c r="C16" s="18">
        <v>3021</v>
      </c>
      <c r="D16" s="17">
        <v>456.69400000000002</v>
      </c>
      <c r="E16" s="17">
        <v>400.238</v>
      </c>
      <c r="F16" s="17">
        <v>707.64</v>
      </c>
      <c r="G16" s="17">
        <v>1053.9069999999999</v>
      </c>
      <c r="H16" s="17">
        <v>1220.046</v>
      </c>
      <c r="I16" s="17">
        <v>876.33</v>
      </c>
      <c r="J16" s="17">
        <v>774.54</v>
      </c>
      <c r="K16" s="17">
        <v>179.19</v>
      </c>
      <c r="L16" s="17">
        <v>5668.585</v>
      </c>
    </row>
    <row r="17" spans="2:12" x14ac:dyDescent="0.35">
      <c r="B17" s="37">
        <v>14</v>
      </c>
      <c r="C17" s="18">
        <v>3022</v>
      </c>
      <c r="D17" s="17">
        <v>15.6</v>
      </c>
      <c r="E17" s="17">
        <v>0</v>
      </c>
      <c r="F17" s="17">
        <v>33.520000000000003</v>
      </c>
      <c r="G17" s="17">
        <v>59.67</v>
      </c>
      <c r="H17" s="17">
        <v>14.59</v>
      </c>
      <c r="I17" s="17">
        <v>0</v>
      </c>
      <c r="J17" s="17">
        <v>0</v>
      </c>
      <c r="K17" s="17">
        <v>0</v>
      </c>
      <c r="L17" s="17">
        <v>123.38</v>
      </c>
    </row>
    <row r="18" spans="2:12" x14ac:dyDescent="0.35">
      <c r="B18" s="37">
        <v>15</v>
      </c>
      <c r="C18" s="18">
        <v>3023</v>
      </c>
      <c r="D18" s="17">
        <v>337.11599999999999</v>
      </c>
      <c r="E18" s="17">
        <v>805.02800000000002</v>
      </c>
      <c r="F18" s="17">
        <v>1109.624</v>
      </c>
      <c r="G18" s="17">
        <v>1735.85</v>
      </c>
      <c r="H18" s="17">
        <v>1833.83</v>
      </c>
      <c r="I18" s="17">
        <v>3124.9670000000001</v>
      </c>
      <c r="J18" s="17">
        <v>1116.79</v>
      </c>
      <c r="K18" s="17">
        <v>541.30200000000002</v>
      </c>
      <c r="L18" s="17">
        <v>10604.507</v>
      </c>
    </row>
    <row r="19" spans="2:12" x14ac:dyDescent="0.35">
      <c r="B19" s="37">
        <v>16</v>
      </c>
      <c r="C19" s="18">
        <v>3024</v>
      </c>
      <c r="D19" s="17">
        <v>860.70799999999997</v>
      </c>
      <c r="E19" s="17">
        <v>687.28599999999994</v>
      </c>
      <c r="F19" s="17">
        <v>1111.636</v>
      </c>
      <c r="G19" s="17">
        <v>1784.528</v>
      </c>
      <c r="H19" s="17">
        <v>2186.17</v>
      </c>
      <c r="I19" s="17">
        <v>3450.0279999999998</v>
      </c>
      <c r="J19" s="17">
        <v>1057.1400000000001</v>
      </c>
      <c r="K19" s="17">
        <v>820.88</v>
      </c>
      <c r="L19" s="17">
        <v>11958.376</v>
      </c>
    </row>
    <row r="20" spans="2:12" x14ac:dyDescent="0.35">
      <c r="B20" s="37">
        <v>17</v>
      </c>
      <c r="C20" s="18">
        <v>3025</v>
      </c>
      <c r="D20" s="17">
        <v>157.16</v>
      </c>
      <c r="E20" s="17">
        <v>124.42</v>
      </c>
      <c r="F20" s="17">
        <v>179.54</v>
      </c>
      <c r="G20" s="17">
        <v>202.57</v>
      </c>
      <c r="H20" s="17">
        <v>294.66000000000003</v>
      </c>
      <c r="I20" s="17">
        <v>338.64</v>
      </c>
      <c r="J20" s="17">
        <v>97.584000000000003</v>
      </c>
      <c r="K20" s="17">
        <v>26.68</v>
      </c>
      <c r="L20" s="17">
        <v>1421.2539999999999</v>
      </c>
    </row>
    <row r="21" spans="2:12" x14ac:dyDescent="0.35">
      <c r="B21" s="37">
        <v>18</v>
      </c>
      <c r="C21" s="18">
        <v>3026</v>
      </c>
      <c r="D21" s="17">
        <v>109.7</v>
      </c>
      <c r="E21" s="17">
        <v>240.1</v>
      </c>
      <c r="F21" s="17">
        <v>163.88</v>
      </c>
      <c r="G21" s="17">
        <v>431.83</v>
      </c>
      <c r="H21" s="17">
        <v>403.21</v>
      </c>
      <c r="I21" s="17">
        <v>209.36</v>
      </c>
      <c r="J21" s="17">
        <v>237.72</v>
      </c>
      <c r="K21" s="17">
        <v>144.93</v>
      </c>
      <c r="L21" s="17">
        <v>1940.73</v>
      </c>
    </row>
    <row r="22" spans="2:12" x14ac:dyDescent="0.35">
      <c r="B22" s="37">
        <v>19</v>
      </c>
      <c r="C22" s="18">
        <v>3027</v>
      </c>
      <c r="D22" s="17">
        <v>173.34</v>
      </c>
      <c r="E22" s="17">
        <v>311.23</v>
      </c>
      <c r="F22" s="17">
        <v>263.54399999999998</v>
      </c>
      <c r="G22" s="17">
        <v>419.74400000000003</v>
      </c>
      <c r="H22" s="17">
        <v>842.274</v>
      </c>
      <c r="I22" s="17">
        <v>860.7</v>
      </c>
      <c r="J22" s="17">
        <v>182.91</v>
      </c>
      <c r="K22" s="17">
        <v>293.05200000000002</v>
      </c>
      <c r="L22" s="17">
        <v>3346.7939999999999</v>
      </c>
    </row>
    <row r="23" spans="2:12" x14ac:dyDescent="0.35">
      <c r="B23" s="37">
        <v>20</v>
      </c>
      <c r="C23" s="18">
        <v>3028</v>
      </c>
      <c r="D23" s="17">
        <v>272.20800000000003</v>
      </c>
      <c r="E23" s="17">
        <v>235.68</v>
      </c>
      <c r="F23" s="17">
        <v>339.94400000000002</v>
      </c>
      <c r="G23" s="17">
        <v>615.65499999999997</v>
      </c>
      <c r="H23" s="17">
        <v>717.18399999999997</v>
      </c>
      <c r="I23" s="17">
        <v>664.29</v>
      </c>
      <c r="J23" s="17">
        <v>488.58199999999999</v>
      </c>
      <c r="K23" s="17">
        <v>100.97</v>
      </c>
      <c r="L23" s="17">
        <v>3434.5129999999999</v>
      </c>
    </row>
    <row r="24" spans="2:12" x14ac:dyDescent="0.35">
      <c r="B24" s="37">
        <v>21</v>
      </c>
      <c r="C24" s="18">
        <v>3029</v>
      </c>
      <c r="D24" s="17">
        <v>2326.125</v>
      </c>
      <c r="E24" s="17">
        <v>2431.2280000000001</v>
      </c>
      <c r="F24" s="17">
        <v>5122.7139999999999</v>
      </c>
      <c r="G24" s="17">
        <v>6526.3459999999995</v>
      </c>
      <c r="H24" s="17">
        <v>8921.3549999999996</v>
      </c>
      <c r="I24" s="17">
        <v>12397.861999999999</v>
      </c>
      <c r="J24" s="17">
        <v>3914.2269999999999</v>
      </c>
      <c r="K24" s="17">
        <v>2541.6680000000001</v>
      </c>
      <c r="L24" s="17">
        <v>44181.525000000001</v>
      </c>
    </row>
    <row r="25" spans="2:12" x14ac:dyDescent="0.35">
      <c r="B25" s="37">
        <v>22</v>
      </c>
      <c r="C25" s="18">
        <v>3030</v>
      </c>
      <c r="D25" s="17">
        <v>1718.43</v>
      </c>
      <c r="E25" s="17">
        <v>2285.1640000000002</v>
      </c>
      <c r="F25" s="17">
        <v>4291.7060000000001</v>
      </c>
      <c r="G25" s="17">
        <v>4066.482</v>
      </c>
      <c r="H25" s="17">
        <v>6592.1260000000002</v>
      </c>
      <c r="I25" s="17">
        <v>8396.884</v>
      </c>
      <c r="J25" s="17">
        <v>4204.8440000000001</v>
      </c>
      <c r="K25" s="17">
        <v>1554.874</v>
      </c>
      <c r="L25" s="17">
        <v>33110.51</v>
      </c>
    </row>
    <row r="26" spans="2:12" x14ac:dyDescent="0.35">
      <c r="B26" s="37">
        <v>23</v>
      </c>
      <c r="C26" s="18">
        <v>3031</v>
      </c>
      <c r="D26" s="17">
        <v>68.5</v>
      </c>
      <c r="E26" s="17">
        <v>78.2</v>
      </c>
      <c r="F26" s="17">
        <v>92.14</v>
      </c>
      <c r="G26" s="17">
        <v>143.97999999999999</v>
      </c>
      <c r="H26" s="17">
        <v>186.11</v>
      </c>
      <c r="I26" s="17">
        <v>157.66</v>
      </c>
      <c r="J26" s="17">
        <v>9.6999999999999993</v>
      </c>
      <c r="K26" s="17">
        <v>10</v>
      </c>
      <c r="L26" s="17">
        <v>746.29</v>
      </c>
    </row>
    <row r="27" spans="2:12" x14ac:dyDescent="0.35">
      <c r="B27" s="37">
        <v>24</v>
      </c>
      <c r="C27" s="18">
        <v>3032</v>
      </c>
      <c r="D27" s="17">
        <v>152.376</v>
      </c>
      <c r="E27" s="17">
        <v>354.88799999999998</v>
      </c>
      <c r="F27" s="17">
        <v>279.98</v>
      </c>
      <c r="G27" s="17">
        <v>454.97699999999998</v>
      </c>
      <c r="H27" s="17">
        <v>252.684</v>
      </c>
      <c r="I27" s="17">
        <v>575.01</v>
      </c>
      <c r="J27" s="17">
        <v>350.17</v>
      </c>
      <c r="K27" s="17">
        <v>111.65</v>
      </c>
      <c r="L27" s="17">
        <v>2531.7350000000001</v>
      </c>
    </row>
    <row r="28" spans="2:12" x14ac:dyDescent="0.35">
      <c r="B28" s="37">
        <v>25</v>
      </c>
      <c r="C28" s="18">
        <v>3033</v>
      </c>
      <c r="D28" s="17">
        <v>120.77800000000001</v>
      </c>
      <c r="E28" s="17">
        <v>104.36</v>
      </c>
      <c r="F28" s="17">
        <v>242.82</v>
      </c>
      <c r="G28" s="17">
        <v>293.38</v>
      </c>
      <c r="H28" s="17">
        <v>179.32</v>
      </c>
      <c r="I28" s="17">
        <v>432.36399999999998</v>
      </c>
      <c r="J28" s="17">
        <v>82.2</v>
      </c>
      <c r="K28" s="17">
        <v>140.4</v>
      </c>
      <c r="L28" s="17">
        <v>1595.6220000000001</v>
      </c>
    </row>
    <row r="29" spans="2:12" x14ac:dyDescent="0.35">
      <c r="B29" s="37">
        <v>26</v>
      </c>
      <c r="C29" s="18">
        <v>3034</v>
      </c>
      <c r="D29" s="17">
        <v>114.55</v>
      </c>
      <c r="E29" s="17">
        <v>196.928</v>
      </c>
      <c r="F29" s="17">
        <v>218</v>
      </c>
      <c r="G29" s="17">
        <v>206.56</v>
      </c>
      <c r="H29" s="17">
        <v>398.59</v>
      </c>
      <c r="I29" s="17">
        <v>412.13</v>
      </c>
      <c r="J29" s="17">
        <v>87.6</v>
      </c>
      <c r="K29" s="17">
        <v>13.99</v>
      </c>
      <c r="L29" s="17">
        <v>1648.348</v>
      </c>
    </row>
    <row r="30" spans="2:12" x14ac:dyDescent="0.35">
      <c r="B30" s="37">
        <v>27</v>
      </c>
      <c r="C30" s="18">
        <v>3036</v>
      </c>
      <c r="D30" s="17">
        <v>86.55</v>
      </c>
      <c r="E30" s="17">
        <v>67.5</v>
      </c>
      <c r="F30" s="17">
        <v>27.96</v>
      </c>
      <c r="G30" s="17">
        <v>172.2</v>
      </c>
      <c r="H30" s="17">
        <v>61.62</v>
      </c>
      <c r="I30" s="17">
        <v>229.56</v>
      </c>
      <c r="J30" s="17">
        <v>0</v>
      </c>
      <c r="K30" s="17">
        <v>89.85</v>
      </c>
      <c r="L30" s="17">
        <v>735.24</v>
      </c>
    </row>
    <row r="31" spans="2:12" x14ac:dyDescent="0.35">
      <c r="B31" s="37">
        <v>28</v>
      </c>
      <c r="C31" s="18">
        <v>3037</v>
      </c>
      <c r="D31" s="17">
        <v>413.036</v>
      </c>
      <c r="E31" s="17">
        <v>752.95799999999997</v>
      </c>
      <c r="F31" s="17">
        <v>1053.4639999999999</v>
      </c>
      <c r="G31" s="17">
        <v>1121.67</v>
      </c>
      <c r="H31" s="17">
        <v>1725.1020000000001</v>
      </c>
      <c r="I31" s="17">
        <v>1883.17</v>
      </c>
      <c r="J31" s="17">
        <v>611.11699999999996</v>
      </c>
      <c r="K31" s="17">
        <v>201.98</v>
      </c>
      <c r="L31" s="17">
        <v>7762.4970000000003</v>
      </c>
    </row>
    <row r="32" spans="2:12" x14ac:dyDescent="0.35">
      <c r="B32" s="37">
        <v>29</v>
      </c>
      <c r="C32" s="18">
        <v>3038</v>
      </c>
      <c r="D32" s="17">
        <v>137.398</v>
      </c>
      <c r="E32" s="17">
        <v>624.74900000000002</v>
      </c>
      <c r="F32" s="17">
        <v>528.78</v>
      </c>
      <c r="G32" s="17">
        <v>681.89</v>
      </c>
      <c r="H32" s="17">
        <v>650.77</v>
      </c>
      <c r="I32" s="17">
        <v>988.6</v>
      </c>
      <c r="J32" s="17">
        <v>436.428</v>
      </c>
      <c r="K32" s="17">
        <v>84.55</v>
      </c>
      <c r="L32" s="17">
        <v>4133.165</v>
      </c>
    </row>
    <row r="33" spans="2:12" x14ac:dyDescent="0.35">
      <c r="B33" s="37">
        <v>30</v>
      </c>
      <c r="C33" s="18">
        <v>3039</v>
      </c>
      <c r="D33" s="17">
        <v>62.99</v>
      </c>
      <c r="E33" s="17">
        <v>158.91999999999999</v>
      </c>
      <c r="F33" s="17">
        <v>119.68</v>
      </c>
      <c r="G33" s="17">
        <v>60.4</v>
      </c>
      <c r="H33" s="17">
        <v>212.76</v>
      </c>
      <c r="I33" s="17">
        <v>312.81</v>
      </c>
      <c r="J33" s="17">
        <v>61.39</v>
      </c>
      <c r="K33" s="17">
        <v>0</v>
      </c>
      <c r="L33" s="17">
        <v>988.95</v>
      </c>
    </row>
    <row r="34" spans="2:12" x14ac:dyDescent="0.35">
      <c r="B34" s="37">
        <v>31</v>
      </c>
      <c r="C34" s="18">
        <v>3040</v>
      </c>
      <c r="D34" s="17">
        <v>237.29</v>
      </c>
      <c r="E34" s="17">
        <v>216.59</v>
      </c>
      <c r="F34" s="17">
        <v>302.74</v>
      </c>
      <c r="G34" s="17">
        <v>423.89</v>
      </c>
      <c r="H34" s="17">
        <v>297.83999999999997</v>
      </c>
      <c r="I34" s="17">
        <v>701.74</v>
      </c>
      <c r="J34" s="17">
        <v>281.45999999999998</v>
      </c>
      <c r="K34" s="17">
        <v>194.57</v>
      </c>
      <c r="L34" s="17">
        <v>2656.12</v>
      </c>
    </row>
    <row r="35" spans="2:12" x14ac:dyDescent="0.35">
      <c r="B35" s="37">
        <v>32</v>
      </c>
      <c r="C35" s="18">
        <v>3041</v>
      </c>
      <c r="D35" s="17">
        <v>95.174000000000007</v>
      </c>
      <c r="E35" s="17">
        <v>142.12</v>
      </c>
      <c r="F35" s="17">
        <v>206.78200000000001</v>
      </c>
      <c r="G35" s="17">
        <v>60.423999999999999</v>
      </c>
      <c r="H35" s="17">
        <v>228.45</v>
      </c>
      <c r="I35" s="17">
        <v>383.59</v>
      </c>
      <c r="J35" s="17">
        <v>120.958</v>
      </c>
      <c r="K35" s="17">
        <v>117.62</v>
      </c>
      <c r="L35" s="17">
        <v>1355.1179999999999</v>
      </c>
    </row>
    <row r="36" spans="2:12" x14ac:dyDescent="0.35">
      <c r="B36" s="37">
        <v>33</v>
      </c>
      <c r="C36" s="18">
        <v>3042</v>
      </c>
      <c r="D36" s="17">
        <v>90.3</v>
      </c>
      <c r="E36" s="17">
        <v>102.398</v>
      </c>
      <c r="F36" s="17">
        <v>113.74</v>
      </c>
      <c r="G36" s="17">
        <v>411</v>
      </c>
      <c r="H36" s="17">
        <v>380.1</v>
      </c>
      <c r="I36" s="17">
        <v>235.74</v>
      </c>
      <c r="J36" s="17">
        <v>125.13</v>
      </c>
      <c r="K36" s="17">
        <v>0</v>
      </c>
      <c r="L36" s="17">
        <v>1458.4079999999999</v>
      </c>
    </row>
    <row r="37" spans="2:12" x14ac:dyDescent="0.35">
      <c r="B37" s="37">
        <v>34</v>
      </c>
      <c r="C37" s="18">
        <v>3043</v>
      </c>
      <c r="D37" s="17">
        <v>218.35</v>
      </c>
      <c r="E37" s="17">
        <v>189.816</v>
      </c>
      <c r="F37" s="17">
        <v>224.15</v>
      </c>
      <c r="G37" s="17">
        <v>341.17</v>
      </c>
      <c r="H37" s="17">
        <v>254.81</v>
      </c>
      <c r="I37" s="17">
        <v>193.01599999999999</v>
      </c>
      <c r="J37" s="17">
        <v>188.19</v>
      </c>
      <c r="K37" s="17">
        <v>40</v>
      </c>
      <c r="L37" s="17">
        <v>1649.502</v>
      </c>
    </row>
    <row r="38" spans="2:12" x14ac:dyDescent="0.35">
      <c r="B38" s="37">
        <v>35</v>
      </c>
      <c r="C38" s="18">
        <v>3044</v>
      </c>
      <c r="D38" s="17">
        <v>338.32600000000002</v>
      </c>
      <c r="E38" s="17">
        <v>167.07599999999999</v>
      </c>
      <c r="F38" s="17">
        <v>321.77999999999997</v>
      </c>
      <c r="G38" s="17">
        <v>496.19400000000002</v>
      </c>
      <c r="H38" s="17">
        <v>444.66</v>
      </c>
      <c r="I38" s="17">
        <v>779.86</v>
      </c>
      <c r="J38" s="17">
        <v>381.5</v>
      </c>
      <c r="K38" s="17">
        <v>46.8</v>
      </c>
      <c r="L38" s="17">
        <v>2976.1959999999999</v>
      </c>
    </row>
    <row r="39" spans="2:12" x14ac:dyDescent="0.35">
      <c r="B39" s="37">
        <v>36</v>
      </c>
      <c r="C39" s="18">
        <v>3046</v>
      </c>
      <c r="D39" s="17">
        <v>91.02</v>
      </c>
      <c r="E39" s="17">
        <v>198.65</v>
      </c>
      <c r="F39" s="17">
        <v>313.64999999999998</v>
      </c>
      <c r="G39" s="17">
        <v>509.61399999999998</v>
      </c>
      <c r="H39" s="17">
        <v>616.76800000000003</v>
      </c>
      <c r="I39" s="17">
        <v>368.24</v>
      </c>
      <c r="J39" s="17">
        <v>367.23</v>
      </c>
      <c r="K39" s="17">
        <v>71.882000000000005</v>
      </c>
      <c r="L39" s="17">
        <v>2537.0540000000001</v>
      </c>
    </row>
    <row r="40" spans="2:12" x14ac:dyDescent="0.35">
      <c r="B40" s="37">
        <v>37</v>
      </c>
      <c r="C40" s="18">
        <v>3047</v>
      </c>
      <c r="D40" s="17">
        <v>42.2</v>
      </c>
      <c r="E40" s="17">
        <v>76.965999999999994</v>
      </c>
      <c r="F40" s="17">
        <v>121.32</v>
      </c>
      <c r="G40" s="17">
        <v>174.9</v>
      </c>
      <c r="H40" s="17">
        <v>335.34800000000001</v>
      </c>
      <c r="I40" s="17">
        <v>438.988</v>
      </c>
      <c r="J40" s="17">
        <v>204.85400000000001</v>
      </c>
      <c r="K40" s="17">
        <v>24</v>
      </c>
      <c r="L40" s="17">
        <v>1418.576</v>
      </c>
    </row>
    <row r="41" spans="2:12" x14ac:dyDescent="0.35">
      <c r="B41" s="37">
        <v>38</v>
      </c>
      <c r="C41" s="18">
        <v>3048</v>
      </c>
      <c r="D41" s="17">
        <v>81.522000000000006</v>
      </c>
      <c r="E41" s="17">
        <v>87.17</v>
      </c>
      <c r="F41" s="17">
        <v>214.26</v>
      </c>
      <c r="G41" s="17">
        <v>392.47</v>
      </c>
      <c r="H41" s="17">
        <v>443.88400000000001</v>
      </c>
      <c r="I41" s="17">
        <v>710.4</v>
      </c>
      <c r="J41" s="17">
        <v>281</v>
      </c>
      <c r="K41" s="17">
        <v>96.64</v>
      </c>
      <c r="L41" s="17">
        <v>2307.346</v>
      </c>
    </row>
    <row r="42" spans="2:12" x14ac:dyDescent="0.35">
      <c r="B42" s="37">
        <v>39</v>
      </c>
      <c r="C42" s="18">
        <v>3049</v>
      </c>
      <c r="D42" s="17">
        <v>121.128</v>
      </c>
      <c r="E42" s="17">
        <v>111.43600000000001</v>
      </c>
      <c r="F42" s="17">
        <v>126.2</v>
      </c>
      <c r="G42" s="17">
        <v>295.73</v>
      </c>
      <c r="H42" s="17">
        <v>56</v>
      </c>
      <c r="I42" s="17">
        <v>358.14</v>
      </c>
      <c r="J42" s="17">
        <v>239.92</v>
      </c>
      <c r="K42" s="17">
        <v>0</v>
      </c>
      <c r="L42" s="17">
        <v>1308.5540000000001</v>
      </c>
    </row>
    <row r="43" spans="2:12" x14ac:dyDescent="0.35">
      <c r="B43" s="37">
        <v>40</v>
      </c>
      <c r="C43" s="18">
        <v>3051</v>
      </c>
      <c r="D43" s="17">
        <v>44.1</v>
      </c>
      <c r="E43" s="17">
        <v>0</v>
      </c>
      <c r="F43" s="17">
        <v>31.2</v>
      </c>
      <c r="G43" s="17">
        <v>73.16</v>
      </c>
      <c r="H43" s="17">
        <v>46.2</v>
      </c>
      <c r="I43" s="17">
        <v>44.8</v>
      </c>
      <c r="J43" s="17">
        <v>39.4</v>
      </c>
      <c r="K43" s="17">
        <v>0</v>
      </c>
      <c r="L43" s="17">
        <v>278.86</v>
      </c>
    </row>
    <row r="44" spans="2:12" x14ac:dyDescent="0.35">
      <c r="B44" s="37">
        <v>41</v>
      </c>
      <c r="C44" s="18">
        <v>3052</v>
      </c>
      <c r="D44" s="17">
        <v>28.5</v>
      </c>
      <c r="E44" s="17">
        <v>56.4</v>
      </c>
      <c r="F44" s="17">
        <v>26.68</v>
      </c>
      <c r="G44" s="17">
        <v>23.4</v>
      </c>
      <c r="H44" s="17">
        <v>88.53</v>
      </c>
      <c r="I44" s="17">
        <v>0</v>
      </c>
      <c r="J44" s="17">
        <v>16</v>
      </c>
      <c r="K44" s="17">
        <v>0</v>
      </c>
      <c r="L44" s="17">
        <v>239.51</v>
      </c>
    </row>
    <row r="45" spans="2:12" x14ac:dyDescent="0.35">
      <c r="B45" s="37">
        <v>42</v>
      </c>
      <c r="C45" s="18">
        <v>3053</v>
      </c>
      <c r="D45" s="17">
        <v>42.6</v>
      </c>
      <c r="E45" s="17">
        <v>36</v>
      </c>
      <c r="F45" s="17">
        <v>60.3</v>
      </c>
      <c r="G45" s="17">
        <v>40</v>
      </c>
      <c r="H45" s="17">
        <v>0</v>
      </c>
      <c r="I45" s="17">
        <v>54.16</v>
      </c>
      <c r="J45" s="17">
        <v>0</v>
      </c>
      <c r="K45" s="17">
        <v>0</v>
      </c>
      <c r="L45" s="17">
        <v>233.06</v>
      </c>
    </row>
    <row r="46" spans="2:12" x14ac:dyDescent="0.35">
      <c r="B46" s="37">
        <v>43</v>
      </c>
      <c r="C46" s="18">
        <v>3054</v>
      </c>
      <c r="D46" s="17">
        <v>28.978000000000002</v>
      </c>
      <c r="E46" s="17">
        <v>66</v>
      </c>
      <c r="F46" s="17">
        <v>67.5</v>
      </c>
      <c r="G46" s="17">
        <v>36.9</v>
      </c>
      <c r="H46" s="17">
        <v>99.5</v>
      </c>
      <c r="I46" s="17">
        <v>0</v>
      </c>
      <c r="J46" s="17">
        <v>23.5</v>
      </c>
      <c r="K46" s="17">
        <v>0</v>
      </c>
      <c r="L46" s="17">
        <v>322.37799999999999</v>
      </c>
    </row>
    <row r="47" spans="2:12" x14ac:dyDescent="0.35">
      <c r="B47" s="37">
        <v>44</v>
      </c>
      <c r="C47" s="18">
        <v>3055</v>
      </c>
      <c r="D47" s="17">
        <v>151.4</v>
      </c>
      <c r="E47" s="17">
        <v>139.24</v>
      </c>
      <c r="F47" s="17">
        <v>51.88</v>
      </c>
      <c r="G47" s="17">
        <v>203.64</v>
      </c>
      <c r="H47" s="17">
        <v>172.28</v>
      </c>
      <c r="I47" s="17">
        <v>238.78</v>
      </c>
      <c r="J47" s="17">
        <v>116.32</v>
      </c>
      <c r="K47" s="17">
        <v>0</v>
      </c>
      <c r="L47" s="17">
        <v>1073.54</v>
      </c>
    </row>
    <row r="48" spans="2:12" x14ac:dyDescent="0.35">
      <c r="B48" s="37">
        <v>45</v>
      </c>
      <c r="C48" s="18">
        <v>3056</v>
      </c>
      <c r="D48" s="17">
        <v>119.018</v>
      </c>
      <c r="E48" s="17">
        <v>197.66800000000001</v>
      </c>
      <c r="F48" s="17">
        <v>145.32</v>
      </c>
      <c r="G48" s="17">
        <v>297.27999999999997</v>
      </c>
      <c r="H48" s="17">
        <v>154.80000000000001</v>
      </c>
      <c r="I48" s="17">
        <v>308.25</v>
      </c>
      <c r="J48" s="17">
        <v>61.48</v>
      </c>
      <c r="K48" s="17">
        <v>137.09</v>
      </c>
      <c r="L48" s="17">
        <v>1420.9059999999999</v>
      </c>
    </row>
    <row r="49" spans="2:12" x14ac:dyDescent="0.35">
      <c r="B49" s="37">
        <v>46</v>
      </c>
      <c r="C49" s="18">
        <v>3057</v>
      </c>
      <c r="D49" s="17">
        <v>23.943999999999999</v>
      </c>
      <c r="E49" s="17">
        <v>150.1</v>
      </c>
      <c r="F49" s="17">
        <v>49.92</v>
      </c>
      <c r="G49" s="17">
        <v>46</v>
      </c>
      <c r="H49" s="17">
        <v>97.79</v>
      </c>
      <c r="I49" s="17">
        <v>221.84</v>
      </c>
      <c r="J49" s="17">
        <v>36.58</v>
      </c>
      <c r="K49" s="17">
        <v>16.559999999999999</v>
      </c>
      <c r="L49" s="17">
        <v>642.73400000000004</v>
      </c>
    </row>
    <row r="50" spans="2:12" x14ac:dyDescent="0.35">
      <c r="B50" s="37">
        <v>47</v>
      </c>
      <c r="C50" s="18">
        <v>3058</v>
      </c>
      <c r="D50" s="17">
        <v>285.13</v>
      </c>
      <c r="E50" s="17">
        <v>234.46799999999999</v>
      </c>
      <c r="F50" s="17">
        <v>637.08000000000004</v>
      </c>
      <c r="G50" s="17">
        <v>442.42399999999998</v>
      </c>
      <c r="H50" s="17">
        <v>446.75400000000002</v>
      </c>
      <c r="I50" s="17">
        <v>979.41399999999999</v>
      </c>
      <c r="J50" s="17">
        <v>265.64</v>
      </c>
      <c r="K50" s="17">
        <v>74.8</v>
      </c>
      <c r="L50" s="17">
        <v>3365.71</v>
      </c>
    </row>
    <row r="51" spans="2:12" x14ac:dyDescent="0.35">
      <c r="B51" s="37">
        <v>48</v>
      </c>
      <c r="C51" s="18">
        <v>3059</v>
      </c>
      <c r="D51" s="17">
        <v>259.73</v>
      </c>
      <c r="E51" s="17">
        <v>344.64</v>
      </c>
      <c r="F51" s="17">
        <v>701.93</v>
      </c>
      <c r="G51" s="17">
        <v>1170.96</v>
      </c>
      <c r="H51" s="17">
        <v>684.65599999999995</v>
      </c>
      <c r="I51" s="17">
        <v>1618.7539999999999</v>
      </c>
      <c r="J51" s="17">
        <v>566.77</v>
      </c>
      <c r="K51" s="17">
        <v>167.631</v>
      </c>
      <c r="L51" s="17">
        <v>5515.0709999999999</v>
      </c>
    </row>
    <row r="52" spans="2:12" x14ac:dyDescent="0.35">
      <c r="B52" s="37">
        <v>49</v>
      </c>
      <c r="C52" s="18">
        <v>3060</v>
      </c>
      <c r="D52" s="17">
        <v>33.588000000000001</v>
      </c>
      <c r="E52" s="17">
        <v>79.965999999999994</v>
      </c>
      <c r="F52" s="17">
        <v>128.13999999999999</v>
      </c>
      <c r="G52" s="17">
        <v>173.43</v>
      </c>
      <c r="H52" s="17">
        <v>309.31599999999997</v>
      </c>
      <c r="I52" s="17">
        <v>256.49</v>
      </c>
      <c r="J52" s="17">
        <v>56.68</v>
      </c>
      <c r="K52" s="17">
        <v>19.2</v>
      </c>
      <c r="L52" s="17">
        <v>1056.81</v>
      </c>
    </row>
    <row r="53" spans="2:12" x14ac:dyDescent="0.35">
      <c r="B53" s="37">
        <v>50</v>
      </c>
      <c r="C53" s="18">
        <v>3061</v>
      </c>
      <c r="D53" s="17">
        <v>36.799999999999997</v>
      </c>
      <c r="E53" s="17">
        <v>103.32</v>
      </c>
      <c r="F53" s="17">
        <v>0</v>
      </c>
      <c r="G53" s="17">
        <v>116.4</v>
      </c>
      <c r="H53" s="17">
        <v>66.400000000000006</v>
      </c>
      <c r="I53" s="17">
        <v>283.33</v>
      </c>
      <c r="J53" s="17">
        <v>0</v>
      </c>
      <c r="K53" s="17">
        <v>41.93</v>
      </c>
      <c r="L53" s="17">
        <v>648.17999999999995</v>
      </c>
    </row>
    <row r="54" spans="2:12" x14ac:dyDescent="0.35">
      <c r="B54" s="37">
        <v>51</v>
      </c>
      <c r="C54" s="18">
        <v>3062</v>
      </c>
      <c r="D54" s="17">
        <v>0</v>
      </c>
      <c r="E54" s="17">
        <v>19.2</v>
      </c>
      <c r="F54" s="17">
        <v>0</v>
      </c>
      <c r="G54" s="17">
        <v>0</v>
      </c>
      <c r="H54" s="17">
        <v>51.2</v>
      </c>
      <c r="I54" s="17">
        <v>0</v>
      </c>
      <c r="J54" s="17">
        <v>0</v>
      </c>
      <c r="K54" s="17">
        <v>0</v>
      </c>
      <c r="L54" s="17">
        <v>70.400000000000006</v>
      </c>
    </row>
    <row r="55" spans="2:12" x14ac:dyDescent="0.35">
      <c r="B55" s="37">
        <v>52</v>
      </c>
      <c r="C55" s="18">
        <v>3063</v>
      </c>
      <c r="D55" s="17">
        <v>0</v>
      </c>
      <c r="E55" s="17">
        <v>51.2</v>
      </c>
      <c r="F55" s="17">
        <v>0</v>
      </c>
      <c r="G55" s="17">
        <v>19</v>
      </c>
      <c r="H55" s="17">
        <v>0</v>
      </c>
      <c r="I55" s="17">
        <v>9.6999999999999993</v>
      </c>
      <c r="J55" s="17">
        <v>0</v>
      </c>
      <c r="K55" s="17">
        <v>0</v>
      </c>
      <c r="L55" s="17">
        <v>79.900000000000006</v>
      </c>
    </row>
    <row r="56" spans="2:12" x14ac:dyDescent="0.35">
      <c r="B56" s="37">
        <v>53</v>
      </c>
      <c r="C56" s="18">
        <v>3064</v>
      </c>
      <c r="D56" s="17">
        <v>1248.432</v>
      </c>
      <c r="E56" s="17">
        <v>1508.7170000000001</v>
      </c>
      <c r="F56" s="17">
        <v>2771.576</v>
      </c>
      <c r="G56" s="17">
        <v>4506.5469999999996</v>
      </c>
      <c r="H56" s="17">
        <v>4947.0360000000001</v>
      </c>
      <c r="I56" s="17">
        <v>7220.3360000000002</v>
      </c>
      <c r="J56" s="17">
        <v>2674.1619999999998</v>
      </c>
      <c r="K56" s="17">
        <v>1678.232</v>
      </c>
      <c r="L56" s="17">
        <v>26555.038</v>
      </c>
    </row>
    <row r="57" spans="2:12" x14ac:dyDescent="0.35">
      <c r="B57" s="37">
        <v>54</v>
      </c>
      <c r="C57" s="18">
        <v>3065</v>
      </c>
      <c r="D57" s="17">
        <v>23.04</v>
      </c>
      <c r="E57" s="17">
        <v>46.8</v>
      </c>
      <c r="F57" s="17">
        <v>0</v>
      </c>
      <c r="G57" s="17">
        <v>82.224000000000004</v>
      </c>
      <c r="H57" s="17">
        <v>0</v>
      </c>
      <c r="I57" s="17">
        <v>105.8</v>
      </c>
      <c r="J57" s="17">
        <v>15.6</v>
      </c>
      <c r="K57" s="17">
        <v>26.68</v>
      </c>
      <c r="L57" s="17">
        <v>300.14400000000001</v>
      </c>
    </row>
    <row r="58" spans="2:12" x14ac:dyDescent="0.35">
      <c r="B58" s="37">
        <v>55</v>
      </c>
      <c r="C58" s="18">
        <v>3066</v>
      </c>
      <c r="D58" s="17">
        <v>26.6</v>
      </c>
      <c r="E58" s="17">
        <v>0</v>
      </c>
      <c r="F58" s="17">
        <v>43.4</v>
      </c>
      <c r="G58" s="17">
        <v>68.930000000000007</v>
      </c>
      <c r="H58" s="17">
        <v>27</v>
      </c>
      <c r="I58" s="17">
        <v>0</v>
      </c>
      <c r="J58" s="17">
        <v>0</v>
      </c>
      <c r="K58" s="17">
        <v>0</v>
      </c>
      <c r="L58" s="17">
        <v>165.93</v>
      </c>
    </row>
    <row r="59" spans="2:12" x14ac:dyDescent="0.35">
      <c r="B59" s="37">
        <v>56</v>
      </c>
      <c r="C59" s="18">
        <v>3067</v>
      </c>
      <c r="D59" s="17">
        <v>33.871000000000002</v>
      </c>
      <c r="E59" s="17">
        <v>58.7</v>
      </c>
      <c r="F59" s="17">
        <v>0</v>
      </c>
      <c r="G59" s="17">
        <v>50</v>
      </c>
      <c r="H59" s="17">
        <v>51.52</v>
      </c>
      <c r="I59" s="17">
        <v>41.93</v>
      </c>
      <c r="J59" s="17">
        <v>30</v>
      </c>
      <c r="K59" s="17">
        <v>0</v>
      </c>
      <c r="L59" s="17">
        <v>266.02100000000002</v>
      </c>
    </row>
    <row r="60" spans="2:12" x14ac:dyDescent="0.35">
      <c r="B60" s="37">
        <v>57</v>
      </c>
      <c r="C60" s="18">
        <v>3068</v>
      </c>
      <c r="D60" s="17">
        <v>210.70400000000001</v>
      </c>
      <c r="E60" s="17">
        <v>136.99</v>
      </c>
      <c r="F60" s="17">
        <v>147.19</v>
      </c>
      <c r="G60" s="17">
        <v>293.36399999999998</v>
      </c>
      <c r="H60" s="17">
        <v>94.39</v>
      </c>
      <c r="I60" s="17">
        <v>233.62</v>
      </c>
      <c r="J60" s="17">
        <v>38.619999999999997</v>
      </c>
      <c r="K60" s="17">
        <v>61.82</v>
      </c>
      <c r="L60" s="17">
        <v>1216.6980000000001</v>
      </c>
    </row>
    <row r="61" spans="2:12" x14ac:dyDescent="0.35">
      <c r="B61" s="37">
        <v>58</v>
      </c>
      <c r="C61" s="18">
        <v>3070</v>
      </c>
      <c r="D61" s="17">
        <v>223.13399999999999</v>
      </c>
      <c r="E61" s="17">
        <v>76.599999999999994</v>
      </c>
      <c r="F61" s="17">
        <v>230.98</v>
      </c>
      <c r="G61" s="17">
        <v>396.64</v>
      </c>
      <c r="H61" s="17">
        <v>398.02</v>
      </c>
      <c r="I61" s="17">
        <v>387.74</v>
      </c>
      <c r="J61" s="17">
        <v>227.54599999999999</v>
      </c>
      <c r="K61" s="17">
        <v>130.68</v>
      </c>
      <c r="L61" s="17">
        <v>2071.34</v>
      </c>
    </row>
    <row r="62" spans="2:12" x14ac:dyDescent="0.35">
      <c r="B62" s="37">
        <v>59</v>
      </c>
      <c r="C62" s="18">
        <v>3071</v>
      </c>
      <c r="D62" s="17">
        <v>196.19399999999999</v>
      </c>
      <c r="E62" s="17">
        <v>103.3</v>
      </c>
      <c r="F62" s="17">
        <v>204.88</v>
      </c>
      <c r="G62" s="17">
        <v>205.98</v>
      </c>
      <c r="H62" s="17">
        <v>342.13</v>
      </c>
      <c r="I62" s="17">
        <v>214.41</v>
      </c>
      <c r="J62" s="17">
        <v>61.8</v>
      </c>
      <c r="K62" s="17">
        <v>53.2</v>
      </c>
      <c r="L62" s="17">
        <v>1381.894</v>
      </c>
    </row>
    <row r="63" spans="2:12" x14ac:dyDescent="0.35">
      <c r="B63" s="37">
        <v>60</v>
      </c>
      <c r="C63" s="18">
        <v>3072</v>
      </c>
      <c r="D63" s="17">
        <v>393.81299999999999</v>
      </c>
      <c r="E63" s="17">
        <v>307.66000000000003</v>
      </c>
      <c r="F63" s="17">
        <v>365.17599999999999</v>
      </c>
      <c r="G63" s="17">
        <v>643.43600000000004</v>
      </c>
      <c r="H63" s="17">
        <v>318.95</v>
      </c>
      <c r="I63" s="17">
        <v>446.834</v>
      </c>
      <c r="J63" s="17">
        <v>168.89</v>
      </c>
      <c r="K63" s="17">
        <v>119.53</v>
      </c>
      <c r="L63" s="17">
        <v>2764.2890000000002</v>
      </c>
    </row>
    <row r="64" spans="2:12" x14ac:dyDescent="0.35">
      <c r="B64" s="37">
        <v>61</v>
      </c>
      <c r="C64" s="18">
        <v>3073</v>
      </c>
      <c r="D64" s="17">
        <v>300.98599999999999</v>
      </c>
      <c r="E64" s="17">
        <v>382.77</v>
      </c>
      <c r="F64" s="17">
        <v>457.27199999999999</v>
      </c>
      <c r="G64" s="17">
        <v>649.23599999999999</v>
      </c>
      <c r="H64" s="17">
        <v>717.05200000000002</v>
      </c>
      <c r="I64" s="17">
        <v>650.35</v>
      </c>
      <c r="J64" s="17">
        <v>488.09199999999998</v>
      </c>
      <c r="K64" s="17">
        <v>230.84</v>
      </c>
      <c r="L64" s="17">
        <v>3876.598</v>
      </c>
    </row>
    <row r="65" spans="2:12" x14ac:dyDescent="0.35">
      <c r="B65" s="37">
        <v>62</v>
      </c>
      <c r="C65" s="18">
        <v>3074</v>
      </c>
      <c r="D65" s="17">
        <v>133.072</v>
      </c>
      <c r="E65" s="17">
        <v>181.15899999999999</v>
      </c>
      <c r="F65" s="17">
        <v>303.51600000000002</v>
      </c>
      <c r="G65" s="17">
        <v>205.97</v>
      </c>
      <c r="H65" s="17">
        <v>361.05</v>
      </c>
      <c r="I65" s="17">
        <v>388.58</v>
      </c>
      <c r="J65" s="17">
        <v>68.61</v>
      </c>
      <c r="K65" s="17">
        <v>16</v>
      </c>
      <c r="L65" s="17">
        <v>1657.9570000000001</v>
      </c>
    </row>
    <row r="66" spans="2:12" x14ac:dyDescent="0.35">
      <c r="B66" s="37">
        <v>63</v>
      </c>
      <c r="C66" s="18">
        <v>3075</v>
      </c>
      <c r="D66" s="17">
        <v>157.148</v>
      </c>
      <c r="E66" s="17">
        <v>79.763999999999996</v>
      </c>
      <c r="F66" s="17">
        <v>209.59</v>
      </c>
      <c r="G66" s="17">
        <v>445.12</v>
      </c>
      <c r="H66" s="17">
        <v>461.70800000000003</v>
      </c>
      <c r="I66" s="17">
        <v>518.66</v>
      </c>
      <c r="J66" s="17">
        <v>272.12799999999999</v>
      </c>
      <c r="K66" s="17">
        <v>115.23</v>
      </c>
      <c r="L66" s="17">
        <v>2259.348</v>
      </c>
    </row>
    <row r="67" spans="2:12" x14ac:dyDescent="0.35">
      <c r="B67" s="37">
        <v>64</v>
      </c>
      <c r="C67" s="18">
        <v>3076</v>
      </c>
      <c r="D67" s="17">
        <v>180.072</v>
      </c>
      <c r="E67" s="17">
        <v>208.74799999999999</v>
      </c>
      <c r="F67" s="17">
        <v>558.46</v>
      </c>
      <c r="G67" s="17">
        <v>856.78</v>
      </c>
      <c r="H67" s="17">
        <v>952.947</v>
      </c>
      <c r="I67" s="17">
        <v>1787.74</v>
      </c>
      <c r="J67" s="17">
        <v>604.42399999999998</v>
      </c>
      <c r="K67" s="17">
        <v>120.43</v>
      </c>
      <c r="L67" s="17">
        <v>5269.6009999999997</v>
      </c>
    </row>
    <row r="68" spans="2:12" x14ac:dyDescent="0.35">
      <c r="B68" s="37">
        <v>65</v>
      </c>
      <c r="C68" s="18">
        <v>3078</v>
      </c>
      <c r="D68" s="17">
        <v>91.7</v>
      </c>
      <c r="E68" s="17">
        <v>214</v>
      </c>
      <c r="F68" s="17">
        <v>132.352</v>
      </c>
      <c r="G68" s="17">
        <v>166.73</v>
      </c>
      <c r="H68" s="17">
        <v>216.23</v>
      </c>
      <c r="I68" s="17">
        <v>476.53399999999999</v>
      </c>
      <c r="J68" s="17">
        <v>0</v>
      </c>
      <c r="K68" s="17">
        <v>242.32</v>
      </c>
      <c r="L68" s="17">
        <v>1539.866</v>
      </c>
    </row>
    <row r="69" spans="2:12" x14ac:dyDescent="0.35">
      <c r="B69" s="37">
        <v>66</v>
      </c>
      <c r="C69" s="18">
        <v>3079</v>
      </c>
      <c r="D69" s="17">
        <v>170.86</v>
      </c>
      <c r="E69" s="17">
        <v>206.19</v>
      </c>
      <c r="F69" s="17">
        <v>257.38</v>
      </c>
      <c r="G69" s="17">
        <v>263.63400000000001</v>
      </c>
      <c r="H69" s="17">
        <v>480.95</v>
      </c>
      <c r="I69" s="17">
        <v>669.02</v>
      </c>
      <c r="J69" s="17">
        <v>177.5</v>
      </c>
      <c r="K69" s="17">
        <v>41.93</v>
      </c>
      <c r="L69" s="17">
        <v>2267.4639999999999</v>
      </c>
    </row>
    <row r="70" spans="2:12" x14ac:dyDescent="0.35">
      <c r="B70" s="37">
        <v>67</v>
      </c>
      <c r="C70" s="18">
        <v>3081</v>
      </c>
      <c r="D70" s="17">
        <v>37.200000000000003</v>
      </c>
      <c r="E70" s="17">
        <v>77.959999999999994</v>
      </c>
      <c r="F70" s="17">
        <v>80.399000000000001</v>
      </c>
      <c r="G70" s="17">
        <v>294.56900000000002</v>
      </c>
      <c r="H70" s="17">
        <v>170.35</v>
      </c>
      <c r="I70" s="17">
        <v>237.4</v>
      </c>
      <c r="J70" s="17">
        <v>26.14</v>
      </c>
      <c r="K70" s="17">
        <v>80.33</v>
      </c>
      <c r="L70" s="17">
        <v>1004.348</v>
      </c>
    </row>
    <row r="71" spans="2:12" x14ac:dyDescent="0.35">
      <c r="B71" s="37">
        <v>68</v>
      </c>
      <c r="C71" s="18">
        <v>3082</v>
      </c>
      <c r="D71" s="17">
        <v>373.73599999999999</v>
      </c>
      <c r="E71" s="17">
        <v>321.65800000000002</v>
      </c>
      <c r="F71" s="17">
        <v>392.404</v>
      </c>
      <c r="G71" s="17">
        <v>693.14499999999998</v>
      </c>
      <c r="H71" s="17">
        <v>1007.4059999999999</v>
      </c>
      <c r="I71" s="17">
        <v>1513.646</v>
      </c>
      <c r="J71" s="17">
        <v>464.52</v>
      </c>
      <c r="K71" s="17">
        <v>149.79</v>
      </c>
      <c r="L71" s="17">
        <v>4916.3050000000003</v>
      </c>
    </row>
    <row r="72" spans="2:12" x14ac:dyDescent="0.35">
      <c r="B72" s="37">
        <v>69</v>
      </c>
      <c r="C72" s="18">
        <v>3083</v>
      </c>
      <c r="D72" s="17">
        <v>260.80200000000002</v>
      </c>
      <c r="E72" s="17">
        <v>269.33600000000001</v>
      </c>
      <c r="F72" s="17">
        <v>509.05</v>
      </c>
      <c r="G72" s="17">
        <v>887.89300000000003</v>
      </c>
      <c r="H72" s="17">
        <v>861.476</v>
      </c>
      <c r="I72" s="17">
        <v>981.44200000000001</v>
      </c>
      <c r="J72" s="17">
        <v>647.774</v>
      </c>
      <c r="K72" s="17">
        <v>146.54</v>
      </c>
      <c r="L72" s="17">
        <v>4564.3130000000001</v>
      </c>
    </row>
    <row r="73" spans="2:12" x14ac:dyDescent="0.35">
      <c r="B73" s="37">
        <v>70</v>
      </c>
      <c r="C73" s="18">
        <v>3084</v>
      </c>
      <c r="D73" s="17">
        <v>288.63600000000002</v>
      </c>
      <c r="E73" s="17">
        <v>471.7</v>
      </c>
      <c r="F73" s="17">
        <v>594.29999999999995</v>
      </c>
      <c r="G73" s="17">
        <v>729.69</v>
      </c>
      <c r="H73" s="17">
        <v>299.43</v>
      </c>
      <c r="I73" s="17">
        <v>777.87400000000002</v>
      </c>
      <c r="J73" s="17">
        <v>294.02999999999997</v>
      </c>
      <c r="K73" s="17">
        <v>176.73</v>
      </c>
      <c r="L73" s="17">
        <v>3632.39</v>
      </c>
    </row>
    <row r="74" spans="2:12" x14ac:dyDescent="0.35">
      <c r="B74" s="37">
        <v>71</v>
      </c>
      <c r="C74" s="18">
        <v>3085</v>
      </c>
      <c r="D74" s="17">
        <v>238.75800000000001</v>
      </c>
      <c r="E74" s="17">
        <v>162</v>
      </c>
      <c r="F74" s="17">
        <v>230.56</v>
      </c>
      <c r="G74" s="17">
        <v>399.416</v>
      </c>
      <c r="H74" s="17">
        <v>195.43</v>
      </c>
      <c r="I74" s="17">
        <v>377.654</v>
      </c>
      <c r="J74" s="17">
        <v>85.57</v>
      </c>
      <c r="K74" s="17">
        <v>85.93</v>
      </c>
      <c r="L74" s="17">
        <v>1775.318</v>
      </c>
    </row>
    <row r="75" spans="2:12" x14ac:dyDescent="0.35">
      <c r="B75" s="37">
        <v>72</v>
      </c>
      <c r="C75" s="18">
        <v>3087</v>
      </c>
      <c r="D75" s="17">
        <v>192.26599999999999</v>
      </c>
      <c r="E75" s="17">
        <v>46.4</v>
      </c>
      <c r="F75" s="17">
        <v>34.799999999999997</v>
      </c>
      <c r="G75" s="17">
        <v>141.9</v>
      </c>
      <c r="H75" s="17">
        <v>268.32</v>
      </c>
      <c r="I75" s="17">
        <v>162.68</v>
      </c>
      <c r="J75" s="17">
        <v>174.6</v>
      </c>
      <c r="K75" s="17">
        <v>44.8</v>
      </c>
      <c r="L75" s="17">
        <v>1065.7660000000001</v>
      </c>
    </row>
    <row r="76" spans="2:12" x14ac:dyDescent="0.35">
      <c r="B76" s="37">
        <v>73</v>
      </c>
      <c r="C76" s="18">
        <v>3088</v>
      </c>
      <c r="D76" s="17">
        <v>515.59400000000005</v>
      </c>
      <c r="E76" s="17">
        <v>281.61799999999999</v>
      </c>
      <c r="F76" s="17">
        <v>422.11599999999999</v>
      </c>
      <c r="G76" s="17">
        <v>586.66</v>
      </c>
      <c r="H76" s="17">
        <v>648.12</v>
      </c>
      <c r="I76" s="17">
        <v>1021.41</v>
      </c>
      <c r="J76" s="17">
        <v>403.47399999999999</v>
      </c>
      <c r="K76" s="17">
        <v>224.24</v>
      </c>
      <c r="L76" s="17">
        <v>4103.232</v>
      </c>
    </row>
    <row r="77" spans="2:12" x14ac:dyDescent="0.35">
      <c r="B77" s="37">
        <v>74</v>
      </c>
      <c r="C77" s="18">
        <v>3089</v>
      </c>
      <c r="D77" s="17">
        <v>275.02999999999997</v>
      </c>
      <c r="E77" s="17">
        <v>198.94</v>
      </c>
      <c r="F77" s="17">
        <v>326.81900000000002</v>
      </c>
      <c r="G77" s="17">
        <v>451.39</v>
      </c>
      <c r="H77" s="17">
        <v>308.10000000000002</v>
      </c>
      <c r="I77" s="17">
        <v>459.94</v>
      </c>
      <c r="J77" s="17">
        <v>52.76</v>
      </c>
      <c r="K77" s="17">
        <v>81.73</v>
      </c>
      <c r="L77" s="17">
        <v>2154.7089999999998</v>
      </c>
    </row>
    <row r="78" spans="2:12" x14ac:dyDescent="0.35">
      <c r="B78" s="37">
        <v>75</v>
      </c>
      <c r="C78" s="18">
        <v>3090</v>
      </c>
      <c r="D78" s="17">
        <v>73.8</v>
      </c>
      <c r="E78" s="17">
        <v>34.4</v>
      </c>
      <c r="F78" s="17">
        <v>87.88</v>
      </c>
      <c r="G78" s="17">
        <v>159.524</v>
      </c>
      <c r="H78" s="17">
        <v>42.4</v>
      </c>
      <c r="I78" s="17">
        <v>102.86</v>
      </c>
      <c r="J78" s="17">
        <v>30.6</v>
      </c>
      <c r="K78" s="17">
        <v>114.8</v>
      </c>
      <c r="L78" s="17">
        <v>646.26400000000001</v>
      </c>
    </row>
    <row r="79" spans="2:12" x14ac:dyDescent="0.35">
      <c r="B79" s="37">
        <v>76</v>
      </c>
      <c r="C79" s="18">
        <v>3091</v>
      </c>
      <c r="D79" s="17">
        <v>0</v>
      </c>
      <c r="E79" s="17">
        <v>47.7</v>
      </c>
      <c r="F79" s="17">
        <v>151.47999999999999</v>
      </c>
      <c r="G79" s="17">
        <v>83.2</v>
      </c>
      <c r="H79" s="17">
        <v>103.86</v>
      </c>
      <c r="I79" s="17">
        <v>135.33000000000001</v>
      </c>
      <c r="J79" s="17">
        <v>0</v>
      </c>
      <c r="K79" s="17">
        <v>0</v>
      </c>
      <c r="L79" s="17">
        <v>521.57000000000005</v>
      </c>
    </row>
    <row r="80" spans="2:12" x14ac:dyDescent="0.35">
      <c r="B80" s="37">
        <v>77</v>
      </c>
      <c r="C80" s="18">
        <v>3093</v>
      </c>
      <c r="D80" s="17">
        <v>96.38</v>
      </c>
      <c r="E80" s="17">
        <v>142.1</v>
      </c>
      <c r="F80" s="17">
        <v>81.900000000000006</v>
      </c>
      <c r="G80" s="17">
        <v>98.831999999999994</v>
      </c>
      <c r="H80" s="17">
        <v>87.384</v>
      </c>
      <c r="I80" s="17">
        <v>161.03200000000001</v>
      </c>
      <c r="J80" s="17">
        <v>88.1</v>
      </c>
      <c r="K80" s="17">
        <v>31.2</v>
      </c>
      <c r="L80" s="17">
        <v>786.928</v>
      </c>
    </row>
    <row r="81" spans="2:12" x14ac:dyDescent="0.35">
      <c r="B81" s="37">
        <v>78</v>
      </c>
      <c r="C81" s="18">
        <v>3094</v>
      </c>
      <c r="D81" s="17">
        <v>120.62</v>
      </c>
      <c r="E81" s="17">
        <v>122.072</v>
      </c>
      <c r="F81" s="17">
        <v>101.04</v>
      </c>
      <c r="G81" s="17">
        <v>263.64999999999998</v>
      </c>
      <c r="H81" s="17">
        <v>202.08</v>
      </c>
      <c r="I81" s="17">
        <v>216.41</v>
      </c>
      <c r="J81" s="17">
        <v>75.099999999999994</v>
      </c>
      <c r="K81" s="17">
        <v>83.86</v>
      </c>
      <c r="L81" s="17">
        <v>1184.8320000000001</v>
      </c>
    </row>
    <row r="82" spans="2:12" x14ac:dyDescent="0.35">
      <c r="B82" s="37">
        <v>79</v>
      </c>
      <c r="C82" s="18">
        <v>3095</v>
      </c>
      <c r="D82" s="17">
        <v>554.94600000000003</v>
      </c>
      <c r="E82" s="17">
        <v>563.41399999999999</v>
      </c>
      <c r="F82" s="17">
        <v>579.41999999999996</v>
      </c>
      <c r="G82" s="17">
        <v>857.75</v>
      </c>
      <c r="H82" s="17">
        <v>879.45</v>
      </c>
      <c r="I82" s="17">
        <v>806.93399999999997</v>
      </c>
      <c r="J82" s="17">
        <v>462.1</v>
      </c>
      <c r="K82" s="17">
        <v>387.82</v>
      </c>
      <c r="L82" s="17">
        <v>5091.8339999999998</v>
      </c>
    </row>
    <row r="83" spans="2:12" x14ac:dyDescent="0.35">
      <c r="B83" s="37">
        <v>80</v>
      </c>
      <c r="C83" s="18">
        <v>3096</v>
      </c>
      <c r="D83" s="17">
        <v>31.6</v>
      </c>
      <c r="E83" s="17">
        <v>39.799999999999997</v>
      </c>
      <c r="F83" s="17">
        <v>80.817999999999998</v>
      </c>
      <c r="G83" s="17">
        <v>99.4</v>
      </c>
      <c r="H83" s="17">
        <v>162.53</v>
      </c>
      <c r="I83" s="17">
        <v>16</v>
      </c>
      <c r="J83" s="17">
        <v>0</v>
      </c>
      <c r="K83" s="17">
        <v>0</v>
      </c>
      <c r="L83" s="17">
        <v>430.14800000000002</v>
      </c>
    </row>
    <row r="84" spans="2:12" x14ac:dyDescent="0.35">
      <c r="B84" s="37">
        <v>81</v>
      </c>
      <c r="C84" s="18">
        <v>3097</v>
      </c>
      <c r="D84" s="17">
        <v>42.68</v>
      </c>
      <c r="E84" s="17">
        <v>25.3</v>
      </c>
      <c r="F84" s="17">
        <v>86.98</v>
      </c>
      <c r="G84" s="17">
        <v>101.5</v>
      </c>
      <c r="H84" s="17">
        <v>43.24</v>
      </c>
      <c r="I84" s="17">
        <v>231.35</v>
      </c>
      <c r="J84" s="17">
        <v>61.1</v>
      </c>
      <c r="K84" s="17">
        <v>0</v>
      </c>
      <c r="L84" s="17">
        <v>592.15</v>
      </c>
    </row>
    <row r="85" spans="2:12" x14ac:dyDescent="0.35">
      <c r="B85" s="37">
        <v>82</v>
      </c>
      <c r="C85" s="18">
        <v>3099</v>
      </c>
      <c r="D85" s="17">
        <v>75.7</v>
      </c>
      <c r="E85" s="17">
        <v>86.135999999999996</v>
      </c>
      <c r="F85" s="17">
        <v>28.19</v>
      </c>
      <c r="G85" s="17">
        <v>164.78</v>
      </c>
      <c r="H85" s="17">
        <v>85.2</v>
      </c>
      <c r="I85" s="17">
        <v>106.8</v>
      </c>
      <c r="J85" s="17">
        <v>35.567999999999998</v>
      </c>
      <c r="K85" s="17">
        <v>0</v>
      </c>
      <c r="L85" s="17">
        <v>582.37400000000002</v>
      </c>
    </row>
    <row r="86" spans="2:12" x14ac:dyDescent="0.35">
      <c r="B86" s="37">
        <v>83</v>
      </c>
      <c r="C86" s="18">
        <v>3101</v>
      </c>
      <c r="D86" s="17">
        <v>377.48200000000003</v>
      </c>
      <c r="E86" s="17">
        <v>206.74</v>
      </c>
      <c r="F86" s="17">
        <v>490.488</v>
      </c>
      <c r="G86" s="17">
        <v>505.447</v>
      </c>
      <c r="H86" s="17">
        <v>324.69</v>
      </c>
      <c r="I86" s="17">
        <v>700.99900000000002</v>
      </c>
      <c r="J86" s="17">
        <v>226.73</v>
      </c>
      <c r="K86" s="17">
        <v>114.92</v>
      </c>
      <c r="L86" s="17">
        <v>2947.4960000000001</v>
      </c>
    </row>
    <row r="87" spans="2:12" x14ac:dyDescent="0.35">
      <c r="B87" s="37">
        <v>84</v>
      </c>
      <c r="C87" s="18">
        <v>3102</v>
      </c>
      <c r="D87" s="17">
        <v>88.2</v>
      </c>
      <c r="E87" s="17">
        <v>110.4</v>
      </c>
      <c r="F87" s="17">
        <v>167.7</v>
      </c>
      <c r="G87" s="17">
        <v>145.22999999999999</v>
      </c>
      <c r="H87" s="17">
        <v>222.29</v>
      </c>
      <c r="I87" s="17">
        <v>197.96</v>
      </c>
      <c r="J87" s="17">
        <v>187.34</v>
      </c>
      <c r="K87" s="17">
        <v>30</v>
      </c>
      <c r="L87" s="17">
        <v>1149.1199999999999</v>
      </c>
    </row>
    <row r="88" spans="2:12" x14ac:dyDescent="0.35">
      <c r="B88" s="37">
        <v>85</v>
      </c>
      <c r="C88" s="18">
        <v>3103</v>
      </c>
      <c r="D88" s="17">
        <v>147.1</v>
      </c>
      <c r="E88" s="17">
        <v>365.94</v>
      </c>
      <c r="F88" s="17">
        <v>534.41</v>
      </c>
      <c r="G88" s="17">
        <v>399.42</v>
      </c>
      <c r="H88" s="17">
        <v>522.41399999999999</v>
      </c>
      <c r="I88" s="17">
        <v>621.11</v>
      </c>
      <c r="J88" s="17">
        <v>290.45</v>
      </c>
      <c r="K88" s="17">
        <v>26.68</v>
      </c>
      <c r="L88" s="17">
        <v>2907.5239999999999</v>
      </c>
    </row>
    <row r="89" spans="2:12" x14ac:dyDescent="0.35">
      <c r="B89" s="37">
        <v>86</v>
      </c>
      <c r="C89" s="18">
        <v>3104</v>
      </c>
      <c r="D89" s="17">
        <v>444.73</v>
      </c>
      <c r="E89" s="17">
        <v>453.14</v>
      </c>
      <c r="F89" s="17">
        <v>542.33000000000004</v>
      </c>
      <c r="G89" s="17">
        <v>936.81</v>
      </c>
      <c r="H89" s="17">
        <v>1247.434</v>
      </c>
      <c r="I89" s="17">
        <v>1200.42</v>
      </c>
      <c r="J89" s="17">
        <v>587.48</v>
      </c>
      <c r="K89" s="17">
        <v>172.73</v>
      </c>
      <c r="L89" s="17">
        <v>5585.0739999999996</v>
      </c>
    </row>
    <row r="90" spans="2:12" x14ac:dyDescent="0.35">
      <c r="B90" s="37">
        <v>87</v>
      </c>
      <c r="C90" s="18">
        <v>3105</v>
      </c>
      <c r="D90" s="17">
        <v>183.58</v>
      </c>
      <c r="E90" s="17">
        <v>166.86199999999999</v>
      </c>
      <c r="F90" s="17">
        <v>333.51</v>
      </c>
      <c r="G90" s="17">
        <v>213.29</v>
      </c>
      <c r="H90" s="17">
        <v>120.87</v>
      </c>
      <c r="I90" s="17">
        <v>600.49199999999996</v>
      </c>
      <c r="J90" s="17">
        <v>242.86</v>
      </c>
      <c r="K90" s="17">
        <v>97.36</v>
      </c>
      <c r="L90" s="17">
        <v>1958.8240000000001</v>
      </c>
    </row>
    <row r="91" spans="2:12" x14ac:dyDescent="0.35">
      <c r="B91" s="37">
        <v>88</v>
      </c>
      <c r="C91" s="18">
        <v>3106</v>
      </c>
      <c r="D91" s="17">
        <v>468.78199999999998</v>
      </c>
      <c r="E91" s="17">
        <v>597.6</v>
      </c>
      <c r="F91" s="17">
        <v>398.60399999999998</v>
      </c>
      <c r="G91" s="17">
        <v>789.09199999999998</v>
      </c>
      <c r="H91" s="17">
        <v>710.8</v>
      </c>
      <c r="I91" s="17">
        <v>1365.19</v>
      </c>
      <c r="J91" s="17">
        <v>774.02800000000002</v>
      </c>
      <c r="K91" s="17">
        <v>192.72</v>
      </c>
      <c r="L91" s="17">
        <v>5296.8159999999998</v>
      </c>
    </row>
    <row r="92" spans="2:12" x14ac:dyDescent="0.35">
      <c r="B92" s="37">
        <v>89</v>
      </c>
      <c r="C92" s="18">
        <v>3107</v>
      </c>
      <c r="D92" s="17">
        <v>141.35400000000001</v>
      </c>
      <c r="E92" s="17">
        <v>259.49</v>
      </c>
      <c r="F92" s="17">
        <v>121.28</v>
      </c>
      <c r="G92" s="17">
        <v>378.22</v>
      </c>
      <c r="H92" s="17">
        <v>627.38599999999997</v>
      </c>
      <c r="I92" s="17">
        <v>731.99</v>
      </c>
      <c r="J92" s="17">
        <v>146.71</v>
      </c>
      <c r="K92" s="17">
        <v>75.397999999999996</v>
      </c>
      <c r="L92" s="17">
        <v>2481.828</v>
      </c>
    </row>
    <row r="93" spans="2:12" x14ac:dyDescent="0.35">
      <c r="B93" s="37">
        <v>90</v>
      </c>
      <c r="C93" s="18">
        <v>3108</v>
      </c>
      <c r="D93" s="17">
        <v>225.61199999999999</v>
      </c>
      <c r="E93" s="17">
        <v>325.14400000000001</v>
      </c>
      <c r="F93" s="17">
        <v>465.00200000000001</v>
      </c>
      <c r="G93" s="17">
        <v>1108.1959999999999</v>
      </c>
      <c r="H93" s="17">
        <v>838.97900000000004</v>
      </c>
      <c r="I93" s="17">
        <v>1421.8</v>
      </c>
      <c r="J93" s="17">
        <v>466.65</v>
      </c>
      <c r="K93" s="17">
        <v>120.33</v>
      </c>
      <c r="L93" s="17">
        <v>4971.7129999999997</v>
      </c>
    </row>
    <row r="94" spans="2:12" x14ac:dyDescent="0.35">
      <c r="B94" s="37">
        <v>91</v>
      </c>
      <c r="C94" s="18">
        <v>3109</v>
      </c>
      <c r="D94" s="17">
        <v>471.98399999999998</v>
      </c>
      <c r="E94" s="17">
        <v>586.46</v>
      </c>
      <c r="F94" s="17">
        <v>912.85400000000004</v>
      </c>
      <c r="G94" s="17">
        <v>1033.0920000000001</v>
      </c>
      <c r="H94" s="17">
        <v>1084.1099999999999</v>
      </c>
      <c r="I94" s="17">
        <v>1801.796</v>
      </c>
      <c r="J94" s="17">
        <v>443.92</v>
      </c>
      <c r="K94" s="17">
        <v>452.55</v>
      </c>
      <c r="L94" s="17">
        <v>6786.7659999999996</v>
      </c>
    </row>
    <row r="95" spans="2:12" x14ac:dyDescent="0.35">
      <c r="B95" s="37">
        <v>92</v>
      </c>
      <c r="C95" s="18">
        <v>3111</v>
      </c>
      <c r="D95" s="17">
        <v>305.68</v>
      </c>
      <c r="E95" s="17">
        <v>362.17599999999999</v>
      </c>
      <c r="F95" s="17">
        <v>383.57600000000002</v>
      </c>
      <c r="G95" s="17">
        <v>719.1</v>
      </c>
      <c r="H95" s="17">
        <v>639.23199999999997</v>
      </c>
      <c r="I95" s="17">
        <v>912.9</v>
      </c>
      <c r="J95" s="17">
        <v>267.82799999999997</v>
      </c>
      <c r="K95" s="17">
        <v>175.07400000000001</v>
      </c>
      <c r="L95" s="17">
        <v>3765.5659999999998</v>
      </c>
    </row>
    <row r="96" spans="2:12" x14ac:dyDescent="0.35">
      <c r="B96" s="37">
        <v>93</v>
      </c>
      <c r="C96" s="18">
        <v>3113</v>
      </c>
      <c r="D96" s="17">
        <v>182.21</v>
      </c>
      <c r="E96" s="17">
        <v>177.07</v>
      </c>
      <c r="F96" s="17">
        <v>315.5</v>
      </c>
      <c r="G96" s="17">
        <v>343</v>
      </c>
      <c r="H96" s="17">
        <v>182.97</v>
      </c>
      <c r="I96" s="17">
        <v>770</v>
      </c>
      <c r="J96" s="17">
        <v>172.99</v>
      </c>
      <c r="K96" s="17">
        <v>163.4</v>
      </c>
      <c r="L96" s="17">
        <v>2307.14</v>
      </c>
    </row>
    <row r="97" spans="2:12" x14ac:dyDescent="0.35">
      <c r="B97" s="37">
        <v>94</v>
      </c>
      <c r="C97" s="18">
        <v>3114</v>
      </c>
      <c r="D97" s="17">
        <v>126.099</v>
      </c>
      <c r="E97" s="17">
        <v>143.5</v>
      </c>
      <c r="F97" s="17">
        <v>165.3</v>
      </c>
      <c r="G97" s="17">
        <v>216.08</v>
      </c>
      <c r="H97" s="17">
        <v>202.34399999999999</v>
      </c>
      <c r="I97" s="17">
        <v>280.5</v>
      </c>
      <c r="J97" s="17">
        <v>109.57</v>
      </c>
      <c r="K97" s="17">
        <v>96.6</v>
      </c>
      <c r="L97" s="17">
        <v>1339.9929999999999</v>
      </c>
    </row>
    <row r="98" spans="2:12" x14ac:dyDescent="0.35">
      <c r="B98" s="37">
        <v>95</v>
      </c>
      <c r="C98" s="18">
        <v>3115</v>
      </c>
      <c r="D98" s="17">
        <v>97.02</v>
      </c>
      <c r="E98" s="17">
        <v>91.6</v>
      </c>
      <c r="F98" s="17">
        <v>155.72</v>
      </c>
      <c r="G98" s="17">
        <v>133.36000000000001</v>
      </c>
      <c r="H98" s="17">
        <v>104.19</v>
      </c>
      <c r="I98" s="17">
        <v>178.96</v>
      </c>
      <c r="J98" s="17">
        <v>99.21</v>
      </c>
      <c r="K98" s="17">
        <v>29.184000000000001</v>
      </c>
      <c r="L98" s="17">
        <v>889.24400000000003</v>
      </c>
    </row>
    <row r="99" spans="2:12" x14ac:dyDescent="0.35">
      <c r="B99" s="37">
        <v>96</v>
      </c>
      <c r="C99" s="18">
        <v>3116</v>
      </c>
      <c r="D99" s="17">
        <v>205.904</v>
      </c>
      <c r="E99" s="17">
        <v>167.94</v>
      </c>
      <c r="F99" s="17">
        <v>202.2</v>
      </c>
      <c r="G99" s="17">
        <v>224.7</v>
      </c>
      <c r="H99" s="17">
        <v>495.05</v>
      </c>
      <c r="I99" s="17">
        <v>542.54999999999995</v>
      </c>
      <c r="J99" s="17">
        <v>133.048</v>
      </c>
      <c r="K99" s="17">
        <v>111.61</v>
      </c>
      <c r="L99" s="17">
        <v>2083.002</v>
      </c>
    </row>
    <row r="100" spans="2:12" x14ac:dyDescent="0.35">
      <c r="B100" s="37">
        <v>97</v>
      </c>
      <c r="C100" s="18">
        <v>3121</v>
      </c>
      <c r="D100" s="17">
        <v>88.65</v>
      </c>
      <c r="E100" s="17">
        <v>95.358000000000004</v>
      </c>
      <c r="F100" s="17">
        <v>203.41</v>
      </c>
      <c r="G100" s="17">
        <v>230.59399999999999</v>
      </c>
      <c r="H100" s="17">
        <v>221.16</v>
      </c>
      <c r="I100" s="17">
        <v>156.22</v>
      </c>
      <c r="J100" s="17">
        <v>13.5</v>
      </c>
      <c r="K100" s="17">
        <v>62.4</v>
      </c>
      <c r="L100" s="17">
        <v>1071.2919999999999</v>
      </c>
    </row>
    <row r="101" spans="2:12" x14ac:dyDescent="0.35">
      <c r="B101" s="37">
        <v>98</v>
      </c>
      <c r="C101" s="18">
        <v>3122</v>
      </c>
      <c r="D101" s="17">
        <v>111.5</v>
      </c>
      <c r="E101" s="17">
        <v>210.9</v>
      </c>
      <c r="F101" s="17">
        <v>82.1</v>
      </c>
      <c r="G101" s="17">
        <v>228.37</v>
      </c>
      <c r="H101" s="17">
        <v>259.19</v>
      </c>
      <c r="I101" s="17">
        <v>188.2</v>
      </c>
      <c r="J101" s="17">
        <v>68.02</v>
      </c>
      <c r="K101" s="17">
        <v>30</v>
      </c>
      <c r="L101" s="17">
        <v>1178.28</v>
      </c>
    </row>
    <row r="102" spans="2:12" x14ac:dyDescent="0.35">
      <c r="B102" s="37">
        <v>99</v>
      </c>
      <c r="C102" s="18">
        <v>3123</v>
      </c>
      <c r="D102" s="17">
        <v>163.69999999999999</v>
      </c>
      <c r="E102" s="17">
        <v>94.682000000000002</v>
      </c>
      <c r="F102" s="17">
        <v>109.7</v>
      </c>
      <c r="G102" s="17">
        <v>306.93</v>
      </c>
      <c r="H102" s="17">
        <v>174.07</v>
      </c>
      <c r="I102" s="17">
        <v>453.04199999999997</v>
      </c>
      <c r="J102" s="17">
        <v>46.8</v>
      </c>
      <c r="K102" s="17">
        <v>0</v>
      </c>
      <c r="L102" s="17">
        <v>1348.924</v>
      </c>
    </row>
    <row r="103" spans="2:12" x14ac:dyDescent="0.35">
      <c r="B103" s="37">
        <v>100</v>
      </c>
      <c r="C103" s="18">
        <v>3124</v>
      </c>
      <c r="D103" s="17">
        <v>538.87800000000004</v>
      </c>
      <c r="E103" s="17">
        <v>516.39400000000001</v>
      </c>
      <c r="F103" s="17">
        <v>324.08999999999997</v>
      </c>
      <c r="G103" s="17">
        <v>515.61</v>
      </c>
      <c r="H103" s="17">
        <v>524.28399999999999</v>
      </c>
      <c r="I103" s="17">
        <v>664.43799999999999</v>
      </c>
      <c r="J103" s="17">
        <v>490.6</v>
      </c>
      <c r="K103" s="17">
        <v>223.53</v>
      </c>
      <c r="L103" s="17">
        <v>3797.8240000000001</v>
      </c>
    </row>
    <row r="104" spans="2:12" x14ac:dyDescent="0.35">
      <c r="B104" s="37">
        <v>101</v>
      </c>
      <c r="C104" s="18">
        <v>3125</v>
      </c>
      <c r="D104" s="17">
        <v>203.46600000000001</v>
      </c>
      <c r="E104" s="17">
        <v>271.82400000000001</v>
      </c>
      <c r="F104" s="17">
        <v>243.589</v>
      </c>
      <c r="G104" s="17">
        <v>307.79000000000002</v>
      </c>
      <c r="H104" s="17">
        <v>591.4</v>
      </c>
      <c r="I104" s="17">
        <v>1113.182</v>
      </c>
      <c r="J104" s="17">
        <v>348.62</v>
      </c>
      <c r="K104" s="17">
        <v>59</v>
      </c>
      <c r="L104" s="17">
        <v>3138.8710000000001</v>
      </c>
    </row>
    <row r="105" spans="2:12" x14ac:dyDescent="0.35">
      <c r="B105" s="37">
        <v>102</v>
      </c>
      <c r="C105" s="18">
        <v>3126</v>
      </c>
      <c r="D105" s="17">
        <v>97.2</v>
      </c>
      <c r="E105" s="17">
        <v>65.19</v>
      </c>
      <c r="F105" s="17">
        <v>271.76</v>
      </c>
      <c r="G105" s="17">
        <v>126.52200000000001</v>
      </c>
      <c r="H105" s="17">
        <v>394.18</v>
      </c>
      <c r="I105" s="17">
        <v>310.16000000000003</v>
      </c>
      <c r="J105" s="17">
        <v>214.36</v>
      </c>
      <c r="K105" s="17">
        <v>154.06</v>
      </c>
      <c r="L105" s="17">
        <v>1633.432</v>
      </c>
    </row>
    <row r="106" spans="2:12" x14ac:dyDescent="0.35">
      <c r="B106" s="37">
        <v>103</v>
      </c>
      <c r="C106" s="18">
        <v>3127</v>
      </c>
      <c r="D106" s="17">
        <v>294.49599999999998</v>
      </c>
      <c r="E106" s="17">
        <v>368.62</v>
      </c>
      <c r="F106" s="17">
        <v>493.76</v>
      </c>
      <c r="G106" s="17">
        <v>516.41999999999996</v>
      </c>
      <c r="H106" s="17">
        <v>514.57600000000002</v>
      </c>
      <c r="I106" s="17">
        <v>602.03</v>
      </c>
      <c r="J106" s="17">
        <v>257.19</v>
      </c>
      <c r="K106" s="17">
        <v>341.32</v>
      </c>
      <c r="L106" s="17">
        <v>3388.4119999999998</v>
      </c>
    </row>
    <row r="107" spans="2:12" x14ac:dyDescent="0.35">
      <c r="B107" s="37">
        <v>104</v>
      </c>
      <c r="C107" s="18">
        <v>3128</v>
      </c>
      <c r="D107" s="17">
        <v>213.36600000000001</v>
      </c>
      <c r="E107" s="17">
        <v>214.41200000000001</v>
      </c>
      <c r="F107" s="17">
        <v>343.32</v>
      </c>
      <c r="G107" s="17">
        <v>412.69799999999998</v>
      </c>
      <c r="H107" s="17">
        <v>380.84199999999998</v>
      </c>
      <c r="I107" s="17">
        <v>940.6</v>
      </c>
      <c r="J107" s="17">
        <v>434.25799999999998</v>
      </c>
      <c r="K107" s="17">
        <v>195.08</v>
      </c>
      <c r="L107" s="17">
        <v>3134.576</v>
      </c>
    </row>
    <row r="108" spans="2:12" x14ac:dyDescent="0.35">
      <c r="B108" s="37">
        <v>105</v>
      </c>
      <c r="C108" s="18">
        <v>3129</v>
      </c>
      <c r="D108" s="17">
        <v>320.03899999999999</v>
      </c>
      <c r="E108" s="17">
        <v>178.89</v>
      </c>
      <c r="F108" s="17">
        <v>381.3</v>
      </c>
      <c r="G108" s="17">
        <v>346.72</v>
      </c>
      <c r="H108" s="17">
        <v>687.82399999999996</v>
      </c>
      <c r="I108" s="17">
        <v>501.23</v>
      </c>
      <c r="J108" s="17">
        <v>478.17399999999998</v>
      </c>
      <c r="K108" s="17">
        <v>307.94799999999998</v>
      </c>
      <c r="L108" s="17">
        <v>3202.125</v>
      </c>
    </row>
    <row r="109" spans="2:12" x14ac:dyDescent="0.35">
      <c r="B109" s="37">
        <v>106</v>
      </c>
      <c r="C109" s="18">
        <v>3130</v>
      </c>
      <c r="D109" s="17">
        <v>613.83299999999997</v>
      </c>
      <c r="E109" s="17">
        <v>469.68</v>
      </c>
      <c r="F109" s="17">
        <v>955.226</v>
      </c>
      <c r="G109" s="17">
        <v>1167.0999999999999</v>
      </c>
      <c r="H109" s="17">
        <v>883.84400000000005</v>
      </c>
      <c r="I109" s="17">
        <v>1154.154</v>
      </c>
      <c r="J109" s="17">
        <v>852.8</v>
      </c>
      <c r="K109" s="17">
        <v>405.36799999999999</v>
      </c>
      <c r="L109" s="17">
        <v>6502.0050000000001</v>
      </c>
    </row>
    <row r="110" spans="2:12" x14ac:dyDescent="0.35">
      <c r="B110" s="37">
        <v>107</v>
      </c>
      <c r="C110" s="18">
        <v>3131</v>
      </c>
      <c r="D110" s="17">
        <v>549.322</v>
      </c>
      <c r="E110" s="17">
        <v>313.8</v>
      </c>
      <c r="F110" s="17">
        <v>562.36599999999999</v>
      </c>
      <c r="G110" s="17">
        <v>700.8</v>
      </c>
      <c r="H110" s="17">
        <v>536.84</v>
      </c>
      <c r="I110" s="17">
        <v>1022.92</v>
      </c>
      <c r="J110" s="17">
        <v>331.71</v>
      </c>
      <c r="K110" s="17">
        <v>166.41399999999999</v>
      </c>
      <c r="L110" s="17">
        <v>4184.1719999999996</v>
      </c>
    </row>
    <row r="111" spans="2:12" x14ac:dyDescent="0.35">
      <c r="B111" s="37">
        <v>108</v>
      </c>
      <c r="C111" s="18">
        <v>3132</v>
      </c>
      <c r="D111" s="17">
        <v>267.25799999999998</v>
      </c>
      <c r="E111" s="17">
        <v>143.5</v>
      </c>
      <c r="F111" s="17">
        <v>252.56</v>
      </c>
      <c r="G111" s="17">
        <v>468.72</v>
      </c>
      <c r="H111" s="17">
        <v>658.25800000000004</v>
      </c>
      <c r="I111" s="17">
        <v>545.01300000000003</v>
      </c>
      <c r="J111" s="17">
        <v>325.58800000000002</v>
      </c>
      <c r="K111" s="17">
        <v>336.35</v>
      </c>
      <c r="L111" s="17">
        <v>2997.2469999999998</v>
      </c>
    </row>
    <row r="112" spans="2:12" x14ac:dyDescent="0.35">
      <c r="B112" s="37">
        <v>109</v>
      </c>
      <c r="C112" s="18">
        <v>3133</v>
      </c>
      <c r="D112" s="17">
        <v>533.72799999999995</v>
      </c>
      <c r="E112" s="17">
        <v>763.40700000000004</v>
      </c>
      <c r="F112" s="17">
        <v>797.63800000000003</v>
      </c>
      <c r="G112" s="17">
        <v>899.39</v>
      </c>
      <c r="H112" s="17">
        <v>1256.47</v>
      </c>
      <c r="I112" s="17">
        <v>1675.6569999999999</v>
      </c>
      <c r="J112" s="17">
        <v>702.23</v>
      </c>
      <c r="K112" s="17">
        <v>608.11</v>
      </c>
      <c r="L112" s="17">
        <v>7236.63</v>
      </c>
    </row>
    <row r="113" spans="2:12" x14ac:dyDescent="0.35">
      <c r="B113" s="37">
        <v>110</v>
      </c>
      <c r="C113" s="18">
        <v>3134</v>
      </c>
      <c r="D113" s="17">
        <v>572.20399999999995</v>
      </c>
      <c r="E113" s="17">
        <v>641.08799999999997</v>
      </c>
      <c r="F113" s="17">
        <v>1129.425</v>
      </c>
      <c r="G113" s="17">
        <v>1073.22</v>
      </c>
      <c r="H113" s="17">
        <v>1077.828</v>
      </c>
      <c r="I113" s="17">
        <v>1530.2180000000001</v>
      </c>
      <c r="J113" s="17">
        <v>541.1</v>
      </c>
      <c r="K113" s="17">
        <v>276.31400000000002</v>
      </c>
      <c r="L113" s="17">
        <v>6841.3969999999999</v>
      </c>
    </row>
    <row r="114" spans="2:12" x14ac:dyDescent="0.35">
      <c r="B114" s="37">
        <v>111</v>
      </c>
      <c r="C114" s="18">
        <v>3135</v>
      </c>
      <c r="D114" s="17">
        <v>327.16000000000003</v>
      </c>
      <c r="E114" s="17">
        <v>340.97</v>
      </c>
      <c r="F114" s="17">
        <v>495.86399999999998</v>
      </c>
      <c r="G114" s="17">
        <v>656.61</v>
      </c>
      <c r="H114" s="17">
        <v>712.26599999999996</v>
      </c>
      <c r="I114" s="17">
        <v>802.99599999999998</v>
      </c>
      <c r="J114" s="17">
        <v>530.96400000000006</v>
      </c>
      <c r="K114" s="17">
        <v>310.16000000000003</v>
      </c>
      <c r="L114" s="17">
        <v>4176.99</v>
      </c>
    </row>
    <row r="115" spans="2:12" x14ac:dyDescent="0.35">
      <c r="B115" s="37">
        <v>112</v>
      </c>
      <c r="C115" s="18">
        <v>3136</v>
      </c>
      <c r="D115" s="17">
        <v>934.09100000000001</v>
      </c>
      <c r="E115" s="17">
        <v>593.77599999999995</v>
      </c>
      <c r="F115" s="17">
        <v>642.31600000000003</v>
      </c>
      <c r="G115" s="17">
        <v>789.77</v>
      </c>
      <c r="H115" s="17">
        <v>1076.1759999999999</v>
      </c>
      <c r="I115" s="17">
        <v>1516.84</v>
      </c>
      <c r="J115" s="17">
        <v>789.16</v>
      </c>
      <c r="K115" s="17">
        <v>417.20600000000002</v>
      </c>
      <c r="L115" s="17">
        <v>6759.335</v>
      </c>
    </row>
    <row r="116" spans="2:12" x14ac:dyDescent="0.35">
      <c r="B116" s="37">
        <v>113</v>
      </c>
      <c r="C116" s="18">
        <v>3137</v>
      </c>
      <c r="D116" s="17">
        <v>285.19400000000002</v>
      </c>
      <c r="E116" s="17">
        <v>381.80500000000001</v>
      </c>
      <c r="F116" s="17">
        <v>189.98</v>
      </c>
      <c r="G116" s="17">
        <v>198.14</v>
      </c>
      <c r="H116" s="17">
        <v>233.59</v>
      </c>
      <c r="I116" s="17">
        <v>370.71</v>
      </c>
      <c r="J116" s="17">
        <v>330</v>
      </c>
      <c r="K116" s="17">
        <v>98.93</v>
      </c>
      <c r="L116" s="17">
        <v>2088.3490000000002</v>
      </c>
    </row>
    <row r="117" spans="2:12" x14ac:dyDescent="0.35">
      <c r="B117" s="37">
        <v>114</v>
      </c>
      <c r="C117" s="18">
        <v>3138</v>
      </c>
      <c r="D117" s="17">
        <v>346.29</v>
      </c>
      <c r="E117" s="17">
        <v>302.24599999999998</v>
      </c>
      <c r="F117" s="17">
        <v>399.74</v>
      </c>
      <c r="G117" s="17">
        <v>487.85</v>
      </c>
      <c r="H117" s="17">
        <v>577.19000000000005</v>
      </c>
      <c r="I117" s="17">
        <v>892.89400000000001</v>
      </c>
      <c r="J117" s="17">
        <v>465.12799999999999</v>
      </c>
      <c r="K117" s="17">
        <v>55.43</v>
      </c>
      <c r="L117" s="17">
        <v>3526.768</v>
      </c>
    </row>
    <row r="118" spans="2:12" x14ac:dyDescent="0.35">
      <c r="B118" s="37">
        <v>115</v>
      </c>
      <c r="C118" s="18">
        <v>3139</v>
      </c>
      <c r="D118" s="17">
        <v>230.44</v>
      </c>
      <c r="E118" s="17">
        <v>262.44</v>
      </c>
      <c r="F118" s="17">
        <v>207.51</v>
      </c>
      <c r="G118" s="17">
        <v>551.48</v>
      </c>
      <c r="H118" s="17">
        <v>339.81</v>
      </c>
      <c r="I118" s="17">
        <v>432.03</v>
      </c>
      <c r="J118" s="17">
        <v>110.5</v>
      </c>
      <c r="K118" s="17">
        <v>106.02</v>
      </c>
      <c r="L118" s="17">
        <v>2240.23</v>
      </c>
    </row>
    <row r="119" spans="2:12" x14ac:dyDescent="0.35">
      <c r="B119" s="37">
        <v>116</v>
      </c>
      <c r="C119" s="18">
        <v>3140</v>
      </c>
      <c r="D119" s="17">
        <v>338.76900000000001</v>
      </c>
      <c r="E119" s="17">
        <v>346.09</v>
      </c>
      <c r="F119" s="17">
        <v>287.26600000000002</v>
      </c>
      <c r="G119" s="17">
        <v>535.89</v>
      </c>
      <c r="H119" s="17">
        <v>432.07400000000001</v>
      </c>
      <c r="I119" s="17">
        <v>757.10400000000004</v>
      </c>
      <c r="J119" s="17">
        <v>441.036</v>
      </c>
      <c r="K119" s="17">
        <v>130.898</v>
      </c>
      <c r="L119" s="17">
        <v>3269.127</v>
      </c>
    </row>
    <row r="120" spans="2:12" x14ac:dyDescent="0.35">
      <c r="B120" s="37">
        <v>117</v>
      </c>
      <c r="C120" s="18">
        <v>3141</v>
      </c>
      <c r="D120" s="17">
        <v>32.9</v>
      </c>
      <c r="E120" s="17">
        <v>31.2</v>
      </c>
      <c r="F120" s="17">
        <v>39</v>
      </c>
      <c r="G120" s="17">
        <v>71.56</v>
      </c>
      <c r="H120" s="17">
        <v>13.5</v>
      </c>
      <c r="I120" s="17">
        <v>203.2</v>
      </c>
      <c r="J120" s="17">
        <v>59.96</v>
      </c>
      <c r="K120" s="17">
        <v>66</v>
      </c>
      <c r="L120" s="17">
        <v>517.32000000000005</v>
      </c>
    </row>
    <row r="121" spans="2:12" x14ac:dyDescent="0.35">
      <c r="B121" s="37">
        <v>118</v>
      </c>
      <c r="C121" s="18">
        <v>3142</v>
      </c>
      <c r="D121" s="17">
        <v>42.16</v>
      </c>
      <c r="E121" s="17">
        <v>114.3</v>
      </c>
      <c r="F121" s="17">
        <v>13.5</v>
      </c>
      <c r="G121" s="17">
        <v>253.92</v>
      </c>
      <c r="H121" s="17">
        <v>241.76</v>
      </c>
      <c r="I121" s="17">
        <v>133.44</v>
      </c>
      <c r="J121" s="17">
        <v>68.930000000000007</v>
      </c>
      <c r="K121" s="17">
        <v>80.930000000000007</v>
      </c>
      <c r="L121" s="17">
        <v>948.94</v>
      </c>
    </row>
    <row r="122" spans="2:12" x14ac:dyDescent="0.35">
      <c r="B122" s="37">
        <v>119</v>
      </c>
      <c r="C122" s="18">
        <v>3143</v>
      </c>
      <c r="D122" s="17">
        <v>56.183999999999997</v>
      </c>
      <c r="E122" s="17">
        <v>15</v>
      </c>
      <c r="F122" s="17">
        <v>67.92</v>
      </c>
      <c r="G122" s="17">
        <v>19</v>
      </c>
      <c r="H122" s="17">
        <v>52.6</v>
      </c>
      <c r="I122" s="17">
        <v>0</v>
      </c>
      <c r="J122" s="17">
        <v>0</v>
      </c>
      <c r="K122" s="17">
        <v>0</v>
      </c>
      <c r="L122" s="17">
        <v>210.70400000000001</v>
      </c>
    </row>
    <row r="123" spans="2:12" x14ac:dyDescent="0.35">
      <c r="B123" s="37">
        <v>120</v>
      </c>
      <c r="C123" s="18">
        <v>3144</v>
      </c>
      <c r="D123" s="17">
        <v>170.96</v>
      </c>
      <c r="E123" s="17">
        <v>110.036</v>
      </c>
      <c r="F123" s="17">
        <v>158.87</v>
      </c>
      <c r="G123" s="17">
        <v>123.16</v>
      </c>
      <c r="H123" s="17">
        <v>144.26</v>
      </c>
      <c r="I123" s="17">
        <v>181.64</v>
      </c>
      <c r="J123" s="17">
        <v>55.5</v>
      </c>
      <c r="K123" s="17">
        <v>0</v>
      </c>
      <c r="L123" s="17">
        <v>944.42600000000004</v>
      </c>
    </row>
    <row r="124" spans="2:12" x14ac:dyDescent="0.35">
      <c r="B124" s="37">
        <v>121</v>
      </c>
      <c r="C124" s="18">
        <v>3145</v>
      </c>
      <c r="D124" s="17">
        <v>512.46799999999996</v>
      </c>
      <c r="E124" s="17">
        <v>252.25800000000001</v>
      </c>
      <c r="F124" s="17">
        <v>394.14</v>
      </c>
      <c r="G124" s="17">
        <v>431.91</v>
      </c>
      <c r="H124" s="17">
        <v>568.14200000000005</v>
      </c>
      <c r="I124" s="17">
        <v>373.54</v>
      </c>
      <c r="J124" s="17">
        <v>283.63</v>
      </c>
      <c r="K124" s="17">
        <v>72.5</v>
      </c>
      <c r="L124" s="17">
        <v>2888.5880000000002</v>
      </c>
    </row>
    <row r="125" spans="2:12" x14ac:dyDescent="0.35">
      <c r="B125" s="37">
        <v>122</v>
      </c>
      <c r="C125" s="18">
        <v>3146</v>
      </c>
      <c r="D125" s="17">
        <v>595.654</v>
      </c>
      <c r="E125" s="17">
        <v>377.137</v>
      </c>
      <c r="F125" s="17">
        <v>488.779</v>
      </c>
      <c r="G125" s="17">
        <v>701.93</v>
      </c>
      <c r="H125" s="17">
        <v>839.9</v>
      </c>
      <c r="I125" s="17">
        <v>787.99</v>
      </c>
      <c r="J125" s="17">
        <v>301.35000000000002</v>
      </c>
      <c r="K125" s="17">
        <v>225.68</v>
      </c>
      <c r="L125" s="17">
        <v>4318.42</v>
      </c>
    </row>
    <row r="126" spans="2:12" x14ac:dyDescent="0.35">
      <c r="B126" s="37">
        <v>123</v>
      </c>
      <c r="C126" s="18">
        <v>3147</v>
      </c>
      <c r="D126" s="17">
        <v>458.62599999999998</v>
      </c>
      <c r="E126" s="17">
        <v>270.31</v>
      </c>
      <c r="F126" s="17">
        <v>442.29</v>
      </c>
      <c r="G126" s="17">
        <v>499.75900000000001</v>
      </c>
      <c r="H126" s="17">
        <v>633.17999999999995</v>
      </c>
      <c r="I126" s="17">
        <v>434</v>
      </c>
      <c r="J126" s="17">
        <v>135.47</v>
      </c>
      <c r="K126" s="17">
        <v>174.374</v>
      </c>
      <c r="L126" s="17">
        <v>3048.009</v>
      </c>
    </row>
    <row r="127" spans="2:12" x14ac:dyDescent="0.35">
      <c r="B127" s="37">
        <v>124</v>
      </c>
      <c r="C127" s="18">
        <v>3148</v>
      </c>
      <c r="D127" s="17">
        <v>99.58</v>
      </c>
      <c r="E127" s="17">
        <v>28.9</v>
      </c>
      <c r="F127" s="17">
        <v>212.28</v>
      </c>
      <c r="G127" s="17">
        <v>194.05</v>
      </c>
      <c r="H127" s="17">
        <v>319.37</v>
      </c>
      <c r="I127" s="17">
        <v>239.46</v>
      </c>
      <c r="J127" s="17">
        <v>102.5</v>
      </c>
      <c r="K127" s="17">
        <v>65.89</v>
      </c>
      <c r="L127" s="17">
        <v>1262.03</v>
      </c>
    </row>
    <row r="128" spans="2:12" x14ac:dyDescent="0.35">
      <c r="B128" s="37">
        <v>125</v>
      </c>
      <c r="C128" s="18">
        <v>3149</v>
      </c>
      <c r="D128" s="17">
        <v>870.37400000000002</v>
      </c>
      <c r="E128" s="17">
        <v>686.96199999999999</v>
      </c>
      <c r="F128" s="17">
        <v>997.50599999999997</v>
      </c>
      <c r="G128" s="17">
        <v>1460.83</v>
      </c>
      <c r="H128" s="17">
        <v>1814.0740000000001</v>
      </c>
      <c r="I128" s="17">
        <v>3235.806</v>
      </c>
      <c r="J128" s="17">
        <v>985.55200000000002</v>
      </c>
      <c r="K128" s="17">
        <v>417.96</v>
      </c>
      <c r="L128" s="17">
        <v>10469.064</v>
      </c>
    </row>
    <row r="129" spans="2:12" x14ac:dyDescent="0.35">
      <c r="B129" s="37">
        <v>126</v>
      </c>
      <c r="C129" s="18">
        <v>3150</v>
      </c>
      <c r="D129" s="17">
        <v>1406.8440000000001</v>
      </c>
      <c r="E129" s="17">
        <v>1507.095</v>
      </c>
      <c r="F129" s="17">
        <v>2418.3719999999998</v>
      </c>
      <c r="G129" s="17">
        <v>3222.7460000000001</v>
      </c>
      <c r="H129" s="17">
        <v>2970.7240000000002</v>
      </c>
      <c r="I129" s="17">
        <v>5799.36</v>
      </c>
      <c r="J129" s="17">
        <v>2002.2660000000001</v>
      </c>
      <c r="K129" s="17">
        <v>1047.758</v>
      </c>
      <c r="L129" s="17">
        <v>20375.165000000001</v>
      </c>
    </row>
    <row r="130" spans="2:12" x14ac:dyDescent="0.35">
      <c r="B130" s="37">
        <v>127</v>
      </c>
      <c r="C130" s="18">
        <v>3151</v>
      </c>
      <c r="D130" s="17">
        <v>63.14</v>
      </c>
      <c r="E130" s="17">
        <v>342.38900000000001</v>
      </c>
      <c r="F130" s="17">
        <v>233.88399999999999</v>
      </c>
      <c r="G130" s="17">
        <v>270.77199999999999</v>
      </c>
      <c r="H130" s="17">
        <v>345.452</v>
      </c>
      <c r="I130" s="17">
        <v>662.85</v>
      </c>
      <c r="J130" s="17">
        <v>266.22000000000003</v>
      </c>
      <c r="K130" s="17">
        <v>190.43199999999999</v>
      </c>
      <c r="L130" s="17">
        <v>2375.1390000000001</v>
      </c>
    </row>
    <row r="131" spans="2:12" x14ac:dyDescent="0.35">
      <c r="B131" s="37">
        <v>128</v>
      </c>
      <c r="C131" s="18">
        <v>3152</v>
      </c>
      <c r="D131" s="17">
        <v>899.41700000000003</v>
      </c>
      <c r="E131" s="17">
        <v>976.202</v>
      </c>
      <c r="F131" s="17">
        <v>1058</v>
      </c>
      <c r="G131" s="17">
        <v>1640.623</v>
      </c>
      <c r="H131" s="17">
        <v>1752.7</v>
      </c>
      <c r="I131" s="17">
        <v>2412.431</v>
      </c>
      <c r="J131" s="17">
        <v>760.798</v>
      </c>
      <c r="K131" s="17">
        <v>206.40799999999999</v>
      </c>
      <c r="L131" s="17">
        <v>9706.5789999999997</v>
      </c>
    </row>
    <row r="132" spans="2:12" x14ac:dyDescent="0.35">
      <c r="B132" s="37">
        <v>129</v>
      </c>
      <c r="C132" s="18">
        <v>3153</v>
      </c>
      <c r="D132" s="17">
        <v>376.28</v>
      </c>
      <c r="E132" s="17">
        <v>483.99</v>
      </c>
      <c r="F132" s="17">
        <v>695.85599999999999</v>
      </c>
      <c r="G132" s="17">
        <v>542.75900000000001</v>
      </c>
      <c r="H132" s="17">
        <v>822.29</v>
      </c>
      <c r="I132" s="17">
        <v>1003.455</v>
      </c>
      <c r="J132" s="17">
        <v>357.96800000000002</v>
      </c>
      <c r="K132" s="17">
        <v>149.79</v>
      </c>
      <c r="L132" s="17">
        <v>4432.3879999999999</v>
      </c>
    </row>
    <row r="133" spans="2:12" x14ac:dyDescent="0.35">
      <c r="B133" s="37">
        <v>130</v>
      </c>
      <c r="C133" s="18">
        <v>3154</v>
      </c>
      <c r="D133" s="17">
        <v>73.5</v>
      </c>
      <c r="E133" s="17">
        <v>75.900000000000006</v>
      </c>
      <c r="F133" s="17">
        <v>108.956</v>
      </c>
      <c r="G133" s="17">
        <v>160.78</v>
      </c>
      <c r="H133" s="17">
        <v>133.464</v>
      </c>
      <c r="I133" s="17">
        <v>88.62</v>
      </c>
      <c r="J133" s="17">
        <v>0</v>
      </c>
      <c r="K133" s="17">
        <v>63</v>
      </c>
      <c r="L133" s="17">
        <v>704.22</v>
      </c>
    </row>
    <row r="134" spans="2:12" x14ac:dyDescent="0.35">
      <c r="B134" s="37">
        <v>131</v>
      </c>
      <c r="C134" s="18">
        <v>3155</v>
      </c>
      <c r="D134" s="17">
        <v>372.22800000000001</v>
      </c>
      <c r="E134" s="17">
        <v>309.43</v>
      </c>
      <c r="F134" s="17">
        <v>358.42200000000003</v>
      </c>
      <c r="G134" s="17">
        <v>937.072</v>
      </c>
      <c r="H134" s="17">
        <v>616.52599999999995</v>
      </c>
      <c r="I134" s="17">
        <v>562.89</v>
      </c>
      <c r="J134" s="17">
        <v>362.80599999999998</v>
      </c>
      <c r="K134" s="17">
        <v>169.11</v>
      </c>
      <c r="L134" s="17">
        <v>3688.4839999999999</v>
      </c>
    </row>
    <row r="135" spans="2:12" x14ac:dyDescent="0.35">
      <c r="B135" s="37">
        <v>132</v>
      </c>
      <c r="C135" s="18">
        <v>3156</v>
      </c>
      <c r="D135" s="17">
        <v>983.56899999999996</v>
      </c>
      <c r="E135" s="17">
        <v>765.22799999999995</v>
      </c>
      <c r="F135" s="17">
        <v>1085.114</v>
      </c>
      <c r="G135" s="17">
        <v>1339.06</v>
      </c>
      <c r="H135" s="17">
        <v>1727.9839999999999</v>
      </c>
      <c r="I135" s="17">
        <v>1376.386</v>
      </c>
      <c r="J135" s="17">
        <v>848.3</v>
      </c>
      <c r="K135" s="17">
        <v>461.608</v>
      </c>
      <c r="L135" s="17">
        <v>8587.2489999999998</v>
      </c>
    </row>
    <row r="136" spans="2:12" x14ac:dyDescent="0.35">
      <c r="B136" s="37">
        <v>133</v>
      </c>
      <c r="C136" s="18">
        <v>3158</v>
      </c>
      <c r="D136" s="17">
        <v>85.763999999999996</v>
      </c>
      <c r="E136" s="17">
        <v>147.79400000000001</v>
      </c>
      <c r="F136" s="17">
        <v>274.26</v>
      </c>
      <c r="G136" s="17">
        <v>198.79</v>
      </c>
      <c r="H136" s="17">
        <v>173.96</v>
      </c>
      <c r="I136" s="17">
        <v>139.85</v>
      </c>
      <c r="J136" s="17">
        <v>104.43</v>
      </c>
      <c r="K136" s="17">
        <v>0</v>
      </c>
      <c r="L136" s="17">
        <v>1124.848</v>
      </c>
    </row>
    <row r="137" spans="2:12" x14ac:dyDescent="0.35">
      <c r="B137" s="37">
        <v>134</v>
      </c>
      <c r="C137" s="18">
        <v>3159</v>
      </c>
      <c r="D137" s="17">
        <v>42.5</v>
      </c>
      <c r="E137" s="17">
        <v>163.94</v>
      </c>
      <c r="F137" s="17">
        <v>0</v>
      </c>
      <c r="G137" s="17">
        <v>32.54</v>
      </c>
      <c r="H137" s="17">
        <v>26.68</v>
      </c>
      <c r="I137" s="17">
        <v>124.33</v>
      </c>
      <c r="J137" s="17">
        <v>25.6</v>
      </c>
      <c r="K137" s="17">
        <v>0</v>
      </c>
      <c r="L137" s="17">
        <v>415.59</v>
      </c>
    </row>
    <row r="138" spans="2:12" x14ac:dyDescent="0.35">
      <c r="B138" s="37">
        <v>135</v>
      </c>
      <c r="C138" s="18">
        <v>3160</v>
      </c>
      <c r="D138" s="17">
        <v>204.04</v>
      </c>
      <c r="E138" s="17">
        <v>126.64</v>
      </c>
      <c r="F138" s="17">
        <v>114.6</v>
      </c>
      <c r="G138" s="17">
        <v>231.51</v>
      </c>
      <c r="H138" s="17">
        <v>315.06599999999997</v>
      </c>
      <c r="I138" s="17">
        <v>265.70800000000003</v>
      </c>
      <c r="J138" s="17">
        <v>248.114</v>
      </c>
      <c r="K138" s="17">
        <v>68.930000000000007</v>
      </c>
      <c r="L138" s="17">
        <v>1574.6079999999999</v>
      </c>
    </row>
    <row r="139" spans="2:12" x14ac:dyDescent="0.35">
      <c r="B139" s="37">
        <v>136</v>
      </c>
      <c r="C139" s="18">
        <v>3161</v>
      </c>
      <c r="D139" s="17">
        <v>158.6</v>
      </c>
      <c r="E139" s="17">
        <v>137.369</v>
      </c>
      <c r="F139" s="17">
        <v>182.07</v>
      </c>
      <c r="G139" s="17">
        <v>162.9</v>
      </c>
      <c r="H139" s="17">
        <v>205.2</v>
      </c>
      <c r="I139" s="17">
        <v>291.79000000000002</v>
      </c>
      <c r="J139" s="17">
        <v>123.33</v>
      </c>
      <c r="K139" s="17">
        <v>60.3</v>
      </c>
      <c r="L139" s="17">
        <v>1321.559</v>
      </c>
    </row>
    <row r="140" spans="2:12" x14ac:dyDescent="0.35">
      <c r="B140" s="37">
        <v>137</v>
      </c>
      <c r="C140" s="18">
        <v>3162</v>
      </c>
      <c r="D140" s="17">
        <v>195.28200000000001</v>
      </c>
      <c r="E140" s="17">
        <v>299.83999999999997</v>
      </c>
      <c r="F140" s="17">
        <v>316.70400000000001</v>
      </c>
      <c r="G140" s="17">
        <v>204.64</v>
      </c>
      <c r="H140" s="17">
        <v>472.346</v>
      </c>
      <c r="I140" s="17">
        <v>553.34</v>
      </c>
      <c r="J140" s="17">
        <v>179.11</v>
      </c>
      <c r="K140" s="17">
        <v>83.08</v>
      </c>
      <c r="L140" s="17">
        <v>2304.3420000000001</v>
      </c>
    </row>
    <row r="141" spans="2:12" x14ac:dyDescent="0.35">
      <c r="B141" s="37">
        <v>138</v>
      </c>
      <c r="C141" s="18">
        <v>3163</v>
      </c>
      <c r="D141" s="17">
        <v>282.45</v>
      </c>
      <c r="E141" s="17">
        <v>280.99799999999999</v>
      </c>
      <c r="F141" s="17">
        <v>196.34899999999999</v>
      </c>
      <c r="G141" s="17">
        <v>369.16</v>
      </c>
      <c r="H141" s="17">
        <v>515.14</v>
      </c>
      <c r="I141" s="17">
        <v>838.32</v>
      </c>
      <c r="J141" s="17">
        <v>215.59399999999999</v>
      </c>
      <c r="K141" s="17">
        <v>213.41</v>
      </c>
      <c r="L141" s="17">
        <v>2911.4209999999998</v>
      </c>
    </row>
    <row r="142" spans="2:12" x14ac:dyDescent="0.35">
      <c r="B142" s="37">
        <v>139</v>
      </c>
      <c r="C142" s="18">
        <v>3165</v>
      </c>
      <c r="D142" s="17">
        <v>285.80799999999999</v>
      </c>
      <c r="E142" s="17">
        <v>197.05</v>
      </c>
      <c r="F142" s="17">
        <v>509.80399999999997</v>
      </c>
      <c r="G142" s="17">
        <v>560.76</v>
      </c>
      <c r="H142" s="17">
        <v>1134.83</v>
      </c>
      <c r="I142" s="17">
        <v>1247.4690000000001</v>
      </c>
      <c r="J142" s="17">
        <v>618.93399999999997</v>
      </c>
      <c r="K142" s="17">
        <v>254.39</v>
      </c>
      <c r="L142" s="17">
        <v>4809.0450000000001</v>
      </c>
    </row>
    <row r="143" spans="2:12" x14ac:dyDescent="0.35">
      <c r="B143" s="37">
        <v>140</v>
      </c>
      <c r="C143" s="18">
        <v>3166</v>
      </c>
      <c r="D143" s="17">
        <v>232.286</v>
      </c>
      <c r="E143" s="17">
        <v>284.70600000000002</v>
      </c>
      <c r="F143" s="17">
        <v>537.32799999999997</v>
      </c>
      <c r="G143" s="17">
        <v>524.96</v>
      </c>
      <c r="H143" s="17">
        <v>415.53199999999998</v>
      </c>
      <c r="I143" s="17">
        <v>894.01599999999996</v>
      </c>
      <c r="J143" s="17">
        <v>433.43</v>
      </c>
      <c r="K143" s="17">
        <v>171.86</v>
      </c>
      <c r="L143" s="17">
        <v>3494.1179999999999</v>
      </c>
    </row>
    <row r="144" spans="2:12" x14ac:dyDescent="0.35">
      <c r="B144" s="37">
        <v>141</v>
      </c>
      <c r="C144" s="18">
        <v>3167</v>
      </c>
      <c r="D144" s="17">
        <v>101.152</v>
      </c>
      <c r="E144" s="17">
        <v>198.9</v>
      </c>
      <c r="F144" s="17">
        <v>267.73200000000003</v>
      </c>
      <c r="G144" s="17">
        <v>369.86799999999999</v>
      </c>
      <c r="H144" s="17">
        <v>270.334</v>
      </c>
      <c r="I144" s="17">
        <v>397.30599999999998</v>
      </c>
      <c r="J144" s="17">
        <v>181.53</v>
      </c>
      <c r="K144" s="17">
        <v>145.93</v>
      </c>
      <c r="L144" s="17">
        <v>1932.752</v>
      </c>
    </row>
    <row r="145" spans="2:12" x14ac:dyDescent="0.35">
      <c r="B145" s="37">
        <v>142</v>
      </c>
      <c r="C145" s="18">
        <v>3168</v>
      </c>
      <c r="D145" s="17">
        <v>99.7</v>
      </c>
      <c r="E145" s="17">
        <v>192.87799999999999</v>
      </c>
      <c r="F145" s="17">
        <v>295.75</v>
      </c>
      <c r="G145" s="17">
        <v>340.43</v>
      </c>
      <c r="H145" s="17">
        <v>258.99400000000003</v>
      </c>
      <c r="I145" s="17">
        <v>322.90199999999999</v>
      </c>
      <c r="J145" s="17">
        <v>235.52799999999999</v>
      </c>
      <c r="K145" s="17">
        <v>79.92</v>
      </c>
      <c r="L145" s="17">
        <v>1826.1020000000001</v>
      </c>
    </row>
    <row r="146" spans="2:12" x14ac:dyDescent="0.35">
      <c r="B146" s="37">
        <v>143</v>
      </c>
      <c r="C146" s="18">
        <v>3169</v>
      </c>
      <c r="D146" s="17">
        <v>190.41</v>
      </c>
      <c r="E146" s="17">
        <v>233.904</v>
      </c>
      <c r="F146" s="17">
        <v>521.44000000000005</v>
      </c>
      <c r="G146" s="17">
        <v>427.62</v>
      </c>
      <c r="H146" s="17">
        <v>483.94600000000003</v>
      </c>
      <c r="I146" s="17">
        <v>798.1</v>
      </c>
      <c r="J146" s="17">
        <v>332.596</v>
      </c>
      <c r="K146" s="17">
        <v>70.73</v>
      </c>
      <c r="L146" s="17">
        <v>3058.7460000000001</v>
      </c>
    </row>
    <row r="147" spans="2:12" x14ac:dyDescent="0.35">
      <c r="B147" s="37">
        <v>144</v>
      </c>
      <c r="C147" s="18">
        <v>3170</v>
      </c>
      <c r="D147" s="17">
        <v>340.06</v>
      </c>
      <c r="E147" s="17">
        <v>531.20000000000005</v>
      </c>
      <c r="F147" s="17">
        <v>374.58</v>
      </c>
      <c r="G147" s="17">
        <v>805.99</v>
      </c>
      <c r="H147" s="17">
        <v>1144.0029999999999</v>
      </c>
      <c r="I147" s="17">
        <v>1381.7380000000001</v>
      </c>
      <c r="J147" s="17">
        <v>491.51799999999997</v>
      </c>
      <c r="K147" s="17">
        <v>172.26</v>
      </c>
      <c r="L147" s="17">
        <v>5241.3490000000002</v>
      </c>
    </row>
    <row r="148" spans="2:12" x14ac:dyDescent="0.35">
      <c r="B148" s="37">
        <v>145</v>
      </c>
      <c r="C148" s="18">
        <v>3171</v>
      </c>
      <c r="D148" s="17">
        <v>314.11</v>
      </c>
      <c r="E148" s="17">
        <v>268.64999999999998</v>
      </c>
      <c r="F148" s="17">
        <v>269.83999999999997</v>
      </c>
      <c r="G148" s="17">
        <v>748.32</v>
      </c>
      <c r="H148" s="17">
        <v>716.73</v>
      </c>
      <c r="I148" s="17">
        <v>845.34199999999998</v>
      </c>
      <c r="J148" s="17">
        <v>332.43</v>
      </c>
      <c r="K148" s="17">
        <v>19.2</v>
      </c>
      <c r="L148" s="17">
        <v>3514.6219999999998</v>
      </c>
    </row>
    <row r="149" spans="2:12" x14ac:dyDescent="0.35">
      <c r="B149" s="37">
        <v>146</v>
      </c>
      <c r="C149" s="18">
        <v>3172</v>
      </c>
      <c r="D149" s="17">
        <v>355.81799999999998</v>
      </c>
      <c r="E149" s="17">
        <v>346.74</v>
      </c>
      <c r="F149" s="17">
        <v>506.31</v>
      </c>
      <c r="G149" s="17">
        <v>552.45000000000005</v>
      </c>
      <c r="H149" s="17">
        <v>824.48500000000001</v>
      </c>
      <c r="I149" s="17">
        <v>877.44</v>
      </c>
      <c r="J149" s="17">
        <v>659.08</v>
      </c>
      <c r="K149" s="17">
        <v>247.49</v>
      </c>
      <c r="L149" s="17">
        <v>4369.8130000000001</v>
      </c>
    </row>
    <row r="150" spans="2:12" x14ac:dyDescent="0.35">
      <c r="B150" s="37">
        <v>147</v>
      </c>
      <c r="C150" s="18">
        <v>3173</v>
      </c>
      <c r="D150" s="17">
        <v>479.84199999999998</v>
      </c>
      <c r="E150" s="17">
        <v>754.57</v>
      </c>
      <c r="F150" s="17">
        <v>914.774</v>
      </c>
      <c r="G150" s="17">
        <v>1132.05</v>
      </c>
      <c r="H150" s="17">
        <v>1658.046</v>
      </c>
      <c r="I150" s="17">
        <v>2499.3440000000001</v>
      </c>
      <c r="J150" s="17">
        <v>916.32</v>
      </c>
      <c r="K150" s="17">
        <v>444.82</v>
      </c>
      <c r="L150" s="17">
        <v>8799.7659999999996</v>
      </c>
    </row>
    <row r="151" spans="2:12" x14ac:dyDescent="0.35">
      <c r="B151" s="37">
        <v>148</v>
      </c>
      <c r="C151" s="18">
        <v>3174</v>
      </c>
      <c r="D151" s="17">
        <v>338.72800000000001</v>
      </c>
      <c r="E151" s="17">
        <v>404.53699999999998</v>
      </c>
      <c r="F151" s="17">
        <v>661.02200000000005</v>
      </c>
      <c r="G151" s="17">
        <v>635.58000000000004</v>
      </c>
      <c r="H151" s="17">
        <v>830.32399999999996</v>
      </c>
      <c r="I151" s="17">
        <v>1060.202</v>
      </c>
      <c r="J151" s="17">
        <v>760.61</v>
      </c>
      <c r="K151" s="17">
        <v>310.47000000000003</v>
      </c>
      <c r="L151" s="17">
        <v>5001.473</v>
      </c>
    </row>
    <row r="152" spans="2:12" x14ac:dyDescent="0.35">
      <c r="B152" s="37">
        <v>149</v>
      </c>
      <c r="C152" s="18">
        <v>3175</v>
      </c>
      <c r="D152" s="17">
        <v>423.85</v>
      </c>
      <c r="E152" s="17">
        <v>387.73200000000003</v>
      </c>
      <c r="F152" s="17">
        <v>645.54600000000005</v>
      </c>
      <c r="G152" s="17">
        <v>1077.1659999999999</v>
      </c>
      <c r="H152" s="17">
        <v>1196.1030000000001</v>
      </c>
      <c r="I152" s="17">
        <v>2069.5740000000001</v>
      </c>
      <c r="J152" s="17">
        <v>1017.694</v>
      </c>
      <c r="K152" s="17">
        <v>175.33</v>
      </c>
      <c r="L152" s="17">
        <v>6992.9949999999999</v>
      </c>
    </row>
    <row r="153" spans="2:12" x14ac:dyDescent="0.35">
      <c r="B153" s="37">
        <v>150</v>
      </c>
      <c r="C153" s="18">
        <v>3177</v>
      </c>
      <c r="D153" s="17">
        <v>70.048000000000002</v>
      </c>
      <c r="E153" s="17">
        <v>129.696</v>
      </c>
      <c r="F153" s="17">
        <v>126.52200000000001</v>
      </c>
      <c r="G153" s="17">
        <v>299.33600000000001</v>
      </c>
      <c r="H153" s="17">
        <v>196.94</v>
      </c>
      <c r="I153" s="17">
        <v>447.97</v>
      </c>
      <c r="J153" s="17">
        <v>178.67</v>
      </c>
      <c r="K153" s="17">
        <v>80.33</v>
      </c>
      <c r="L153" s="17">
        <v>1529.5119999999999</v>
      </c>
    </row>
    <row r="154" spans="2:12" x14ac:dyDescent="0.35">
      <c r="B154" s="37">
        <v>151</v>
      </c>
      <c r="C154" s="18">
        <v>3178</v>
      </c>
      <c r="D154" s="17">
        <v>609.84199999999998</v>
      </c>
      <c r="E154" s="17">
        <v>865.60900000000004</v>
      </c>
      <c r="F154" s="17">
        <v>1061.8340000000001</v>
      </c>
      <c r="G154" s="17">
        <v>1723.0409999999999</v>
      </c>
      <c r="H154" s="17">
        <v>1582.2239999999999</v>
      </c>
      <c r="I154" s="17">
        <v>2559.8649999999998</v>
      </c>
      <c r="J154" s="17">
        <v>1092.6179999999999</v>
      </c>
      <c r="K154" s="17">
        <v>306.87</v>
      </c>
      <c r="L154" s="17">
        <v>9801.9030000000002</v>
      </c>
    </row>
    <row r="155" spans="2:12" x14ac:dyDescent="0.35">
      <c r="B155" s="37">
        <v>152</v>
      </c>
      <c r="C155" s="18">
        <v>3179</v>
      </c>
      <c r="D155" s="17">
        <v>226.18</v>
      </c>
      <c r="E155" s="17">
        <v>142.15</v>
      </c>
      <c r="F155" s="17">
        <v>329.76</v>
      </c>
      <c r="G155" s="17">
        <v>345.78</v>
      </c>
      <c r="H155" s="17">
        <v>387.46600000000001</v>
      </c>
      <c r="I155" s="17">
        <v>418.31</v>
      </c>
      <c r="J155" s="17">
        <v>232.774</v>
      </c>
      <c r="K155" s="17">
        <v>77.103999999999999</v>
      </c>
      <c r="L155" s="17">
        <v>2159.5239999999999</v>
      </c>
    </row>
    <row r="156" spans="2:12" x14ac:dyDescent="0.35">
      <c r="B156" s="37">
        <v>153</v>
      </c>
      <c r="C156" s="18">
        <v>3180</v>
      </c>
      <c r="D156" s="17">
        <v>162.864</v>
      </c>
      <c r="E156" s="17">
        <v>205.29</v>
      </c>
      <c r="F156" s="17">
        <v>317.03199999999998</v>
      </c>
      <c r="G156" s="17">
        <v>388.56</v>
      </c>
      <c r="H156" s="17">
        <v>185.2</v>
      </c>
      <c r="I156" s="17">
        <v>446.25200000000001</v>
      </c>
      <c r="J156" s="17">
        <v>177.45</v>
      </c>
      <c r="K156" s="17">
        <v>0</v>
      </c>
      <c r="L156" s="17">
        <v>1882.6479999999999</v>
      </c>
    </row>
    <row r="157" spans="2:12" x14ac:dyDescent="0.35">
      <c r="B157" s="37">
        <v>154</v>
      </c>
      <c r="C157" s="18">
        <v>3181</v>
      </c>
      <c r="D157" s="17">
        <v>27</v>
      </c>
      <c r="E157" s="17">
        <v>41.82</v>
      </c>
      <c r="F157" s="17">
        <v>99.2</v>
      </c>
      <c r="G157" s="17">
        <v>88.8</v>
      </c>
      <c r="H157" s="17">
        <v>34.6</v>
      </c>
      <c r="I157" s="17">
        <v>96.7</v>
      </c>
      <c r="J157" s="17">
        <v>0</v>
      </c>
      <c r="K157" s="17">
        <v>32.61</v>
      </c>
      <c r="L157" s="17">
        <v>420.73</v>
      </c>
    </row>
    <row r="158" spans="2:12" x14ac:dyDescent="0.35">
      <c r="B158" s="37">
        <v>155</v>
      </c>
      <c r="C158" s="18">
        <v>3182</v>
      </c>
      <c r="D158" s="17">
        <v>22.72</v>
      </c>
      <c r="E158" s="17">
        <v>101.6</v>
      </c>
      <c r="F158" s="17">
        <v>22.378</v>
      </c>
      <c r="G158" s="17">
        <v>55.692</v>
      </c>
      <c r="H158" s="17">
        <v>82.62</v>
      </c>
      <c r="I158" s="17">
        <v>111.464</v>
      </c>
      <c r="J158" s="17">
        <v>39.299999999999997</v>
      </c>
      <c r="K158" s="17">
        <v>0</v>
      </c>
      <c r="L158" s="17">
        <v>435.774</v>
      </c>
    </row>
    <row r="159" spans="2:12" x14ac:dyDescent="0.35">
      <c r="B159" s="37">
        <v>156</v>
      </c>
      <c r="C159" s="18">
        <v>3183</v>
      </c>
      <c r="D159" s="17">
        <v>44.54</v>
      </c>
      <c r="E159" s="17">
        <v>34.066000000000003</v>
      </c>
      <c r="F159" s="17">
        <v>165.08</v>
      </c>
      <c r="G159" s="17">
        <v>149.72999999999999</v>
      </c>
      <c r="H159" s="17">
        <v>90.23</v>
      </c>
      <c r="I159" s="17">
        <v>102.4</v>
      </c>
      <c r="J159" s="17">
        <v>31.2</v>
      </c>
      <c r="K159" s="17">
        <v>27</v>
      </c>
      <c r="L159" s="17">
        <v>644.24599999999998</v>
      </c>
    </row>
    <row r="160" spans="2:12" x14ac:dyDescent="0.35">
      <c r="B160" s="37">
        <v>157</v>
      </c>
      <c r="C160" s="18">
        <v>3184</v>
      </c>
      <c r="D160" s="17">
        <v>151.19</v>
      </c>
      <c r="E160" s="17">
        <v>64.2</v>
      </c>
      <c r="F160" s="17">
        <v>93.6</v>
      </c>
      <c r="G160" s="17">
        <v>126.04</v>
      </c>
      <c r="H160" s="17">
        <v>110.93</v>
      </c>
      <c r="I160" s="17">
        <v>354.24599999999998</v>
      </c>
      <c r="J160" s="17">
        <v>73.599999999999994</v>
      </c>
      <c r="K160" s="17">
        <v>0</v>
      </c>
      <c r="L160" s="17">
        <v>973.80600000000004</v>
      </c>
    </row>
    <row r="161" spans="2:12" x14ac:dyDescent="0.35">
      <c r="B161" s="37">
        <v>158</v>
      </c>
      <c r="C161" s="18">
        <v>3185</v>
      </c>
      <c r="D161" s="17">
        <v>111.676</v>
      </c>
      <c r="E161" s="17">
        <v>94.676000000000002</v>
      </c>
      <c r="F161" s="17">
        <v>127.21</v>
      </c>
      <c r="G161" s="17">
        <v>252.8</v>
      </c>
      <c r="H161" s="17">
        <v>316.57</v>
      </c>
      <c r="I161" s="17">
        <v>205.13</v>
      </c>
      <c r="J161" s="17">
        <v>86.2</v>
      </c>
      <c r="K161" s="17">
        <v>76.22</v>
      </c>
      <c r="L161" s="17">
        <v>1270.482</v>
      </c>
    </row>
    <row r="162" spans="2:12" x14ac:dyDescent="0.35">
      <c r="B162" s="37">
        <v>159</v>
      </c>
      <c r="C162" s="18">
        <v>3186</v>
      </c>
      <c r="D162" s="17">
        <v>334.92399999999998</v>
      </c>
      <c r="E162" s="17">
        <v>180.76599999999999</v>
      </c>
      <c r="F162" s="17">
        <v>375.82</v>
      </c>
      <c r="G162" s="17">
        <v>447.9</v>
      </c>
      <c r="H162" s="17">
        <v>326.33</v>
      </c>
      <c r="I162" s="17">
        <v>565.51</v>
      </c>
      <c r="J162" s="17">
        <v>255.54</v>
      </c>
      <c r="K162" s="17">
        <v>62.59</v>
      </c>
      <c r="L162" s="17">
        <v>2549.38</v>
      </c>
    </row>
    <row r="163" spans="2:12" x14ac:dyDescent="0.35">
      <c r="B163" s="37">
        <v>160</v>
      </c>
      <c r="C163" s="18">
        <v>3187</v>
      </c>
      <c r="D163" s="17">
        <v>262.36799999999999</v>
      </c>
      <c r="E163" s="17">
        <v>177.46799999999999</v>
      </c>
      <c r="F163" s="17">
        <v>256.17</v>
      </c>
      <c r="G163" s="17">
        <v>233.48</v>
      </c>
      <c r="H163" s="17">
        <v>509.04599999999999</v>
      </c>
      <c r="I163" s="17">
        <v>363.08</v>
      </c>
      <c r="J163" s="17">
        <v>201.41</v>
      </c>
      <c r="K163" s="17">
        <v>195.99</v>
      </c>
      <c r="L163" s="17">
        <v>2199.0120000000002</v>
      </c>
    </row>
    <row r="164" spans="2:12" x14ac:dyDescent="0.35">
      <c r="B164" s="37">
        <v>161</v>
      </c>
      <c r="C164" s="18">
        <v>3188</v>
      </c>
      <c r="D164" s="17">
        <v>215.578</v>
      </c>
      <c r="E164" s="17">
        <v>307.92599999999999</v>
      </c>
      <c r="F164" s="17">
        <v>491.02</v>
      </c>
      <c r="G164" s="17">
        <v>263.60000000000002</v>
      </c>
      <c r="H164" s="17">
        <v>550.91600000000005</v>
      </c>
      <c r="I164" s="17">
        <v>434.61</v>
      </c>
      <c r="J164" s="17">
        <v>408.41</v>
      </c>
      <c r="K164" s="17">
        <v>0</v>
      </c>
      <c r="L164" s="17">
        <v>2672.06</v>
      </c>
    </row>
    <row r="165" spans="2:12" x14ac:dyDescent="0.35">
      <c r="B165" s="37">
        <v>162</v>
      </c>
      <c r="C165" s="18">
        <v>3189</v>
      </c>
      <c r="D165" s="17">
        <v>95.99</v>
      </c>
      <c r="E165" s="17">
        <v>42.36</v>
      </c>
      <c r="F165" s="17">
        <v>39</v>
      </c>
      <c r="G165" s="17">
        <v>99.43</v>
      </c>
      <c r="H165" s="17">
        <v>194.03</v>
      </c>
      <c r="I165" s="17">
        <v>178.79</v>
      </c>
      <c r="J165" s="17">
        <v>0</v>
      </c>
      <c r="K165" s="17">
        <v>98.93</v>
      </c>
      <c r="L165" s="17">
        <v>748.53</v>
      </c>
    </row>
    <row r="166" spans="2:12" x14ac:dyDescent="0.35">
      <c r="B166" s="37">
        <v>163</v>
      </c>
      <c r="C166" s="18">
        <v>3190</v>
      </c>
      <c r="D166" s="17">
        <v>110.64</v>
      </c>
      <c r="E166" s="17">
        <v>152.411</v>
      </c>
      <c r="F166" s="17">
        <v>113.93</v>
      </c>
      <c r="G166" s="17">
        <v>179.2</v>
      </c>
      <c r="H166" s="17">
        <v>275.51900000000001</v>
      </c>
      <c r="I166" s="17">
        <v>223.96</v>
      </c>
      <c r="J166" s="17">
        <v>157.38</v>
      </c>
      <c r="K166" s="17">
        <v>68.599999999999994</v>
      </c>
      <c r="L166" s="17">
        <v>1281.6400000000001</v>
      </c>
    </row>
    <row r="167" spans="2:12" x14ac:dyDescent="0.35">
      <c r="B167" s="37">
        <v>164</v>
      </c>
      <c r="C167" s="18">
        <v>3191</v>
      </c>
      <c r="D167" s="17">
        <v>200.55</v>
      </c>
      <c r="E167" s="17">
        <v>110.21</v>
      </c>
      <c r="F167" s="17">
        <v>338.07</v>
      </c>
      <c r="G167" s="17">
        <v>176.88399999999999</v>
      </c>
      <c r="H167" s="17">
        <v>175.74</v>
      </c>
      <c r="I167" s="17">
        <v>291.60000000000002</v>
      </c>
      <c r="J167" s="17">
        <v>70.2</v>
      </c>
      <c r="K167" s="17">
        <v>0</v>
      </c>
      <c r="L167" s="17">
        <v>1363.2539999999999</v>
      </c>
    </row>
    <row r="168" spans="2:12" x14ac:dyDescent="0.35">
      <c r="B168" s="37">
        <v>165</v>
      </c>
      <c r="C168" s="18">
        <v>3192</v>
      </c>
      <c r="D168" s="17">
        <v>275.27600000000001</v>
      </c>
      <c r="E168" s="17">
        <v>292.35000000000002</v>
      </c>
      <c r="F168" s="17">
        <v>273.89</v>
      </c>
      <c r="G168" s="17">
        <v>625.81200000000001</v>
      </c>
      <c r="H168" s="17">
        <v>470.45</v>
      </c>
      <c r="I168" s="17">
        <v>598.4</v>
      </c>
      <c r="J168" s="17">
        <v>386.92</v>
      </c>
      <c r="K168" s="17">
        <v>110.3</v>
      </c>
      <c r="L168" s="17">
        <v>3033.3980000000001</v>
      </c>
    </row>
    <row r="169" spans="2:12" x14ac:dyDescent="0.35">
      <c r="B169" s="37">
        <v>166</v>
      </c>
      <c r="C169" s="18">
        <v>3193</v>
      </c>
      <c r="D169" s="17">
        <v>580.726</v>
      </c>
      <c r="E169" s="17">
        <v>235.85</v>
      </c>
      <c r="F169" s="17">
        <v>497.99599999999998</v>
      </c>
      <c r="G169" s="17">
        <v>881.82399999999996</v>
      </c>
      <c r="H169" s="17">
        <v>358.654</v>
      </c>
      <c r="I169" s="17">
        <v>679.77</v>
      </c>
      <c r="J169" s="17">
        <v>472.44</v>
      </c>
      <c r="K169" s="17">
        <v>141.97</v>
      </c>
      <c r="L169" s="17">
        <v>3849.23</v>
      </c>
    </row>
    <row r="170" spans="2:12" x14ac:dyDescent="0.35">
      <c r="B170" s="37">
        <v>167</v>
      </c>
      <c r="C170" s="18">
        <v>3194</v>
      </c>
      <c r="D170" s="17">
        <v>129.46</v>
      </c>
      <c r="E170" s="17">
        <v>121.56399999999999</v>
      </c>
      <c r="F170" s="17">
        <v>210.24</v>
      </c>
      <c r="G170" s="17">
        <v>261.11</v>
      </c>
      <c r="H170" s="17">
        <v>249.98</v>
      </c>
      <c r="I170" s="17">
        <v>298.27</v>
      </c>
      <c r="J170" s="17">
        <v>244.15799999999999</v>
      </c>
      <c r="K170" s="17">
        <v>0</v>
      </c>
      <c r="L170" s="17">
        <v>1514.7819999999999</v>
      </c>
    </row>
    <row r="171" spans="2:12" x14ac:dyDescent="0.35">
      <c r="B171" s="37">
        <v>168</v>
      </c>
      <c r="C171" s="18">
        <v>3195</v>
      </c>
      <c r="D171" s="17">
        <v>687.88599999999997</v>
      </c>
      <c r="E171" s="17">
        <v>635.04</v>
      </c>
      <c r="F171" s="17">
        <v>856.91099999999994</v>
      </c>
      <c r="G171" s="17">
        <v>797.18</v>
      </c>
      <c r="H171" s="17">
        <v>1227.6500000000001</v>
      </c>
      <c r="I171" s="17">
        <v>1502.31</v>
      </c>
      <c r="J171" s="17">
        <v>712.27</v>
      </c>
      <c r="K171" s="17">
        <v>159.93199999999999</v>
      </c>
      <c r="L171" s="17">
        <v>6579.1790000000001</v>
      </c>
    </row>
    <row r="172" spans="2:12" x14ac:dyDescent="0.35">
      <c r="B172" s="37">
        <v>169</v>
      </c>
      <c r="C172" s="18">
        <v>3196</v>
      </c>
      <c r="D172" s="17">
        <v>224.59700000000001</v>
      </c>
      <c r="E172" s="17">
        <v>272.75099999999998</v>
      </c>
      <c r="F172" s="17">
        <v>358.00299999999999</v>
      </c>
      <c r="G172" s="17">
        <v>634.54</v>
      </c>
      <c r="H172" s="17">
        <v>269.64</v>
      </c>
      <c r="I172" s="17">
        <v>636.60400000000004</v>
      </c>
      <c r="J172" s="17">
        <v>192.84</v>
      </c>
      <c r="K172" s="17">
        <v>86.5</v>
      </c>
      <c r="L172" s="17">
        <v>2675.4749999999999</v>
      </c>
    </row>
    <row r="173" spans="2:12" x14ac:dyDescent="0.35">
      <c r="B173" s="37">
        <v>170</v>
      </c>
      <c r="C173" s="18">
        <v>3197</v>
      </c>
      <c r="D173" s="17">
        <v>53.3</v>
      </c>
      <c r="E173" s="17">
        <v>120.68</v>
      </c>
      <c r="F173" s="17">
        <v>402.73599999999999</v>
      </c>
      <c r="G173" s="17">
        <v>403.46</v>
      </c>
      <c r="H173" s="17">
        <v>452.55</v>
      </c>
      <c r="I173" s="17">
        <v>433.17</v>
      </c>
      <c r="J173" s="17">
        <v>122.6</v>
      </c>
      <c r="K173" s="17">
        <v>41.93</v>
      </c>
      <c r="L173" s="17">
        <v>2030.4259999999999</v>
      </c>
    </row>
    <row r="174" spans="2:12" x14ac:dyDescent="0.35">
      <c r="B174" s="37">
        <v>171</v>
      </c>
      <c r="C174" s="18">
        <v>3198</v>
      </c>
      <c r="D174" s="17">
        <v>331.10599999999999</v>
      </c>
      <c r="E174" s="17">
        <v>177.00200000000001</v>
      </c>
      <c r="F174" s="17">
        <v>359.43799999999999</v>
      </c>
      <c r="G174" s="17">
        <v>317.17</v>
      </c>
      <c r="H174" s="17">
        <v>442.30399999999997</v>
      </c>
      <c r="I174" s="17">
        <v>497.67</v>
      </c>
      <c r="J174" s="17">
        <v>143.66</v>
      </c>
      <c r="K174" s="17">
        <v>40.020000000000003</v>
      </c>
      <c r="L174" s="17">
        <v>2308.37</v>
      </c>
    </row>
    <row r="175" spans="2:12" x14ac:dyDescent="0.35">
      <c r="B175" s="37">
        <v>172</v>
      </c>
      <c r="C175" s="18">
        <v>3199</v>
      </c>
      <c r="D175" s="17">
        <v>592.37599999999998</v>
      </c>
      <c r="E175" s="17">
        <v>600.31700000000001</v>
      </c>
      <c r="F175" s="17">
        <v>694.77800000000002</v>
      </c>
      <c r="G175" s="17">
        <v>977.39400000000001</v>
      </c>
      <c r="H175" s="17">
        <v>1076.222</v>
      </c>
      <c r="I175" s="17">
        <v>1564.598</v>
      </c>
      <c r="J175" s="17">
        <v>652.53</v>
      </c>
      <c r="K175" s="17">
        <v>141.96</v>
      </c>
      <c r="L175" s="17">
        <v>6300.1750000000002</v>
      </c>
    </row>
    <row r="176" spans="2:12" x14ac:dyDescent="0.35">
      <c r="B176" s="37">
        <v>173</v>
      </c>
      <c r="C176" s="18">
        <v>3200</v>
      </c>
      <c r="D176" s="17">
        <v>0</v>
      </c>
      <c r="E176" s="17">
        <v>23.966000000000001</v>
      </c>
      <c r="F176" s="17">
        <v>51.74</v>
      </c>
      <c r="G176" s="17">
        <v>119.694</v>
      </c>
      <c r="H176" s="17">
        <v>127.69</v>
      </c>
      <c r="I176" s="17">
        <v>70.73</v>
      </c>
      <c r="J176" s="17">
        <v>34.36</v>
      </c>
      <c r="K176" s="17">
        <v>0</v>
      </c>
      <c r="L176" s="17">
        <v>428.18</v>
      </c>
    </row>
    <row r="177" spans="2:12" x14ac:dyDescent="0.35">
      <c r="B177" s="37">
        <v>174</v>
      </c>
      <c r="C177" s="18">
        <v>3201</v>
      </c>
      <c r="D177" s="17">
        <v>277.31200000000001</v>
      </c>
      <c r="E177" s="17">
        <v>257.62</v>
      </c>
      <c r="F177" s="17">
        <v>390.62</v>
      </c>
      <c r="G177" s="17">
        <v>342.01</v>
      </c>
      <c r="H177" s="17">
        <v>547.49</v>
      </c>
      <c r="I177" s="17">
        <v>529.74</v>
      </c>
      <c r="J177" s="17">
        <v>199.72</v>
      </c>
      <c r="K177" s="17">
        <v>99.6</v>
      </c>
      <c r="L177" s="17">
        <v>2644.1120000000001</v>
      </c>
    </row>
    <row r="178" spans="2:12" x14ac:dyDescent="0.35">
      <c r="B178" s="37">
        <v>175</v>
      </c>
      <c r="C178" s="18">
        <v>3202</v>
      </c>
      <c r="D178" s="17">
        <v>37.82</v>
      </c>
      <c r="E178" s="17">
        <v>40.5</v>
      </c>
      <c r="F178" s="17">
        <v>119.11199999999999</v>
      </c>
      <c r="G178" s="17">
        <v>26.68</v>
      </c>
      <c r="H178" s="17">
        <v>20.399999999999999</v>
      </c>
      <c r="I178" s="17">
        <v>125.28</v>
      </c>
      <c r="J178" s="17">
        <v>0</v>
      </c>
      <c r="K178" s="17">
        <v>0</v>
      </c>
      <c r="L178" s="17">
        <v>369.79199999999997</v>
      </c>
    </row>
    <row r="179" spans="2:12" x14ac:dyDescent="0.35">
      <c r="B179" s="37">
        <v>176</v>
      </c>
      <c r="C179" s="18">
        <v>3204</v>
      </c>
      <c r="D179" s="17">
        <v>449.00799999999998</v>
      </c>
      <c r="E179" s="17">
        <v>486.61599999999999</v>
      </c>
      <c r="F179" s="17">
        <v>460.36399999999998</v>
      </c>
      <c r="G179" s="17">
        <v>834.94600000000003</v>
      </c>
      <c r="H179" s="17">
        <v>774.322</v>
      </c>
      <c r="I179" s="17">
        <v>1135.5160000000001</v>
      </c>
      <c r="J179" s="17">
        <v>478.94</v>
      </c>
      <c r="K179" s="17">
        <v>312.85000000000002</v>
      </c>
      <c r="L179" s="17">
        <v>4932.5619999999999</v>
      </c>
    </row>
    <row r="180" spans="2:12" x14ac:dyDescent="0.35">
      <c r="B180" s="37">
        <v>177</v>
      </c>
      <c r="C180" s="18">
        <v>3205</v>
      </c>
      <c r="D180" s="17">
        <v>82.9</v>
      </c>
      <c r="E180" s="17">
        <v>0</v>
      </c>
      <c r="F180" s="17">
        <v>10.4</v>
      </c>
      <c r="G180" s="17">
        <v>37.450000000000003</v>
      </c>
      <c r="H180" s="17">
        <v>0</v>
      </c>
      <c r="I180" s="17">
        <v>9.58</v>
      </c>
      <c r="J180" s="17">
        <v>8.8000000000000007</v>
      </c>
      <c r="K180" s="17">
        <v>48</v>
      </c>
      <c r="L180" s="17">
        <v>197.13</v>
      </c>
    </row>
    <row r="181" spans="2:12" x14ac:dyDescent="0.35">
      <c r="B181" s="37">
        <v>178</v>
      </c>
      <c r="C181" s="18">
        <v>3206</v>
      </c>
      <c r="D181" s="17">
        <v>23.4</v>
      </c>
      <c r="E181" s="17">
        <v>120.968</v>
      </c>
      <c r="F181" s="17">
        <v>40.5</v>
      </c>
      <c r="G181" s="17">
        <v>14.788</v>
      </c>
      <c r="H181" s="17">
        <v>59.8</v>
      </c>
      <c r="I181" s="17">
        <v>97.37</v>
      </c>
      <c r="J181" s="17">
        <v>33.468000000000004</v>
      </c>
      <c r="K181" s="17">
        <v>16</v>
      </c>
      <c r="L181" s="17">
        <v>406.29399999999998</v>
      </c>
    </row>
    <row r="182" spans="2:12" x14ac:dyDescent="0.35">
      <c r="B182" s="37">
        <v>179</v>
      </c>
      <c r="C182" s="18">
        <v>3207</v>
      </c>
      <c r="D182" s="17">
        <v>82.738</v>
      </c>
      <c r="E182" s="17">
        <v>48.1</v>
      </c>
      <c r="F182" s="17">
        <v>55.92</v>
      </c>
      <c r="G182" s="17">
        <v>66.400000000000006</v>
      </c>
      <c r="H182" s="17">
        <v>72.900000000000006</v>
      </c>
      <c r="I182" s="17">
        <v>125.47</v>
      </c>
      <c r="J182" s="17">
        <v>41.36</v>
      </c>
      <c r="K182" s="17">
        <v>0</v>
      </c>
      <c r="L182" s="17">
        <v>492.88799999999998</v>
      </c>
    </row>
    <row r="183" spans="2:12" x14ac:dyDescent="0.35">
      <c r="B183" s="37">
        <v>180</v>
      </c>
      <c r="C183" s="18">
        <v>3211</v>
      </c>
      <c r="D183" s="17">
        <v>13.5</v>
      </c>
      <c r="E183" s="17">
        <v>14.366</v>
      </c>
      <c r="F183" s="17">
        <v>55.5</v>
      </c>
      <c r="G183" s="17">
        <v>67.27</v>
      </c>
      <c r="H183" s="17">
        <v>20</v>
      </c>
      <c r="I183" s="17">
        <v>40.020000000000003</v>
      </c>
      <c r="J183" s="17">
        <v>0</v>
      </c>
      <c r="K183" s="17">
        <v>48</v>
      </c>
      <c r="L183" s="17">
        <v>258.65600000000001</v>
      </c>
    </row>
    <row r="184" spans="2:12" x14ac:dyDescent="0.35">
      <c r="B184" s="37">
        <v>181</v>
      </c>
      <c r="C184" s="18">
        <v>3212</v>
      </c>
      <c r="D184" s="17">
        <v>330.92</v>
      </c>
      <c r="E184" s="17">
        <v>342.34</v>
      </c>
      <c r="F184" s="17">
        <v>538.69000000000005</v>
      </c>
      <c r="G184" s="17">
        <v>590.66099999999994</v>
      </c>
      <c r="H184" s="17">
        <v>445.25400000000002</v>
      </c>
      <c r="I184" s="17">
        <v>902.67</v>
      </c>
      <c r="J184" s="17">
        <v>216.47</v>
      </c>
      <c r="K184" s="17">
        <v>206.94</v>
      </c>
      <c r="L184" s="17">
        <v>3573.9450000000002</v>
      </c>
    </row>
    <row r="185" spans="2:12" x14ac:dyDescent="0.35">
      <c r="B185" s="37">
        <v>182</v>
      </c>
      <c r="C185" s="18">
        <v>3213</v>
      </c>
      <c r="D185" s="17">
        <v>159.91999999999999</v>
      </c>
      <c r="E185" s="17">
        <v>44.36</v>
      </c>
      <c r="F185" s="17">
        <v>368.77600000000001</v>
      </c>
      <c r="G185" s="17">
        <v>387.66</v>
      </c>
      <c r="H185" s="17">
        <v>181.13</v>
      </c>
      <c r="I185" s="17">
        <v>273.02</v>
      </c>
      <c r="J185" s="17">
        <v>76</v>
      </c>
      <c r="K185" s="17">
        <v>105.53</v>
      </c>
      <c r="L185" s="17">
        <v>1596.396</v>
      </c>
    </row>
    <row r="186" spans="2:12" x14ac:dyDescent="0.35">
      <c r="B186" s="37">
        <v>183</v>
      </c>
      <c r="C186" s="18">
        <v>3214</v>
      </c>
      <c r="D186" s="17">
        <v>90.233999999999995</v>
      </c>
      <c r="E186" s="17">
        <v>303.56200000000001</v>
      </c>
      <c r="F186" s="17">
        <v>296.66399999999999</v>
      </c>
      <c r="G186" s="17">
        <v>179.14</v>
      </c>
      <c r="H186" s="17">
        <v>308.93</v>
      </c>
      <c r="I186" s="17">
        <v>487.738</v>
      </c>
      <c r="J186" s="17">
        <v>257.38799999999998</v>
      </c>
      <c r="K186" s="17">
        <v>126.93</v>
      </c>
      <c r="L186" s="17">
        <v>2050.5859999999998</v>
      </c>
    </row>
    <row r="187" spans="2:12" x14ac:dyDescent="0.35">
      <c r="B187" s="37">
        <v>184</v>
      </c>
      <c r="C187" s="18">
        <v>3215</v>
      </c>
      <c r="D187" s="17">
        <v>197.5</v>
      </c>
      <c r="E187" s="17">
        <v>163.678</v>
      </c>
      <c r="F187" s="17">
        <v>209.82</v>
      </c>
      <c r="G187" s="17">
        <v>309.64999999999998</v>
      </c>
      <c r="H187" s="17">
        <v>468.26400000000001</v>
      </c>
      <c r="I187" s="17">
        <v>510.08</v>
      </c>
      <c r="J187" s="17">
        <v>121.23</v>
      </c>
      <c r="K187" s="17">
        <v>93.44</v>
      </c>
      <c r="L187" s="17">
        <v>2073.6619999999998</v>
      </c>
    </row>
    <row r="188" spans="2:12" x14ac:dyDescent="0.35">
      <c r="B188" s="37">
        <v>185</v>
      </c>
      <c r="C188" s="18">
        <v>3216</v>
      </c>
      <c r="D188" s="17">
        <v>782.78</v>
      </c>
      <c r="E188" s="17">
        <v>583.13800000000003</v>
      </c>
      <c r="F188" s="17">
        <v>981.9</v>
      </c>
      <c r="G188" s="17">
        <v>1762.067</v>
      </c>
      <c r="H188" s="17">
        <v>1502.51</v>
      </c>
      <c r="I188" s="17">
        <v>1118.72</v>
      </c>
      <c r="J188" s="17">
        <v>512.20799999999997</v>
      </c>
      <c r="K188" s="17">
        <v>144.76</v>
      </c>
      <c r="L188" s="17">
        <v>7388.0829999999996</v>
      </c>
    </row>
    <row r="189" spans="2:12" x14ac:dyDescent="0.35">
      <c r="B189" s="37">
        <v>186</v>
      </c>
      <c r="C189" s="18">
        <v>3217</v>
      </c>
      <c r="D189" s="17">
        <v>277.97199999999998</v>
      </c>
      <c r="E189" s="17">
        <v>398.39</v>
      </c>
      <c r="F189" s="17">
        <v>570.6</v>
      </c>
      <c r="G189" s="17">
        <v>716.05799999999999</v>
      </c>
      <c r="H189" s="17">
        <v>725.23299999999995</v>
      </c>
      <c r="I189" s="17">
        <v>768.68399999999997</v>
      </c>
      <c r="J189" s="17">
        <v>389.29</v>
      </c>
      <c r="K189" s="17">
        <v>107.61</v>
      </c>
      <c r="L189" s="17">
        <v>3953.837</v>
      </c>
    </row>
    <row r="190" spans="2:12" x14ac:dyDescent="0.35">
      <c r="B190" s="37">
        <v>187</v>
      </c>
      <c r="C190" s="18">
        <v>3218</v>
      </c>
      <c r="D190" s="17">
        <v>319.89800000000002</v>
      </c>
      <c r="E190" s="17">
        <v>231.04</v>
      </c>
      <c r="F190" s="17">
        <v>169.548</v>
      </c>
      <c r="G190" s="17">
        <v>411.33</v>
      </c>
      <c r="H190" s="17">
        <v>242.13</v>
      </c>
      <c r="I190" s="17">
        <v>400.52</v>
      </c>
      <c r="J190" s="17">
        <v>111.58</v>
      </c>
      <c r="K190" s="17">
        <v>47.92</v>
      </c>
      <c r="L190" s="17">
        <v>1933.9659999999999</v>
      </c>
    </row>
    <row r="191" spans="2:12" x14ac:dyDescent="0.35">
      <c r="B191" s="37">
        <v>188</v>
      </c>
      <c r="C191" s="18">
        <v>3219</v>
      </c>
      <c r="D191" s="17">
        <v>260.36799999999999</v>
      </c>
      <c r="E191" s="17">
        <v>113.15</v>
      </c>
      <c r="F191" s="17">
        <v>335.01</v>
      </c>
      <c r="G191" s="17">
        <v>326.48</v>
      </c>
      <c r="H191" s="17">
        <v>394.79</v>
      </c>
      <c r="I191" s="17">
        <v>245.18</v>
      </c>
      <c r="J191" s="17">
        <v>228.19</v>
      </c>
      <c r="K191" s="17">
        <v>83.86</v>
      </c>
      <c r="L191" s="17">
        <v>1987.028</v>
      </c>
    </row>
    <row r="192" spans="2:12" x14ac:dyDescent="0.35">
      <c r="B192" s="37">
        <v>189</v>
      </c>
      <c r="C192" s="18">
        <v>3220</v>
      </c>
      <c r="D192" s="17">
        <v>179.88</v>
      </c>
      <c r="E192" s="17">
        <v>214.8</v>
      </c>
      <c r="F192" s="17">
        <v>145.1</v>
      </c>
      <c r="G192" s="17">
        <v>257.60399999999998</v>
      </c>
      <c r="H192" s="17">
        <v>314.94</v>
      </c>
      <c r="I192" s="17">
        <v>429.71199999999999</v>
      </c>
      <c r="J192" s="17">
        <v>198.958</v>
      </c>
      <c r="K192" s="17">
        <v>70.8</v>
      </c>
      <c r="L192" s="17">
        <v>1811.7940000000001</v>
      </c>
    </row>
    <row r="193" spans="2:12" x14ac:dyDescent="0.35">
      <c r="B193" s="37">
        <v>190</v>
      </c>
      <c r="C193" s="18">
        <v>3221</v>
      </c>
      <c r="D193" s="17">
        <v>9.2200000000000006</v>
      </c>
      <c r="E193" s="17">
        <v>15.36</v>
      </c>
      <c r="F193" s="17">
        <v>64.8</v>
      </c>
      <c r="G193" s="17">
        <v>0</v>
      </c>
      <c r="H193" s="17">
        <v>46.8</v>
      </c>
      <c r="I193" s="17">
        <v>93.6</v>
      </c>
      <c r="J193" s="17">
        <v>23.4</v>
      </c>
      <c r="K193" s="17">
        <v>0</v>
      </c>
      <c r="L193" s="17">
        <v>253.18</v>
      </c>
    </row>
    <row r="194" spans="2:12" x14ac:dyDescent="0.35">
      <c r="B194" s="37">
        <v>191</v>
      </c>
      <c r="C194" s="18">
        <v>3222</v>
      </c>
      <c r="D194" s="17">
        <v>635.80399999999997</v>
      </c>
      <c r="E194" s="17">
        <v>389.72199999999998</v>
      </c>
      <c r="F194" s="17">
        <v>604.69000000000005</v>
      </c>
      <c r="G194" s="17">
        <v>655.6</v>
      </c>
      <c r="H194" s="17">
        <v>513.12</v>
      </c>
      <c r="I194" s="17">
        <v>849.96900000000005</v>
      </c>
      <c r="J194" s="17">
        <v>424.19600000000003</v>
      </c>
      <c r="K194" s="17">
        <v>117.26</v>
      </c>
      <c r="L194" s="17">
        <v>4190.3609999999999</v>
      </c>
    </row>
    <row r="195" spans="2:12" x14ac:dyDescent="0.35">
      <c r="B195" s="37">
        <v>192</v>
      </c>
      <c r="C195" s="18">
        <v>3223</v>
      </c>
      <c r="D195" s="17">
        <v>294.54000000000002</v>
      </c>
      <c r="E195" s="17">
        <v>151.04</v>
      </c>
      <c r="F195" s="17">
        <v>334.38</v>
      </c>
      <c r="G195" s="17">
        <v>427.56</v>
      </c>
      <c r="H195" s="17">
        <v>372.63499999999999</v>
      </c>
      <c r="I195" s="17">
        <v>605.6</v>
      </c>
      <c r="J195" s="17">
        <v>176.61</v>
      </c>
      <c r="K195" s="17">
        <v>96.688000000000002</v>
      </c>
      <c r="L195" s="17">
        <v>2459.0529999999999</v>
      </c>
    </row>
    <row r="196" spans="2:12" x14ac:dyDescent="0.35">
      <c r="B196" s="37">
        <v>193</v>
      </c>
      <c r="C196" s="18">
        <v>3224</v>
      </c>
      <c r="D196" s="17">
        <v>162.566</v>
      </c>
      <c r="E196" s="17">
        <v>179.18799999999999</v>
      </c>
      <c r="F196" s="17">
        <v>383.32400000000001</v>
      </c>
      <c r="G196" s="17">
        <v>261.87299999999999</v>
      </c>
      <c r="H196" s="17">
        <v>527.81399999999996</v>
      </c>
      <c r="I196" s="17">
        <v>410.08</v>
      </c>
      <c r="J196" s="17">
        <v>305.98</v>
      </c>
      <c r="K196" s="17">
        <v>88.54</v>
      </c>
      <c r="L196" s="17">
        <v>2319.3649999999998</v>
      </c>
    </row>
    <row r="197" spans="2:12" x14ac:dyDescent="0.35">
      <c r="B197" s="37">
        <v>194</v>
      </c>
      <c r="C197" s="18">
        <v>3225</v>
      </c>
      <c r="D197" s="17">
        <v>212.11799999999999</v>
      </c>
      <c r="E197" s="17">
        <v>92.037999999999997</v>
      </c>
      <c r="F197" s="17">
        <v>306.49</v>
      </c>
      <c r="G197" s="17">
        <v>218.44</v>
      </c>
      <c r="H197" s="17">
        <v>274.58</v>
      </c>
      <c r="I197" s="17">
        <v>355.6</v>
      </c>
      <c r="J197" s="17">
        <v>209.14</v>
      </c>
      <c r="K197" s="17">
        <v>46.2</v>
      </c>
      <c r="L197" s="17">
        <v>1714.606</v>
      </c>
    </row>
    <row r="198" spans="2:12" x14ac:dyDescent="0.35">
      <c r="B198" s="37">
        <v>195</v>
      </c>
      <c r="C198" s="18">
        <v>3226</v>
      </c>
      <c r="D198" s="17">
        <v>394.86200000000002</v>
      </c>
      <c r="E198" s="17">
        <v>219.738</v>
      </c>
      <c r="F198" s="17">
        <v>455.25400000000002</v>
      </c>
      <c r="G198" s="17">
        <v>361.69</v>
      </c>
      <c r="H198" s="17">
        <v>561.57399999999996</v>
      </c>
      <c r="I198" s="17">
        <v>617.346</v>
      </c>
      <c r="J198" s="17">
        <v>433.61</v>
      </c>
      <c r="K198" s="17">
        <v>73.13</v>
      </c>
      <c r="L198" s="17">
        <v>3117.2040000000002</v>
      </c>
    </row>
    <row r="199" spans="2:12" x14ac:dyDescent="0.35">
      <c r="B199" s="37">
        <v>196</v>
      </c>
      <c r="C199" s="18">
        <v>3227</v>
      </c>
      <c r="D199" s="17">
        <v>76.680000000000007</v>
      </c>
      <c r="E199" s="17">
        <v>239.566</v>
      </c>
      <c r="F199" s="17">
        <v>147.80000000000001</v>
      </c>
      <c r="G199" s="17">
        <v>318.62</v>
      </c>
      <c r="H199" s="17">
        <v>393.11900000000003</v>
      </c>
      <c r="I199" s="17">
        <v>259.66000000000003</v>
      </c>
      <c r="J199" s="17">
        <v>23.4</v>
      </c>
      <c r="K199" s="17">
        <v>0</v>
      </c>
      <c r="L199" s="17">
        <v>1458.845</v>
      </c>
    </row>
    <row r="200" spans="2:12" x14ac:dyDescent="0.35">
      <c r="B200" s="37">
        <v>197</v>
      </c>
      <c r="C200" s="18">
        <v>3228</v>
      </c>
      <c r="D200" s="17">
        <v>694.60799999999995</v>
      </c>
      <c r="E200" s="17">
        <v>292.02999999999997</v>
      </c>
      <c r="F200" s="17">
        <v>905.19</v>
      </c>
      <c r="G200" s="17">
        <v>614.41999999999996</v>
      </c>
      <c r="H200" s="17">
        <v>890.71</v>
      </c>
      <c r="I200" s="17">
        <v>1027.3</v>
      </c>
      <c r="J200" s="17">
        <v>318.95999999999998</v>
      </c>
      <c r="K200" s="17">
        <v>249.82</v>
      </c>
      <c r="L200" s="17">
        <v>4993.0379999999996</v>
      </c>
    </row>
    <row r="201" spans="2:12" x14ac:dyDescent="0.35">
      <c r="B201" s="37">
        <v>198</v>
      </c>
      <c r="C201" s="18">
        <v>3230</v>
      </c>
      <c r="D201" s="17">
        <v>92.963999999999999</v>
      </c>
      <c r="E201" s="17">
        <v>79.48</v>
      </c>
      <c r="F201" s="17">
        <v>107.22799999999999</v>
      </c>
      <c r="G201" s="17">
        <v>244.02</v>
      </c>
      <c r="H201" s="17">
        <v>99.1</v>
      </c>
      <c r="I201" s="17">
        <v>176.2</v>
      </c>
      <c r="J201" s="17">
        <v>42.6</v>
      </c>
      <c r="K201" s="17">
        <v>14.36</v>
      </c>
      <c r="L201" s="17">
        <v>855.952</v>
      </c>
    </row>
    <row r="202" spans="2:12" x14ac:dyDescent="0.35">
      <c r="B202" s="37">
        <v>199</v>
      </c>
      <c r="C202" s="18">
        <v>3231</v>
      </c>
      <c r="D202" s="17">
        <v>41.6</v>
      </c>
      <c r="E202" s="17">
        <v>85.2</v>
      </c>
      <c r="F202" s="17">
        <v>49.2</v>
      </c>
      <c r="G202" s="17">
        <v>93.6</v>
      </c>
      <c r="H202" s="17">
        <v>27</v>
      </c>
      <c r="I202" s="17">
        <v>85.96</v>
      </c>
      <c r="J202" s="17">
        <v>92.33</v>
      </c>
      <c r="K202" s="17">
        <v>0</v>
      </c>
      <c r="L202" s="17">
        <v>474.89</v>
      </c>
    </row>
    <row r="203" spans="2:12" x14ac:dyDescent="0.35">
      <c r="B203" s="37">
        <v>200</v>
      </c>
      <c r="C203" s="18">
        <v>3232</v>
      </c>
      <c r="D203" s="17">
        <v>13.5</v>
      </c>
      <c r="E203" s="17">
        <v>15.6</v>
      </c>
      <c r="F203" s="17">
        <v>0</v>
      </c>
      <c r="G203" s="17">
        <v>81.72</v>
      </c>
      <c r="H203" s="17">
        <v>46.8</v>
      </c>
      <c r="I203" s="17">
        <v>23.4</v>
      </c>
      <c r="J203" s="17">
        <v>15.6</v>
      </c>
      <c r="K203" s="17">
        <v>39</v>
      </c>
      <c r="L203" s="17">
        <v>235.62</v>
      </c>
    </row>
    <row r="204" spans="2:12" x14ac:dyDescent="0.35">
      <c r="B204" s="37">
        <v>201</v>
      </c>
      <c r="C204" s="18">
        <v>3233</v>
      </c>
      <c r="D204" s="17">
        <v>165.9</v>
      </c>
      <c r="E204" s="17">
        <v>10</v>
      </c>
      <c r="F204" s="17">
        <v>122.2</v>
      </c>
      <c r="G204" s="17">
        <v>56.1</v>
      </c>
      <c r="H204" s="17">
        <v>159.44</v>
      </c>
      <c r="I204" s="17">
        <v>66</v>
      </c>
      <c r="J204" s="17">
        <v>28.4</v>
      </c>
      <c r="K204" s="17">
        <v>35.776000000000003</v>
      </c>
      <c r="L204" s="17">
        <v>643.81600000000003</v>
      </c>
    </row>
    <row r="205" spans="2:12" x14ac:dyDescent="0.35">
      <c r="B205" s="37">
        <v>202</v>
      </c>
      <c r="C205" s="18">
        <v>3234</v>
      </c>
      <c r="D205" s="17">
        <v>0</v>
      </c>
      <c r="E205" s="17">
        <v>36.479999999999997</v>
      </c>
      <c r="F205" s="17">
        <v>40.5</v>
      </c>
      <c r="G205" s="17">
        <v>13.5</v>
      </c>
      <c r="H205" s="17">
        <v>20</v>
      </c>
      <c r="I205" s="17">
        <v>0</v>
      </c>
      <c r="J205" s="17">
        <v>41.93</v>
      </c>
      <c r="K205" s="17">
        <v>0</v>
      </c>
      <c r="L205" s="17">
        <v>152.41</v>
      </c>
    </row>
    <row r="206" spans="2:12" x14ac:dyDescent="0.35">
      <c r="B206" s="37">
        <v>203</v>
      </c>
      <c r="C206" s="18">
        <v>3235</v>
      </c>
      <c r="D206" s="17">
        <v>99.14</v>
      </c>
      <c r="E206" s="17">
        <v>46.8</v>
      </c>
      <c r="F206" s="17">
        <v>0</v>
      </c>
      <c r="G206" s="17">
        <v>76</v>
      </c>
      <c r="H206" s="17">
        <v>23.4</v>
      </c>
      <c r="I206" s="17">
        <v>15.6</v>
      </c>
      <c r="J206" s="17">
        <v>18.64</v>
      </c>
      <c r="K206" s="17">
        <v>0</v>
      </c>
      <c r="L206" s="17">
        <v>279.58</v>
      </c>
    </row>
    <row r="207" spans="2:12" x14ac:dyDescent="0.35">
      <c r="B207" s="37">
        <v>204</v>
      </c>
      <c r="C207" s="18">
        <v>3236</v>
      </c>
      <c r="D207" s="17">
        <v>0</v>
      </c>
      <c r="E207" s="17">
        <v>0</v>
      </c>
      <c r="F207" s="17">
        <v>15.6</v>
      </c>
      <c r="G207" s="17">
        <v>0</v>
      </c>
      <c r="H207" s="17">
        <v>26.68</v>
      </c>
      <c r="I207" s="17">
        <v>45.6</v>
      </c>
      <c r="J207" s="17">
        <v>0</v>
      </c>
      <c r="K207" s="17">
        <v>0</v>
      </c>
      <c r="L207" s="17">
        <v>87.88</v>
      </c>
    </row>
    <row r="208" spans="2:12" x14ac:dyDescent="0.35">
      <c r="B208" s="37">
        <v>205</v>
      </c>
      <c r="C208" s="18">
        <v>3237</v>
      </c>
      <c r="D208" s="17">
        <v>61.44</v>
      </c>
      <c r="E208" s="17">
        <v>0</v>
      </c>
      <c r="F208" s="17">
        <v>0</v>
      </c>
      <c r="G208" s="17">
        <v>0</v>
      </c>
      <c r="H208" s="17">
        <v>0</v>
      </c>
      <c r="I208" s="17">
        <v>85.92</v>
      </c>
      <c r="J208" s="17">
        <v>0</v>
      </c>
      <c r="K208" s="17">
        <v>0</v>
      </c>
      <c r="L208" s="17">
        <v>147.36000000000001</v>
      </c>
    </row>
    <row r="209" spans="2:12" x14ac:dyDescent="0.35">
      <c r="B209" s="37">
        <v>206</v>
      </c>
      <c r="C209" s="18">
        <v>3238</v>
      </c>
      <c r="D209" s="17">
        <v>0</v>
      </c>
      <c r="E209" s="17">
        <v>0</v>
      </c>
      <c r="F209" s="17">
        <v>18.239999999999998</v>
      </c>
      <c r="G209" s="17">
        <v>36.479999999999997</v>
      </c>
      <c r="H209" s="17">
        <v>0</v>
      </c>
      <c r="I209" s="17">
        <v>0</v>
      </c>
      <c r="J209" s="17">
        <v>0</v>
      </c>
      <c r="K209" s="17">
        <v>0</v>
      </c>
      <c r="L209" s="17">
        <v>54.72</v>
      </c>
    </row>
    <row r="210" spans="2:12" x14ac:dyDescent="0.35">
      <c r="B210" s="37">
        <v>207</v>
      </c>
      <c r="C210" s="18">
        <v>3240</v>
      </c>
      <c r="D210" s="17">
        <v>141.66</v>
      </c>
      <c r="E210" s="17">
        <v>25</v>
      </c>
      <c r="F210" s="17">
        <v>61.34</v>
      </c>
      <c r="G210" s="17">
        <v>156.54</v>
      </c>
      <c r="H210" s="17">
        <v>141.09</v>
      </c>
      <c r="I210" s="17">
        <v>131.88</v>
      </c>
      <c r="J210" s="17">
        <v>19</v>
      </c>
      <c r="K210" s="17">
        <v>0</v>
      </c>
      <c r="L210" s="17">
        <v>676.51</v>
      </c>
    </row>
    <row r="211" spans="2:12" x14ac:dyDescent="0.35">
      <c r="B211" s="37">
        <v>208</v>
      </c>
      <c r="C211" s="18">
        <v>3241</v>
      </c>
      <c r="D211" s="17">
        <v>49.978000000000002</v>
      </c>
      <c r="E211" s="17">
        <v>68.930000000000007</v>
      </c>
      <c r="F211" s="17">
        <v>132.6</v>
      </c>
      <c r="G211" s="17">
        <v>205.03</v>
      </c>
      <c r="H211" s="17">
        <v>101.2</v>
      </c>
      <c r="I211" s="17">
        <v>0</v>
      </c>
      <c r="J211" s="17">
        <v>91.68</v>
      </c>
      <c r="K211" s="17">
        <v>23.4</v>
      </c>
      <c r="L211" s="17">
        <v>672.81799999999998</v>
      </c>
    </row>
    <row r="212" spans="2:12" x14ac:dyDescent="0.35">
      <c r="B212" s="37">
        <v>209</v>
      </c>
      <c r="C212" s="18">
        <v>3242</v>
      </c>
      <c r="D212" s="17">
        <v>0</v>
      </c>
      <c r="E212" s="17">
        <v>67.099999999999994</v>
      </c>
      <c r="F212" s="17">
        <v>0</v>
      </c>
      <c r="G212" s="17">
        <v>29.28</v>
      </c>
      <c r="H212" s="17">
        <v>15.6</v>
      </c>
      <c r="I212" s="17">
        <v>178</v>
      </c>
      <c r="J212" s="17">
        <v>0</v>
      </c>
      <c r="K212" s="17">
        <v>0</v>
      </c>
      <c r="L212" s="17">
        <v>289.98</v>
      </c>
    </row>
    <row r="213" spans="2:12" x14ac:dyDescent="0.35">
      <c r="B213" s="37">
        <v>210</v>
      </c>
      <c r="C213" s="18">
        <v>3249</v>
      </c>
      <c r="D213" s="17">
        <v>100.1</v>
      </c>
      <c r="E213" s="17">
        <v>36.479999999999997</v>
      </c>
      <c r="F213" s="17">
        <v>27.6</v>
      </c>
      <c r="G213" s="17">
        <v>193.94</v>
      </c>
      <c r="H213" s="17">
        <v>0</v>
      </c>
      <c r="I213" s="17">
        <v>172.64</v>
      </c>
      <c r="J213" s="17">
        <v>48.21</v>
      </c>
      <c r="K213" s="17">
        <v>0</v>
      </c>
      <c r="L213" s="17">
        <v>578.97</v>
      </c>
    </row>
    <row r="214" spans="2:12" x14ac:dyDescent="0.35">
      <c r="B214" s="37">
        <v>211</v>
      </c>
      <c r="C214" s="18">
        <v>3250</v>
      </c>
      <c r="D214" s="17">
        <v>100.578</v>
      </c>
      <c r="E214" s="17">
        <v>41.366</v>
      </c>
      <c r="F214" s="17">
        <v>245.74</v>
      </c>
      <c r="G214" s="17">
        <v>74.599999999999994</v>
      </c>
      <c r="H214" s="17">
        <v>438.64800000000002</v>
      </c>
      <c r="I214" s="17">
        <v>194.01400000000001</v>
      </c>
      <c r="J214" s="17">
        <v>23.4</v>
      </c>
      <c r="K214" s="17">
        <v>33.82</v>
      </c>
      <c r="L214" s="17">
        <v>1152.1659999999999</v>
      </c>
    </row>
    <row r="215" spans="2:12" x14ac:dyDescent="0.35">
      <c r="B215" s="37">
        <v>212</v>
      </c>
      <c r="C215" s="18">
        <v>3251</v>
      </c>
      <c r="D215" s="17">
        <v>31.2</v>
      </c>
      <c r="E215" s="17">
        <v>0</v>
      </c>
      <c r="F215" s="17">
        <v>0</v>
      </c>
      <c r="G215" s="17">
        <v>0</v>
      </c>
      <c r="H215" s="17">
        <v>44.8</v>
      </c>
      <c r="I215" s="17">
        <v>0</v>
      </c>
      <c r="J215" s="17">
        <v>0</v>
      </c>
      <c r="K215" s="17">
        <v>0</v>
      </c>
      <c r="L215" s="17">
        <v>76</v>
      </c>
    </row>
    <row r="216" spans="2:12" x14ac:dyDescent="0.35">
      <c r="B216" s="37">
        <v>213</v>
      </c>
      <c r="C216" s="18">
        <v>3260</v>
      </c>
      <c r="D216" s="17">
        <v>0</v>
      </c>
      <c r="E216" s="17">
        <v>92.89</v>
      </c>
      <c r="F216" s="17">
        <v>69.3</v>
      </c>
      <c r="G216" s="17">
        <v>51.2</v>
      </c>
      <c r="H216" s="17">
        <v>20</v>
      </c>
      <c r="I216" s="17">
        <v>31.2</v>
      </c>
      <c r="J216" s="17">
        <v>108.63</v>
      </c>
      <c r="K216" s="17">
        <v>0</v>
      </c>
      <c r="L216" s="17">
        <v>373.22</v>
      </c>
    </row>
    <row r="217" spans="2:12" x14ac:dyDescent="0.35">
      <c r="B217" s="37">
        <v>214</v>
      </c>
      <c r="C217" s="18">
        <v>3264</v>
      </c>
      <c r="D217" s="17">
        <v>0</v>
      </c>
      <c r="E217" s="17">
        <v>0</v>
      </c>
      <c r="F217" s="17">
        <v>121.3</v>
      </c>
      <c r="G217" s="17">
        <v>102.5</v>
      </c>
      <c r="H217" s="17">
        <v>75.3</v>
      </c>
      <c r="I217" s="17">
        <v>65.591999999999999</v>
      </c>
      <c r="J217" s="17">
        <v>40.020000000000003</v>
      </c>
      <c r="K217" s="17">
        <v>0</v>
      </c>
      <c r="L217" s="17">
        <v>404.71199999999999</v>
      </c>
    </row>
    <row r="218" spans="2:12" x14ac:dyDescent="0.35">
      <c r="B218" s="37">
        <v>215</v>
      </c>
      <c r="C218" s="18">
        <v>3265</v>
      </c>
      <c r="D218" s="17">
        <v>87.68</v>
      </c>
      <c r="E218" s="17">
        <v>46.8</v>
      </c>
      <c r="F218" s="17">
        <v>45.68</v>
      </c>
      <c r="G218" s="17">
        <v>20.399999999999999</v>
      </c>
      <c r="H218" s="17">
        <v>0</v>
      </c>
      <c r="I218" s="17">
        <v>113.41</v>
      </c>
      <c r="J218" s="17">
        <v>0</v>
      </c>
      <c r="K218" s="17">
        <v>0</v>
      </c>
      <c r="L218" s="17">
        <v>313.97000000000003</v>
      </c>
    </row>
    <row r="219" spans="2:12" x14ac:dyDescent="0.35">
      <c r="B219" s="37">
        <v>216</v>
      </c>
      <c r="C219" s="18">
        <v>3266</v>
      </c>
      <c r="D219" s="17">
        <v>64</v>
      </c>
      <c r="E219" s="17">
        <v>18</v>
      </c>
      <c r="F219" s="17">
        <v>56.3</v>
      </c>
      <c r="G219" s="17">
        <v>46.2</v>
      </c>
      <c r="H219" s="17">
        <v>72.28</v>
      </c>
      <c r="I219" s="17">
        <v>163.33000000000001</v>
      </c>
      <c r="J219" s="17">
        <v>140.80000000000001</v>
      </c>
      <c r="K219" s="17">
        <v>0</v>
      </c>
      <c r="L219" s="17">
        <v>560.91</v>
      </c>
    </row>
    <row r="220" spans="2:12" x14ac:dyDescent="0.35">
      <c r="B220" s="37">
        <v>217</v>
      </c>
      <c r="C220" s="18">
        <v>3268</v>
      </c>
      <c r="D220" s="17">
        <v>0</v>
      </c>
      <c r="E220" s="17">
        <v>0</v>
      </c>
      <c r="F220" s="17">
        <v>31.2</v>
      </c>
      <c r="G220" s="17">
        <v>95.438999999999993</v>
      </c>
      <c r="H220" s="17">
        <v>0</v>
      </c>
      <c r="I220" s="17">
        <v>307.08</v>
      </c>
      <c r="J220" s="17">
        <v>0</v>
      </c>
      <c r="K220" s="17">
        <v>0</v>
      </c>
      <c r="L220" s="17">
        <v>433.71899999999999</v>
      </c>
    </row>
    <row r="221" spans="2:12" x14ac:dyDescent="0.35">
      <c r="B221" s="37">
        <v>218</v>
      </c>
      <c r="C221" s="18">
        <v>3269</v>
      </c>
      <c r="D221" s="17">
        <v>46.8</v>
      </c>
      <c r="E221" s="17">
        <v>0</v>
      </c>
      <c r="F221" s="17">
        <v>16</v>
      </c>
      <c r="G221" s="17">
        <v>0</v>
      </c>
      <c r="H221" s="17">
        <v>0</v>
      </c>
      <c r="I221" s="17">
        <v>57.6</v>
      </c>
      <c r="J221" s="17">
        <v>0</v>
      </c>
      <c r="K221" s="17">
        <v>0</v>
      </c>
      <c r="L221" s="17">
        <v>120.4</v>
      </c>
    </row>
    <row r="222" spans="2:12" x14ac:dyDescent="0.35">
      <c r="B222" s="37">
        <v>219</v>
      </c>
      <c r="C222" s="18">
        <v>3270</v>
      </c>
      <c r="D222" s="17">
        <v>0</v>
      </c>
      <c r="E222" s="17">
        <v>0</v>
      </c>
      <c r="F222" s="17">
        <v>0</v>
      </c>
      <c r="G222" s="17">
        <v>0</v>
      </c>
      <c r="H222" s="17">
        <v>0</v>
      </c>
      <c r="I222" s="17">
        <v>64</v>
      </c>
      <c r="J222" s="17">
        <v>0</v>
      </c>
      <c r="K222" s="17">
        <v>0</v>
      </c>
      <c r="L222" s="17">
        <v>64</v>
      </c>
    </row>
    <row r="223" spans="2:12" x14ac:dyDescent="0.35">
      <c r="B223" s="37">
        <v>220</v>
      </c>
      <c r="C223" s="18">
        <v>3271</v>
      </c>
      <c r="D223" s="17">
        <v>0</v>
      </c>
      <c r="E223" s="17">
        <v>0</v>
      </c>
      <c r="F223" s="17">
        <v>23.4</v>
      </c>
      <c r="G223" s="17">
        <v>0</v>
      </c>
      <c r="H223" s="17">
        <v>13.6</v>
      </c>
      <c r="I223" s="17">
        <v>0</v>
      </c>
      <c r="J223" s="17">
        <v>0</v>
      </c>
      <c r="K223" s="17">
        <v>0</v>
      </c>
      <c r="L223" s="17">
        <v>37</v>
      </c>
    </row>
    <row r="224" spans="2:12" x14ac:dyDescent="0.35">
      <c r="B224" s="37">
        <v>221</v>
      </c>
      <c r="C224" s="18">
        <v>3272</v>
      </c>
      <c r="D224" s="17">
        <v>13.34</v>
      </c>
      <c r="E224" s="17">
        <v>13.5</v>
      </c>
      <c r="F224" s="17">
        <v>14.25</v>
      </c>
      <c r="G224" s="17">
        <v>19.2</v>
      </c>
      <c r="H224" s="17">
        <v>10</v>
      </c>
      <c r="I224" s="17">
        <v>0</v>
      </c>
      <c r="J224" s="17">
        <v>0</v>
      </c>
      <c r="K224" s="17">
        <v>0</v>
      </c>
      <c r="L224" s="17">
        <v>70.290000000000006</v>
      </c>
    </row>
    <row r="225" spans="2:12" x14ac:dyDescent="0.35">
      <c r="B225" s="37">
        <v>222</v>
      </c>
      <c r="C225" s="18">
        <v>3273</v>
      </c>
      <c r="D225" s="17">
        <v>0</v>
      </c>
      <c r="E225" s="17">
        <v>0</v>
      </c>
      <c r="F225" s="17">
        <v>0</v>
      </c>
      <c r="G225" s="17">
        <v>18.8</v>
      </c>
      <c r="H225" s="17">
        <v>0</v>
      </c>
      <c r="I225" s="17">
        <v>0</v>
      </c>
      <c r="J225" s="17">
        <v>0</v>
      </c>
      <c r="K225" s="17">
        <v>0</v>
      </c>
      <c r="L225" s="17">
        <v>18.8</v>
      </c>
    </row>
    <row r="226" spans="2:12" x14ac:dyDescent="0.35">
      <c r="B226" s="37">
        <v>223</v>
      </c>
      <c r="C226" s="18">
        <v>3274</v>
      </c>
      <c r="D226" s="17">
        <v>13.8</v>
      </c>
      <c r="E226" s="17">
        <v>17.588000000000001</v>
      </c>
      <c r="F226" s="17">
        <v>0</v>
      </c>
      <c r="G226" s="17">
        <v>0</v>
      </c>
      <c r="H226" s="17">
        <v>7.8</v>
      </c>
      <c r="I226" s="17">
        <v>15.6</v>
      </c>
      <c r="J226" s="17">
        <v>15.6</v>
      </c>
      <c r="K226" s="17">
        <v>0</v>
      </c>
      <c r="L226" s="17">
        <v>70.388000000000005</v>
      </c>
    </row>
    <row r="227" spans="2:12" x14ac:dyDescent="0.35">
      <c r="B227" s="37">
        <v>224</v>
      </c>
      <c r="C227" s="18">
        <v>3275</v>
      </c>
      <c r="D227" s="17">
        <v>18</v>
      </c>
      <c r="E227" s="17">
        <v>0</v>
      </c>
      <c r="F227" s="17">
        <v>0</v>
      </c>
      <c r="G227" s="17">
        <v>0</v>
      </c>
      <c r="H227" s="17">
        <v>19.2</v>
      </c>
      <c r="I227" s="17">
        <v>0</v>
      </c>
      <c r="J227" s="17">
        <v>0</v>
      </c>
      <c r="K227" s="17">
        <v>0</v>
      </c>
      <c r="L227" s="17">
        <v>37.200000000000003</v>
      </c>
    </row>
    <row r="228" spans="2:12" x14ac:dyDescent="0.35">
      <c r="B228" s="37">
        <v>225</v>
      </c>
      <c r="C228" s="18">
        <v>3277</v>
      </c>
      <c r="D228" s="17">
        <v>78.3</v>
      </c>
      <c r="E228" s="17">
        <v>28.8</v>
      </c>
      <c r="F228" s="17">
        <v>40.94</v>
      </c>
      <c r="G228" s="17">
        <v>13.5</v>
      </c>
      <c r="H228" s="17">
        <v>15.6</v>
      </c>
      <c r="I228" s="17">
        <v>31.2</v>
      </c>
      <c r="J228" s="17">
        <v>0</v>
      </c>
      <c r="K228" s="17">
        <v>0</v>
      </c>
      <c r="L228" s="17">
        <v>208.34</v>
      </c>
    </row>
    <row r="229" spans="2:12" x14ac:dyDescent="0.35">
      <c r="B229" s="37">
        <v>226</v>
      </c>
      <c r="C229" s="18">
        <v>3278</v>
      </c>
      <c r="D229" s="17">
        <v>23.4</v>
      </c>
      <c r="E229" s="17">
        <v>0</v>
      </c>
      <c r="F229" s="17">
        <v>0</v>
      </c>
      <c r="G229" s="17">
        <v>0</v>
      </c>
      <c r="H229" s="17">
        <v>0</v>
      </c>
      <c r="I229" s="17">
        <v>96</v>
      </c>
      <c r="J229" s="17">
        <v>0</v>
      </c>
      <c r="K229" s="17">
        <v>0</v>
      </c>
      <c r="L229" s="17">
        <v>119.4</v>
      </c>
    </row>
    <row r="230" spans="2:12" x14ac:dyDescent="0.35">
      <c r="B230" s="37">
        <v>227</v>
      </c>
      <c r="C230" s="18">
        <v>3279</v>
      </c>
      <c r="D230" s="17">
        <v>63.6</v>
      </c>
      <c r="E230" s="17">
        <v>0</v>
      </c>
      <c r="F230" s="17">
        <v>0</v>
      </c>
      <c r="G230" s="17">
        <v>19.2</v>
      </c>
      <c r="H230" s="17">
        <v>0</v>
      </c>
      <c r="I230" s="17">
        <v>0</v>
      </c>
      <c r="J230" s="17">
        <v>0</v>
      </c>
      <c r="K230" s="17">
        <v>0</v>
      </c>
      <c r="L230" s="17">
        <v>82.8</v>
      </c>
    </row>
    <row r="231" spans="2:12" x14ac:dyDescent="0.35">
      <c r="B231" s="37">
        <v>228</v>
      </c>
      <c r="C231" s="18">
        <v>3280</v>
      </c>
      <c r="D231" s="17">
        <v>250.12</v>
      </c>
      <c r="E231" s="17">
        <v>293.69200000000001</v>
      </c>
      <c r="F231" s="17">
        <v>263.42</v>
      </c>
      <c r="G231" s="17">
        <v>474.72399999999999</v>
      </c>
      <c r="H231" s="17">
        <v>621.428</v>
      </c>
      <c r="I231" s="17">
        <v>803.42</v>
      </c>
      <c r="J231" s="17">
        <v>162.56</v>
      </c>
      <c r="K231" s="17">
        <v>54.5</v>
      </c>
      <c r="L231" s="17">
        <v>2923.864</v>
      </c>
    </row>
    <row r="232" spans="2:12" x14ac:dyDescent="0.35">
      <c r="B232" s="37">
        <v>229</v>
      </c>
      <c r="C232" s="18">
        <v>3281</v>
      </c>
      <c r="D232" s="17">
        <v>0</v>
      </c>
      <c r="E232" s="17">
        <v>95.373000000000005</v>
      </c>
      <c r="F232" s="17">
        <v>0</v>
      </c>
      <c r="G232" s="17">
        <v>156</v>
      </c>
      <c r="H232" s="17">
        <v>42.28</v>
      </c>
      <c r="I232" s="17">
        <v>108.85599999999999</v>
      </c>
      <c r="J232" s="17">
        <v>0</v>
      </c>
      <c r="K232" s="17">
        <v>0</v>
      </c>
      <c r="L232" s="17">
        <v>402.50900000000001</v>
      </c>
    </row>
    <row r="233" spans="2:12" x14ac:dyDescent="0.35">
      <c r="B233" s="37">
        <v>230</v>
      </c>
      <c r="C233" s="18">
        <v>3282</v>
      </c>
      <c r="D233" s="17">
        <v>50.4</v>
      </c>
      <c r="E233" s="17">
        <v>49.72</v>
      </c>
      <c r="F233" s="17">
        <v>10</v>
      </c>
      <c r="G233" s="17">
        <v>72.98</v>
      </c>
      <c r="H233" s="17">
        <v>102.2</v>
      </c>
      <c r="I233" s="17">
        <v>99.17</v>
      </c>
      <c r="J233" s="17">
        <v>20</v>
      </c>
      <c r="K233" s="17">
        <v>15.6</v>
      </c>
      <c r="L233" s="17">
        <v>420.07</v>
      </c>
    </row>
    <row r="234" spans="2:12" x14ac:dyDescent="0.35">
      <c r="B234" s="37">
        <v>231</v>
      </c>
      <c r="C234" s="18">
        <v>3283</v>
      </c>
      <c r="D234" s="17">
        <v>42.74</v>
      </c>
      <c r="E234" s="17">
        <v>40.5</v>
      </c>
      <c r="F234" s="17">
        <v>13.5</v>
      </c>
      <c r="G234" s="17">
        <v>0</v>
      </c>
      <c r="H234" s="17">
        <v>19.2</v>
      </c>
      <c r="I234" s="17">
        <v>95.56</v>
      </c>
      <c r="J234" s="17">
        <v>61.386000000000003</v>
      </c>
      <c r="K234" s="17">
        <v>0</v>
      </c>
      <c r="L234" s="17">
        <v>272.88600000000002</v>
      </c>
    </row>
    <row r="235" spans="2:12" x14ac:dyDescent="0.35">
      <c r="B235" s="37">
        <v>232</v>
      </c>
      <c r="C235" s="18">
        <v>3284</v>
      </c>
      <c r="D235" s="17">
        <v>45.3</v>
      </c>
      <c r="E235" s="17">
        <v>43.01</v>
      </c>
      <c r="F235" s="17">
        <v>15.6</v>
      </c>
      <c r="G235" s="17">
        <v>13.5</v>
      </c>
      <c r="H235" s="17">
        <v>80.400000000000006</v>
      </c>
      <c r="I235" s="17">
        <v>69.599999999999994</v>
      </c>
      <c r="J235" s="17">
        <v>62.4</v>
      </c>
      <c r="K235" s="17">
        <v>0</v>
      </c>
      <c r="L235" s="17">
        <v>329.81</v>
      </c>
    </row>
    <row r="236" spans="2:12" x14ac:dyDescent="0.35">
      <c r="B236" s="37">
        <v>233</v>
      </c>
      <c r="C236" s="18">
        <v>3285</v>
      </c>
      <c r="D236" s="17">
        <v>15.6</v>
      </c>
      <c r="E236" s="17">
        <v>0</v>
      </c>
      <c r="F236" s="17">
        <v>0</v>
      </c>
      <c r="G236" s="17">
        <v>51.2</v>
      </c>
      <c r="H236" s="17">
        <v>110.68</v>
      </c>
      <c r="I236" s="17">
        <v>19.2</v>
      </c>
      <c r="J236" s="17">
        <v>23.4</v>
      </c>
      <c r="K236" s="17">
        <v>0</v>
      </c>
      <c r="L236" s="17">
        <v>220.08</v>
      </c>
    </row>
    <row r="237" spans="2:12" x14ac:dyDescent="0.35">
      <c r="B237" s="37">
        <v>234</v>
      </c>
      <c r="C237" s="18">
        <v>3286</v>
      </c>
      <c r="D237" s="17">
        <v>13.34</v>
      </c>
      <c r="E237" s="17">
        <v>0</v>
      </c>
      <c r="F237" s="17">
        <v>0</v>
      </c>
      <c r="G237" s="17">
        <v>0</v>
      </c>
      <c r="H237" s="17">
        <v>0</v>
      </c>
      <c r="I237" s="17">
        <v>0</v>
      </c>
      <c r="J237" s="17">
        <v>0</v>
      </c>
      <c r="K237" s="17">
        <v>0</v>
      </c>
      <c r="L237" s="17">
        <v>13.34</v>
      </c>
    </row>
    <row r="238" spans="2:12" x14ac:dyDescent="0.35">
      <c r="B238" s="37">
        <v>235</v>
      </c>
      <c r="C238" s="18">
        <v>3287</v>
      </c>
      <c r="D238" s="17">
        <v>18</v>
      </c>
      <c r="E238" s="17">
        <v>0</v>
      </c>
      <c r="F238" s="17">
        <v>0</v>
      </c>
      <c r="G238" s="17">
        <v>0</v>
      </c>
      <c r="H238" s="17">
        <v>0</v>
      </c>
      <c r="I238" s="17">
        <v>0</v>
      </c>
      <c r="J238" s="17">
        <v>0</v>
      </c>
      <c r="K238" s="17">
        <v>0</v>
      </c>
      <c r="L238" s="17">
        <v>18</v>
      </c>
    </row>
    <row r="239" spans="2:12" x14ac:dyDescent="0.35">
      <c r="B239" s="37">
        <v>236</v>
      </c>
      <c r="C239" s="18">
        <v>3289</v>
      </c>
      <c r="D239" s="17">
        <v>0</v>
      </c>
      <c r="E239" s="17">
        <v>0</v>
      </c>
      <c r="F239" s="17">
        <v>0</v>
      </c>
      <c r="G239" s="17">
        <v>31.2</v>
      </c>
      <c r="H239" s="17">
        <v>0</v>
      </c>
      <c r="I239" s="17">
        <v>7.8</v>
      </c>
      <c r="J239" s="17">
        <v>16</v>
      </c>
      <c r="K239" s="17">
        <v>0</v>
      </c>
      <c r="L239" s="17">
        <v>55</v>
      </c>
    </row>
    <row r="240" spans="2:12" x14ac:dyDescent="0.35">
      <c r="B240" s="37">
        <v>237</v>
      </c>
      <c r="C240" s="18">
        <v>3294</v>
      </c>
      <c r="D240" s="17">
        <v>7.8</v>
      </c>
      <c r="E240" s="17">
        <v>29.85</v>
      </c>
      <c r="F240" s="17">
        <v>36.479999999999997</v>
      </c>
      <c r="G240" s="17">
        <v>56.8</v>
      </c>
      <c r="H240" s="17">
        <v>15.6</v>
      </c>
      <c r="I240" s="17">
        <v>0</v>
      </c>
      <c r="J240" s="17">
        <v>0</v>
      </c>
      <c r="K240" s="17">
        <v>0</v>
      </c>
      <c r="L240" s="17">
        <v>146.53</v>
      </c>
    </row>
    <row r="241" spans="2:12" x14ac:dyDescent="0.35">
      <c r="B241" s="37">
        <v>238</v>
      </c>
      <c r="C241" s="18">
        <v>3300</v>
      </c>
      <c r="D241" s="17">
        <v>126.49</v>
      </c>
      <c r="E241" s="17">
        <v>122.858</v>
      </c>
      <c r="F241" s="17">
        <v>0</v>
      </c>
      <c r="G241" s="17">
        <v>100.4</v>
      </c>
      <c r="H241" s="17">
        <v>109.14</v>
      </c>
      <c r="I241" s="17">
        <v>79.36</v>
      </c>
      <c r="J241" s="17">
        <v>0</v>
      </c>
      <c r="K241" s="17">
        <v>47.92</v>
      </c>
      <c r="L241" s="17">
        <v>586.16800000000001</v>
      </c>
    </row>
    <row r="242" spans="2:12" x14ac:dyDescent="0.35">
      <c r="B242" s="37">
        <v>239</v>
      </c>
      <c r="C242" s="18">
        <v>3301</v>
      </c>
      <c r="D242" s="17">
        <v>23.4</v>
      </c>
      <c r="E242" s="17">
        <v>4.7880000000000003</v>
      </c>
      <c r="F242" s="17">
        <v>28.5</v>
      </c>
      <c r="G242" s="17">
        <v>0</v>
      </c>
      <c r="H242" s="17">
        <v>56.8</v>
      </c>
      <c r="I242" s="17">
        <v>0</v>
      </c>
      <c r="J242" s="17">
        <v>0</v>
      </c>
      <c r="K242" s="17">
        <v>0</v>
      </c>
      <c r="L242" s="17">
        <v>113.488</v>
      </c>
    </row>
    <row r="243" spans="2:12" x14ac:dyDescent="0.35">
      <c r="B243" s="37">
        <v>240</v>
      </c>
      <c r="C243" s="18">
        <v>3304</v>
      </c>
      <c r="D243" s="17">
        <v>0</v>
      </c>
      <c r="E243" s="17">
        <v>40.93</v>
      </c>
      <c r="F243" s="17">
        <v>23.04</v>
      </c>
      <c r="G243" s="17">
        <v>7.8</v>
      </c>
      <c r="H243" s="17">
        <v>0</v>
      </c>
      <c r="I243" s="17">
        <v>0</v>
      </c>
      <c r="J243" s="17">
        <v>0</v>
      </c>
      <c r="K243" s="17">
        <v>0</v>
      </c>
      <c r="L243" s="17">
        <v>71.77</v>
      </c>
    </row>
    <row r="244" spans="2:12" x14ac:dyDescent="0.35">
      <c r="B244" s="37">
        <v>241</v>
      </c>
      <c r="C244" s="18">
        <v>3305</v>
      </c>
      <c r="D244" s="17">
        <v>131.78</v>
      </c>
      <c r="E244" s="17">
        <v>121.93</v>
      </c>
      <c r="F244" s="17">
        <v>28.5</v>
      </c>
      <c r="G244" s="17">
        <v>64.599999999999994</v>
      </c>
      <c r="H244" s="17">
        <v>137.71</v>
      </c>
      <c r="I244" s="17">
        <v>19.2</v>
      </c>
      <c r="J244" s="17">
        <v>108.6</v>
      </c>
      <c r="K244" s="17">
        <v>0</v>
      </c>
      <c r="L244" s="17">
        <v>612.32000000000005</v>
      </c>
    </row>
    <row r="245" spans="2:12" x14ac:dyDescent="0.35">
      <c r="B245" s="37">
        <v>242</v>
      </c>
      <c r="C245" s="18">
        <v>3310</v>
      </c>
      <c r="D245" s="17">
        <v>0</v>
      </c>
      <c r="E245" s="17">
        <v>0</v>
      </c>
      <c r="F245" s="17">
        <v>0</v>
      </c>
      <c r="G245" s="17">
        <v>26.68</v>
      </c>
      <c r="H245" s="17">
        <v>0</v>
      </c>
      <c r="I245" s="17">
        <v>0</v>
      </c>
      <c r="J245" s="17">
        <v>0</v>
      </c>
      <c r="K245" s="17">
        <v>0</v>
      </c>
      <c r="L245" s="17">
        <v>26.68</v>
      </c>
    </row>
    <row r="246" spans="2:12" x14ac:dyDescent="0.35">
      <c r="B246" s="37">
        <v>243</v>
      </c>
      <c r="C246" s="18">
        <v>3311</v>
      </c>
      <c r="D246" s="17">
        <v>13.34</v>
      </c>
      <c r="E246" s="17">
        <v>0</v>
      </c>
      <c r="F246" s="17">
        <v>15.6</v>
      </c>
      <c r="G246" s="17">
        <v>12.8</v>
      </c>
      <c r="H246" s="17">
        <v>13.34</v>
      </c>
      <c r="I246" s="17">
        <v>0</v>
      </c>
      <c r="J246" s="17">
        <v>0</v>
      </c>
      <c r="K246" s="17">
        <v>0</v>
      </c>
      <c r="L246" s="17">
        <v>55.08</v>
      </c>
    </row>
    <row r="247" spans="2:12" x14ac:dyDescent="0.35">
      <c r="B247" s="37">
        <v>244</v>
      </c>
      <c r="C247" s="18">
        <v>3312</v>
      </c>
      <c r="D247" s="17">
        <v>31.919</v>
      </c>
      <c r="E247" s="17">
        <v>0</v>
      </c>
      <c r="F247" s="17">
        <v>0</v>
      </c>
      <c r="G247" s="17">
        <v>0</v>
      </c>
      <c r="H247" s="17">
        <v>70.111999999999995</v>
      </c>
      <c r="I247" s="17">
        <v>0</v>
      </c>
      <c r="J247" s="17">
        <v>0</v>
      </c>
      <c r="K247" s="17">
        <v>0</v>
      </c>
      <c r="L247" s="17">
        <v>102.03100000000001</v>
      </c>
    </row>
    <row r="248" spans="2:12" x14ac:dyDescent="0.35">
      <c r="B248" s="37">
        <v>245</v>
      </c>
      <c r="C248" s="18">
        <v>3314</v>
      </c>
      <c r="D248" s="17">
        <v>32</v>
      </c>
      <c r="E248" s="17">
        <v>0</v>
      </c>
      <c r="F248" s="17">
        <v>0</v>
      </c>
      <c r="G248" s="17">
        <v>0</v>
      </c>
      <c r="H248" s="17">
        <v>0</v>
      </c>
      <c r="I248" s="17">
        <v>0</v>
      </c>
      <c r="J248" s="17">
        <v>0</v>
      </c>
      <c r="K248" s="17">
        <v>0</v>
      </c>
      <c r="L248" s="17">
        <v>32</v>
      </c>
    </row>
    <row r="249" spans="2:12" x14ac:dyDescent="0.35">
      <c r="B249" s="37">
        <v>246</v>
      </c>
      <c r="C249" s="18">
        <v>3315</v>
      </c>
      <c r="D249" s="17">
        <v>23.4</v>
      </c>
      <c r="E249" s="17">
        <v>10</v>
      </c>
      <c r="F249" s="17">
        <v>0</v>
      </c>
      <c r="G249" s="17">
        <v>15.6</v>
      </c>
      <c r="H249" s="17">
        <v>0</v>
      </c>
      <c r="I249" s="17">
        <v>38.4</v>
      </c>
      <c r="J249" s="17">
        <v>0</v>
      </c>
      <c r="K249" s="17">
        <v>0</v>
      </c>
      <c r="L249" s="17">
        <v>87.4</v>
      </c>
    </row>
    <row r="250" spans="2:12" x14ac:dyDescent="0.35">
      <c r="B250" s="37">
        <v>247</v>
      </c>
      <c r="C250" s="18">
        <v>3318</v>
      </c>
      <c r="D250" s="17">
        <v>36.9</v>
      </c>
      <c r="E250" s="17">
        <v>0</v>
      </c>
      <c r="F250" s="17">
        <v>0</v>
      </c>
      <c r="G250" s="17">
        <v>10</v>
      </c>
      <c r="H250" s="17">
        <v>0</v>
      </c>
      <c r="I250" s="17">
        <v>0</v>
      </c>
      <c r="J250" s="17">
        <v>0</v>
      </c>
      <c r="K250" s="17">
        <v>20</v>
      </c>
      <c r="L250" s="17">
        <v>66.900000000000006</v>
      </c>
    </row>
    <row r="251" spans="2:12" x14ac:dyDescent="0.35">
      <c r="B251" s="37">
        <v>248</v>
      </c>
      <c r="C251" s="18">
        <v>3321</v>
      </c>
      <c r="D251" s="17">
        <v>16.77</v>
      </c>
      <c r="E251" s="17">
        <v>80.03</v>
      </c>
      <c r="F251" s="17">
        <v>96.2</v>
      </c>
      <c r="G251" s="17">
        <v>74.400000000000006</v>
      </c>
      <c r="H251" s="17">
        <v>62.4</v>
      </c>
      <c r="I251" s="17">
        <v>30</v>
      </c>
      <c r="J251" s="17">
        <v>121.56</v>
      </c>
      <c r="K251" s="17">
        <v>0</v>
      </c>
      <c r="L251" s="17">
        <v>481.36</v>
      </c>
    </row>
    <row r="252" spans="2:12" x14ac:dyDescent="0.35">
      <c r="B252" s="37">
        <v>249</v>
      </c>
      <c r="C252" s="18">
        <v>3322</v>
      </c>
      <c r="D252" s="17">
        <v>0</v>
      </c>
      <c r="E252" s="17">
        <v>0</v>
      </c>
      <c r="F252" s="17">
        <v>0</v>
      </c>
      <c r="G252" s="17">
        <v>0</v>
      </c>
      <c r="H252" s="17">
        <v>0</v>
      </c>
      <c r="I252" s="17">
        <v>0</v>
      </c>
      <c r="J252" s="17">
        <v>30</v>
      </c>
      <c r="K252" s="17">
        <v>0</v>
      </c>
      <c r="L252" s="17">
        <v>30</v>
      </c>
    </row>
    <row r="253" spans="2:12" x14ac:dyDescent="0.35">
      <c r="B253" s="37">
        <v>250</v>
      </c>
      <c r="C253" s="18">
        <v>3323</v>
      </c>
      <c r="D253" s="17">
        <v>0</v>
      </c>
      <c r="E253" s="17">
        <v>0</v>
      </c>
      <c r="F253" s="17">
        <v>0</v>
      </c>
      <c r="G253" s="17">
        <v>0</v>
      </c>
      <c r="H253" s="17">
        <v>36.479999999999997</v>
      </c>
      <c r="I253" s="17">
        <v>0</v>
      </c>
      <c r="J253" s="17">
        <v>0</v>
      </c>
      <c r="K253" s="17">
        <v>0</v>
      </c>
      <c r="L253" s="17">
        <v>36.479999999999997</v>
      </c>
    </row>
    <row r="254" spans="2:12" x14ac:dyDescent="0.35">
      <c r="B254" s="37">
        <v>251</v>
      </c>
      <c r="C254" s="18">
        <v>3324</v>
      </c>
      <c r="D254" s="17">
        <v>0</v>
      </c>
      <c r="E254" s="17">
        <v>0</v>
      </c>
      <c r="F254" s="17">
        <v>0</v>
      </c>
      <c r="G254" s="17">
        <v>0</v>
      </c>
      <c r="H254" s="17">
        <v>18.64</v>
      </c>
      <c r="I254" s="17">
        <v>0</v>
      </c>
      <c r="J254" s="17">
        <v>0</v>
      </c>
      <c r="K254" s="17">
        <v>0</v>
      </c>
      <c r="L254" s="17">
        <v>18.64</v>
      </c>
    </row>
    <row r="255" spans="2:12" x14ac:dyDescent="0.35">
      <c r="B255" s="37">
        <v>252</v>
      </c>
      <c r="C255" s="18">
        <v>3325</v>
      </c>
      <c r="D255" s="17">
        <v>13.34</v>
      </c>
      <c r="E255" s="17">
        <v>0</v>
      </c>
      <c r="F255" s="17">
        <v>0</v>
      </c>
      <c r="G255" s="17">
        <v>0</v>
      </c>
      <c r="H255" s="17">
        <v>20.14</v>
      </c>
      <c r="I255" s="17">
        <v>0</v>
      </c>
      <c r="J255" s="17">
        <v>0</v>
      </c>
      <c r="K255" s="17">
        <v>0</v>
      </c>
      <c r="L255" s="17">
        <v>33.479999999999997</v>
      </c>
    </row>
    <row r="256" spans="2:12" x14ac:dyDescent="0.35">
      <c r="B256" s="37">
        <v>253</v>
      </c>
      <c r="C256" s="18">
        <v>3328</v>
      </c>
      <c r="D256" s="17">
        <v>16</v>
      </c>
      <c r="E256" s="17">
        <v>88.6</v>
      </c>
      <c r="F256" s="17">
        <v>95.8</v>
      </c>
      <c r="G256" s="17">
        <v>132.41999999999999</v>
      </c>
      <c r="H256" s="17">
        <v>194.74799999999999</v>
      </c>
      <c r="I256" s="17">
        <v>23.4</v>
      </c>
      <c r="J256" s="17">
        <v>68.61</v>
      </c>
      <c r="K256" s="17">
        <v>0</v>
      </c>
      <c r="L256" s="17">
        <v>619.57799999999997</v>
      </c>
    </row>
    <row r="257" spans="2:12" x14ac:dyDescent="0.35">
      <c r="B257" s="37">
        <v>254</v>
      </c>
      <c r="C257" s="18">
        <v>3329</v>
      </c>
      <c r="D257" s="17">
        <v>16</v>
      </c>
      <c r="E257" s="17">
        <v>0</v>
      </c>
      <c r="F257" s="17">
        <v>0</v>
      </c>
      <c r="G257" s="17">
        <v>0</v>
      </c>
      <c r="H257" s="17">
        <v>0</v>
      </c>
      <c r="I257" s="17">
        <v>25.6</v>
      </c>
      <c r="J257" s="17">
        <v>0</v>
      </c>
      <c r="K257" s="17">
        <v>0</v>
      </c>
      <c r="L257" s="17">
        <v>41.6</v>
      </c>
    </row>
    <row r="258" spans="2:12" x14ac:dyDescent="0.35">
      <c r="B258" s="37">
        <v>255</v>
      </c>
      <c r="C258" s="18">
        <v>3330</v>
      </c>
      <c r="D258" s="17">
        <v>0</v>
      </c>
      <c r="E258" s="17">
        <v>0</v>
      </c>
      <c r="F258" s="17">
        <v>0</v>
      </c>
      <c r="G258" s="17">
        <v>0</v>
      </c>
      <c r="H258" s="17">
        <v>0</v>
      </c>
      <c r="I258" s="17">
        <v>15</v>
      </c>
      <c r="J258" s="17">
        <v>0</v>
      </c>
      <c r="K258" s="17">
        <v>0</v>
      </c>
      <c r="L258" s="17">
        <v>15</v>
      </c>
    </row>
    <row r="259" spans="2:12" x14ac:dyDescent="0.35">
      <c r="B259" s="37">
        <v>256</v>
      </c>
      <c r="C259" s="18">
        <v>3331</v>
      </c>
      <c r="D259" s="17">
        <v>166.35</v>
      </c>
      <c r="E259" s="17">
        <v>171.578</v>
      </c>
      <c r="F259" s="17">
        <v>197.226</v>
      </c>
      <c r="G259" s="17">
        <v>323.36399999999998</v>
      </c>
      <c r="H259" s="17">
        <v>138.13</v>
      </c>
      <c r="I259" s="17">
        <v>381.37400000000002</v>
      </c>
      <c r="J259" s="17">
        <v>98.16</v>
      </c>
      <c r="K259" s="17">
        <v>99.88</v>
      </c>
      <c r="L259" s="17">
        <v>1576.0619999999999</v>
      </c>
    </row>
    <row r="260" spans="2:12" x14ac:dyDescent="0.35">
      <c r="B260" s="37">
        <v>257</v>
      </c>
      <c r="C260" s="18">
        <v>3332</v>
      </c>
      <c r="D260" s="17">
        <v>32.799999999999997</v>
      </c>
      <c r="E260" s="17">
        <v>31.2</v>
      </c>
      <c r="F260" s="17">
        <v>0</v>
      </c>
      <c r="G260" s="17">
        <v>58.5</v>
      </c>
      <c r="H260" s="17">
        <v>0</v>
      </c>
      <c r="I260" s="17">
        <v>41.93</v>
      </c>
      <c r="J260" s="17">
        <v>27.96</v>
      </c>
      <c r="K260" s="17">
        <v>0</v>
      </c>
      <c r="L260" s="17">
        <v>192.39</v>
      </c>
    </row>
    <row r="261" spans="2:12" x14ac:dyDescent="0.35">
      <c r="B261" s="37">
        <v>258</v>
      </c>
      <c r="C261" s="18">
        <v>3333</v>
      </c>
      <c r="D261" s="17">
        <v>21.8</v>
      </c>
      <c r="E261" s="17">
        <v>0</v>
      </c>
      <c r="F261" s="17">
        <v>54.6</v>
      </c>
      <c r="G261" s="17">
        <v>0</v>
      </c>
      <c r="H261" s="17">
        <v>0</v>
      </c>
      <c r="I261" s="17">
        <v>44.78</v>
      </c>
      <c r="J261" s="17">
        <v>0</v>
      </c>
      <c r="K261" s="17">
        <v>0</v>
      </c>
      <c r="L261" s="17">
        <v>121.18</v>
      </c>
    </row>
    <row r="262" spans="2:12" x14ac:dyDescent="0.35">
      <c r="B262" s="37">
        <v>259</v>
      </c>
      <c r="C262" s="18">
        <v>3334</v>
      </c>
      <c r="D262" s="17">
        <v>9.6</v>
      </c>
      <c r="E262" s="17">
        <v>0</v>
      </c>
      <c r="F262" s="17">
        <v>26.68</v>
      </c>
      <c r="G262" s="17">
        <v>0</v>
      </c>
      <c r="H262" s="17">
        <v>0</v>
      </c>
      <c r="I262" s="17">
        <v>30.72</v>
      </c>
      <c r="J262" s="17">
        <v>0</v>
      </c>
      <c r="K262" s="17">
        <v>0</v>
      </c>
      <c r="L262" s="17">
        <v>67</v>
      </c>
    </row>
    <row r="263" spans="2:12" x14ac:dyDescent="0.35">
      <c r="B263" s="37">
        <v>260</v>
      </c>
      <c r="C263" s="18">
        <v>3335</v>
      </c>
      <c r="D263" s="17">
        <v>262.654</v>
      </c>
      <c r="E263" s="17">
        <v>280.476</v>
      </c>
      <c r="F263" s="17">
        <v>476.47399999999999</v>
      </c>
      <c r="G263" s="17">
        <v>883.85599999999999</v>
      </c>
      <c r="H263" s="17">
        <v>944.10400000000004</v>
      </c>
      <c r="I263" s="17">
        <v>1480.96</v>
      </c>
      <c r="J263" s="17">
        <v>452.92</v>
      </c>
      <c r="K263" s="17">
        <v>177.07</v>
      </c>
      <c r="L263" s="17">
        <v>4958.5140000000001</v>
      </c>
    </row>
    <row r="264" spans="2:12" x14ac:dyDescent="0.35">
      <c r="B264" s="37">
        <v>261</v>
      </c>
      <c r="C264" s="18">
        <v>3336</v>
      </c>
      <c r="D264" s="17">
        <v>562.774</v>
      </c>
      <c r="E264" s="17">
        <v>519.05399999999997</v>
      </c>
      <c r="F264" s="17">
        <v>982.26599999999996</v>
      </c>
      <c r="G264" s="17">
        <v>1259.558</v>
      </c>
      <c r="H264" s="17">
        <v>1942.32</v>
      </c>
      <c r="I264" s="17">
        <v>2925.4740000000002</v>
      </c>
      <c r="J264" s="17">
        <v>914.43200000000002</v>
      </c>
      <c r="K264" s="17">
        <v>501.37</v>
      </c>
      <c r="L264" s="17">
        <v>9607.2479999999996</v>
      </c>
    </row>
    <row r="265" spans="2:12" x14ac:dyDescent="0.35">
      <c r="B265" s="37">
        <v>262</v>
      </c>
      <c r="C265" s="18">
        <v>3337</v>
      </c>
      <c r="D265" s="17">
        <v>406.702</v>
      </c>
      <c r="E265" s="17">
        <v>425.74</v>
      </c>
      <c r="F265" s="17">
        <v>648.26400000000001</v>
      </c>
      <c r="G265" s="17">
        <v>1089.58</v>
      </c>
      <c r="H265" s="17">
        <v>1031.2</v>
      </c>
      <c r="I265" s="17">
        <v>841.88</v>
      </c>
      <c r="J265" s="17">
        <v>305.55799999999999</v>
      </c>
      <c r="K265" s="17">
        <v>145.77000000000001</v>
      </c>
      <c r="L265" s="17">
        <v>4894.6940000000004</v>
      </c>
    </row>
    <row r="266" spans="2:12" x14ac:dyDescent="0.35">
      <c r="B266" s="37">
        <v>263</v>
      </c>
      <c r="C266" s="18">
        <v>3338</v>
      </c>
      <c r="D266" s="17">
        <v>638.69100000000003</v>
      </c>
      <c r="E266" s="17">
        <v>682.94600000000003</v>
      </c>
      <c r="F266" s="17">
        <v>980.96600000000001</v>
      </c>
      <c r="G266" s="17">
        <v>1577.82</v>
      </c>
      <c r="H266" s="17">
        <v>1653.1659999999999</v>
      </c>
      <c r="I266" s="17">
        <v>2109.5830000000001</v>
      </c>
      <c r="J266" s="17">
        <v>933.43200000000002</v>
      </c>
      <c r="K266" s="17">
        <v>372.52</v>
      </c>
      <c r="L266" s="17">
        <v>8949.1239999999998</v>
      </c>
    </row>
    <row r="267" spans="2:12" x14ac:dyDescent="0.35">
      <c r="B267" s="37">
        <v>264</v>
      </c>
      <c r="C267" s="18">
        <v>3340</v>
      </c>
      <c r="D267" s="17">
        <v>485.59</v>
      </c>
      <c r="E267" s="17">
        <v>355.95400000000001</v>
      </c>
      <c r="F267" s="17">
        <v>566.9</v>
      </c>
      <c r="G267" s="17">
        <v>778.649</v>
      </c>
      <c r="H267" s="17">
        <v>567.38599999999997</v>
      </c>
      <c r="I267" s="17">
        <v>1056.8920000000001</v>
      </c>
      <c r="J267" s="17">
        <v>427.59</v>
      </c>
      <c r="K267" s="17">
        <v>116.4</v>
      </c>
      <c r="L267" s="17">
        <v>4355.3609999999999</v>
      </c>
    </row>
    <row r="268" spans="2:12" x14ac:dyDescent="0.35">
      <c r="B268" s="37">
        <v>265</v>
      </c>
      <c r="C268" s="18">
        <v>3341</v>
      </c>
      <c r="D268" s="17">
        <v>29.5</v>
      </c>
      <c r="E268" s="17">
        <v>47.78</v>
      </c>
      <c r="F268" s="17">
        <v>26.68</v>
      </c>
      <c r="G268" s="17">
        <v>71.34</v>
      </c>
      <c r="H268" s="17">
        <v>54.64</v>
      </c>
      <c r="I268" s="17">
        <v>80.33</v>
      </c>
      <c r="J268" s="17">
        <v>41.93</v>
      </c>
      <c r="K268" s="17">
        <v>88.73</v>
      </c>
      <c r="L268" s="17">
        <v>440.93</v>
      </c>
    </row>
    <row r="269" spans="2:12" x14ac:dyDescent="0.35">
      <c r="B269" s="37">
        <v>266</v>
      </c>
      <c r="C269" s="18">
        <v>3342</v>
      </c>
      <c r="D269" s="17">
        <v>42</v>
      </c>
      <c r="E269" s="17">
        <v>63.01</v>
      </c>
      <c r="F269" s="17">
        <v>202.96</v>
      </c>
      <c r="G269" s="17">
        <v>72.73</v>
      </c>
      <c r="H269" s="17">
        <v>52.798999999999999</v>
      </c>
      <c r="I269" s="17">
        <v>172.44</v>
      </c>
      <c r="J269" s="17">
        <v>75.599999999999994</v>
      </c>
      <c r="K269" s="17">
        <v>0</v>
      </c>
      <c r="L269" s="17">
        <v>681.53899999999999</v>
      </c>
    </row>
    <row r="270" spans="2:12" x14ac:dyDescent="0.35">
      <c r="B270" s="37">
        <v>267</v>
      </c>
      <c r="C270" s="18">
        <v>3345</v>
      </c>
      <c r="D270" s="17">
        <v>65.668000000000006</v>
      </c>
      <c r="E270" s="17">
        <v>23.4</v>
      </c>
      <c r="F270" s="17">
        <v>9.1999999999999993</v>
      </c>
      <c r="G270" s="17">
        <v>74.38</v>
      </c>
      <c r="H270" s="17">
        <v>57.2</v>
      </c>
      <c r="I270" s="17">
        <v>28.5</v>
      </c>
      <c r="J270" s="17">
        <v>32.159999999999997</v>
      </c>
      <c r="K270" s="17">
        <v>0</v>
      </c>
      <c r="L270" s="17">
        <v>290.50799999999998</v>
      </c>
    </row>
    <row r="271" spans="2:12" x14ac:dyDescent="0.35">
      <c r="B271" s="37">
        <v>268</v>
      </c>
      <c r="C271" s="18">
        <v>3350</v>
      </c>
      <c r="D271" s="17">
        <v>964.55600000000004</v>
      </c>
      <c r="E271" s="17">
        <v>1043.8420000000001</v>
      </c>
      <c r="F271" s="17">
        <v>1188.8599999999999</v>
      </c>
      <c r="G271" s="17">
        <v>1186.4659999999999</v>
      </c>
      <c r="H271" s="17">
        <v>1317.9079999999999</v>
      </c>
      <c r="I271" s="17">
        <v>1484.16</v>
      </c>
      <c r="J271" s="17">
        <v>505.77199999999999</v>
      </c>
      <c r="K271" s="17">
        <v>325.58999999999997</v>
      </c>
      <c r="L271" s="17">
        <v>8017.1540000000005</v>
      </c>
    </row>
    <row r="272" spans="2:12" x14ac:dyDescent="0.35">
      <c r="B272" s="37">
        <v>269</v>
      </c>
      <c r="C272" s="18">
        <v>3351</v>
      </c>
      <c r="D272" s="17">
        <v>204.53800000000001</v>
      </c>
      <c r="E272" s="17">
        <v>125.9</v>
      </c>
      <c r="F272" s="17">
        <v>239.84</v>
      </c>
      <c r="G272" s="17">
        <v>203.51</v>
      </c>
      <c r="H272" s="17">
        <v>163.40100000000001</v>
      </c>
      <c r="I272" s="17">
        <v>443.41</v>
      </c>
      <c r="J272" s="17">
        <v>143.69</v>
      </c>
      <c r="K272" s="17">
        <v>36.799999999999997</v>
      </c>
      <c r="L272" s="17">
        <v>1561.0889999999999</v>
      </c>
    </row>
    <row r="273" spans="2:12" x14ac:dyDescent="0.35">
      <c r="B273" s="37">
        <v>270</v>
      </c>
      <c r="C273" s="18">
        <v>3352</v>
      </c>
      <c r="D273" s="17">
        <v>580.24800000000005</v>
      </c>
      <c r="E273" s="17">
        <v>472.29</v>
      </c>
      <c r="F273" s="17">
        <v>415.98</v>
      </c>
      <c r="G273" s="17">
        <v>410.57</v>
      </c>
      <c r="H273" s="17">
        <v>714.327</v>
      </c>
      <c r="I273" s="17">
        <v>556.202</v>
      </c>
      <c r="J273" s="17">
        <v>211.98</v>
      </c>
      <c r="K273" s="17">
        <v>58.36</v>
      </c>
      <c r="L273" s="17">
        <v>3419.9569999999999</v>
      </c>
    </row>
    <row r="274" spans="2:12" x14ac:dyDescent="0.35">
      <c r="B274" s="37">
        <v>271</v>
      </c>
      <c r="C274" s="18">
        <v>3355</v>
      </c>
      <c r="D274" s="17">
        <v>135.34800000000001</v>
      </c>
      <c r="E274" s="17">
        <v>159.392</v>
      </c>
      <c r="F274" s="17">
        <v>299.262</v>
      </c>
      <c r="G274" s="17">
        <v>214.68</v>
      </c>
      <c r="H274" s="17">
        <v>134.19</v>
      </c>
      <c r="I274" s="17">
        <v>199.61600000000001</v>
      </c>
      <c r="J274" s="17">
        <v>42.36</v>
      </c>
      <c r="K274" s="17">
        <v>29.96</v>
      </c>
      <c r="L274" s="17">
        <v>1214.808</v>
      </c>
    </row>
    <row r="275" spans="2:12" x14ac:dyDescent="0.35">
      <c r="B275" s="37">
        <v>272</v>
      </c>
      <c r="C275" s="18">
        <v>3356</v>
      </c>
      <c r="D275" s="17">
        <v>150.71600000000001</v>
      </c>
      <c r="E275" s="17">
        <v>158.65100000000001</v>
      </c>
      <c r="F275" s="17">
        <v>238.01400000000001</v>
      </c>
      <c r="G275" s="17">
        <v>179.14</v>
      </c>
      <c r="H275" s="17">
        <v>247.83</v>
      </c>
      <c r="I275" s="17">
        <v>165.98</v>
      </c>
      <c r="J275" s="17">
        <v>74.784000000000006</v>
      </c>
      <c r="K275" s="17">
        <v>14.36</v>
      </c>
      <c r="L275" s="17">
        <v>1229.4749999999999</v>
      </c>
    </row>
    <row r="276" spans="2:12" x14ac:dyDescent="0.35">
      <c r="B276" s="37">
        <v>273</v>
      </c>
      <c r="C276" s="18">
        <v>3357</v>
      </c>
      <c r="D276" s="17">
        <v>66.27</v>
      </c>
      <c r="E276" s="17">
        <v>89.768000000000001</v>
      </c>
      <c r="F276" s="17">
        <v>180.73</v>
      </c>
      <c r="G276" s="17">
        <v>34.46</v>
      </c>
      <c r="H276" s="17">
        <v>161.39599999999999</v>
      </c>
      <c r="I276" s="17">
        <v>84.36</v>
      </c>
      <c r="J276" s="17">
        <v>86.46</v>
      </c>
      <c r="K276" s="17">
        <v>0</v>
      </c>
      <c r="L276" s="17">
        <v>703.44399999999996</v>
      </c>
    </row>
    <row r="277" spans="2:12" x14ac:dyDescent="0.35">
      <c r="B277" s="37">
        <v>274</v>
      </c>
      <c r="C277" s="18">
        <v>3358</v>
      </c>
      <c r="D277" s="17">
        <v>131.88</v>
      </c>
      <c r="E277" s="17">
        <v>115.2</v>
      </c>
      <c r="F277" s="17">
        <v>52.712000000000003</v>
      </c>
      <c r="G277" s="17">
        <v>54.6</v>
      </c>
      <c r="H277" s="17">
        <v>81.290000000000006</v>
      </c>
      <c r="I277" s="17">
        <v>222.678</v>
      </c>
      <c r="J277" s="17">
        <v>66.930000000000007</v>
      </c>
      <c r="K277" s="17">
        <v>75</v>
      </c>
      <c r="L277" s="17">
        <v>800.29</v>
      </c>
    </row>
    <row r="278" spans="2:12" x14ac:dyDescent="0.35">
      <c r="B278" s="37">
        <v>275</v>
      </c>
      <c r="C278" s="18">
        <v>3360</v>
      </c>
      <c r="D278" s="17">
        <v>22.94</v>
      </c>
      <c r="E278" s="17">
        <v>15.6</v>
      </c>
      <c r="F278" s="17">
        <v>31.2</v>
      </c>
      <c r="G278" s="17">
        <v>33.299999999999997</v>
      </c>
      <c r="H278" s="17">
        <v>40.5</v>
      </c>
      <c r="I278" s="17">
        <v>51.34</v>
      </c>
      <c r="J278" s="17">
        <v>0</v>
      </c>
      <c r="K278" s="17">
        <v>0</v>
      </c>
      <c r="L278" s="17">
        <v>194.88</v>
      </c>
    </row>
    <row r="279" spans="2:12" x14ac:dyDescent="0.35">
      <c r="B279" s="37">
        <v>276</v>
      </c>
      <c r="C279" s="18">
        <v>3363</v>
      </c>
      <c r="D279" s="17">
        <v>78.06</v>
      </c>
      <c r="E279" s="17">
        <v>83</v>
      </c>
      <c r="F279" s="17">
        <v>165.03200000000001</v>
      </c>
      <c r="G279" s="17">
        <v>181.59899999999999</v>
      </c>
      <c r="H279" s="17">
        <v>22.94</v>
      </c>
      <c r="I279" s="17">
        <v>13.8</v>
      </c>
      <c r="J279" s="17">
        <v>0</v>
      </c>
      <c r="K279" s="17">
        <v>0</v>
      </c>
      <c r="L279" s="17">
        <v>544.43100000000004</v>
      </c>
    </row>
    <row r="280" spans="2:12" x14ac:dyDescent="0.35">
      <c r="B280" s="37">
        <v>277</v>
      </c>
      <c r="C280" s="18">
        <v>3364</v>
      </c>
      <c r="D280" s="17">
        <v>110.94</v>
      </c>
      <c r="E280" s="17">
        <v>101.12</v>
      </c>
      <c r="F280" s="17">
        <v>66.06</v>
      </c>
      <c r="G280" s="17">
        <v>66.94</v>
      </c>
      <c r="H280" s="17">
        <v>26.68</v>
      </c>
      <c r="I280" s="17">
        <v>190.32</v>
      </c>
      <c r="J280" s="17">
        <v>0</v>
      </c>
      <c r="K280" s="17">
        <v>0</v>
      </c>
      <c r="L280" s="17">
        <v>562.05999999999995</v>
      </c>
    </row>
    <row r="281" spans="2:12" x14ac:dyDescent="0.35">
      <c r="B281" s="37">
        <v>278</v>
      </c>
      <c r="C281" s="18">
        <v>3370</v>
      </c>
      <c r="D281" s="17">
        <v>0</v>
      </c>
      <c r="E281" s="17">
        <v>0</v>
      </c>
      <c r="F281" s="17">
        <v>0</v>
      </c>
      <c r="G281" s="17">
        <v>0</v>
      </c>
      <c r="H281" s="17">
        <v>56.04</v>
      </c>
      <c r="I281" s="17">
        <v>59.36</v>
      </c>
      <c r="J281" s="17">
        <v>0</v>
      </c>
      <c r="K281" s="17">
        <v>0</v>
      </c>
      <c r="L281" s="17">
        <v>115.4</v>
      </c>
    </row>
    <row r="282" spans="2:12" x14ac:dyDescent="0.35">
      <c r="B282" s="37">
        <v>279</v>
      </c>
      <c r="C282" s="18">
        <v>3371</v>
      </c>
      <c r="D282" s="17">
        <v>40.917999999999999</v>
      </c>
      <c r="E282" s="17">
        <v>34.479999999999997</v>
      </c>
      <c r="F282" s="17">
        <v>11.04</v>
      </c>
      <c r="G282" s="17">
        <v>13.68</v>
      </c>
      <c r="H282" s="17">
        <v>80.98</v>
      </c>
      <c r="I282" s="17">
        <v>44.54</v>
      </c>
      <c r="J282" s="17">
        <v>0</v>
      </c>
      <c r="K282" s="17">
        <v>0</v>
      </c>
      <c r="L282" s="17">
        <v>225.63800000000001</v>
      </c>
    </row>
    <row r="283" spans="2:12" x14ac:dyDescent="0.35">
      <c r="B283" s="37">
        <v>280</v>
      </c>
      <c r="C283" s="18">
        <v>3373</v>
      </c>
      <c r="D283" s="17">
        <v>69.19</v>
      </c>
      <c r="E283" s="17">
        <v>44.1</v>
      </c>
      <c r="F283" s="17">
        <v>32.6</v>
      </c>
      <c r="G283" s="17">
        <v>131.06</v>
      </c>
      <c r="H283" s="17">
        <v>165.14</v>
      </c>
      <c r="I283" s="17">
        <v>66.463999999999999</v>
      </c>
      <c r="J283" s="17">
        <v>0</v>
      </c>
      <c r="K283" s="17">
        <v>0</v>
      </c>
      <c r="L283" s="17">
        <v>508.55399999999997</v>
      </c>
    </row>
    <row r="284" spans="2:12" x14ac:dyDescent="0.35">
      <c r="B284" s="37">
        <v>281</v>
      </c>
      <c r="C284" s="18">
        <v>3374</v>
      </c>
      <c r="D284" s="17">
        <v>0</v>
      </c>
      <c r="E284" s="17">
        <v>0</v>
      </c>
      <c r="F284" s="17">
        <v>0</v>
      </c>
      <c r="G284" s="17">
        <v>15</v>
      </c>
      <c r="H284" s="17">
        <v>26.68</v>
      </c>
      <c r="I284" s="17">
        <v>15.6</v>
      </c>
      <c r="J284" s="17">
        <v>0</v>
      </c>
      <c r="K284" s="17">
        <v>0</v>
      </c>
      <c r="L284" s="17">
        <v>57.28</v>
      </c>
    </row>
    <row r="285" spans="2:12" x14ac:dyDescent="0.35">
      <c r="B285" s="37">
        <v>282</v>
      </c>
      <c r="C285" s="18">
        <v>3375</v>
      </c>
      <c r="D285" s="17">
        <v>18</v>
      </c>
      <c r="E285" s="17">
        <v>32.54</v>
      </c>
      <c r="F285" s="17">
        <v>37.6</v>
      </c>
      <c r="G285" s="17">
        <v>0</v>
      </c>
      <c r="H285" s="17">
        <v>28.8</v>
      </c>
      <c r="I285" s="17">
        <v>0</v>
      </c>
      <c r="J285" s="17">
        <v>0</v>
      </c>
      <c r="K285" s="17">
        <v>0</v>
      </c>
      <c r="L285" s="17">
        <v>116.94</v>
      </c>
    </row>
    <row r="286" spans="2:12" x14ac:dyDescent="0.35">
      <c r="B286" s="37">
        <v>283</v>
      </c>
      <c r="C286" s="18">
        <v>3377</v>
      </c>
      <c r="D286" s="17">
        <v>62.88</v>
      </c>
      <c r="E286" s="17">
        <v>96.593999999999994</v>
      </c>
      <c r="F286" s="17">
        <v>150.19800000000001</v>
      </c>
      <c r="G286" s="17">
        <v>223.34</v>
      </c>
      <c r="H286" s="17">
        <v>269.01</v>
      </c>
      <c r="I286" s="17">
        <v>38.9</v>
      </c>
      <c r="J286" s="17">
        <v>6.4</v>
      </c>
      <c r="K286" s="17">
        <v>40.020000000000003</v>
      </c>
      <c r="L286" s="17">
        <v>887.34199999999998</v>
      </c>
    </row>
    <row r="287" spans="2:12" x14ac:dyDescent="0.35">
      <c r="B287" s="37">
        <v>284</v>
      </c>
      <c r="C287" s="18">
        <v>3379</v>
      </c>
      <c r="D287" s="17">
        <v>0</v>
      </c>
      <c r="E287" s="17">
        <v>0</v>
      </c>
      <c r="F287" s="17">
        <v>0</v>
      </c>
      <c r="G287" s="17">
        <v>0</v>
      </c>
      <c r="H287" s="17">
        <v>0</v>
      </c>
      <c r="I287" s="17">
        <v>109.4</v>
      </c>
      <c r="J287" s="17">
        <v>0</v>
      </c>
      <c r="K287" s="17">
        <v>0</v>
      </c>
      <c r="L287" s="17">
        <v>109.4</v>
      </c>
    </row>
    <row r="288" spans="2:12" x14ac:dyDescent="0.35">
      <c r="B288" s="37">
        <v>285</v>
      </c>
      <c r="C288" s="18">
        <v>3380</v>
      </c>
      <c r="D288" s="17">
        <v>90.605999999999995</v>
      </c>
      <c r="E288" s="17">
        <v>63.1</v>
      </c>
      <c r="F288" s="17">
        <v>119.2</v>
      </c>
      <c r="G288" s="17">
        <v>59.136000000000003</v>
      </c>
      <c r="H288" s="17">
        <v>60.16</v>
      </c>
      <c r="I288" s="17">
        <v>81.135999999999996</v>
      </c>
      <c r="J288" s="17">
        <v>15.6</v>
      </c>
      <c r="K288" s="17">
        <v>0</v>
      </c>
      <c r="L288" s="17">
        <v>488.93799999999999</v>
      </c>
    </row>
    <row r="289" spans="2:12" x14ac:dyDescent="0.35">
      <c r="B289" s="37">
        <v>286</v>
      </c>
      <c r="C289" s="18">
        <v>3381</v>
      </c>
      <c r="D289" s="17">
        <v>0</v>
      </c>
      <c r="E289" s="17">
        <v>18.239999999999998</v>
      </c>
      <c r="F289" s="17">
        <v>0</v>
      </c>
      <c r="G289" s="17">
        <v>86.4</v>
      </c>
      <c r="H289" s="17">
        <v>17.02</v>
      </c>
      <c r="I289" s="17">
        <v>28.4</v>
      </c>
      <c r="J289" s="17">
        <v>27</v>
      </c>
      <c r="K289" s="17">
        <v>0</v>
      </c>
      <c r="L289" s="17">
        <v>177.06</v>
      </c>
    </row>
    <row r="290" spans="2:12" x14ac:dyDescent="0.35">
      <c r="B290" s="37">
        <v>287</v>
      </c>
      <c r="C290" s="18">
        <v>3384</v>
      </c>
      <c r="D290" s="17">
        <v>28.2</v>
      </c>
      <c r="E290" s="17">
        <v>27.36</v>
      </c>
      <c r="F290" s="17">
        <v>27.36</v>
      </c>
      <c r="G290" s="17">
        <v>28.5</v>
      </c>
      <c r="H290" s="17">
        <v>0</v>
      </c>
      <c r="I290" s="17">
        <v>0</v>
      </c>
      <c r="J290" s="17">
        <v>0</v>
      </c>
      <c r="K290" s="17">
        <v>0</v>
      </c>
      <c r="L290" s="17">
        <v>111.42</v>
      </c>
    </row>
    <row r="291" spans="2:12" x14ac:dyDescent="0.35">
      <c r="B291" s="37">
        <v>288</v>
      </c>
      <c r="C291" s="18">
        <v>3385</v>
      </c>
      <c r="D291" s="17">
        <v>0</v>
      </c>
      <c r="E291" s="17">
        <v>13.34</v>
      </c>
      <c r="F291" s="17">
        <v>36.479999999999997</v>
      </c>
      <c r="G291" s="17">
        <v>0</v>
      </c>
      <c r="H291" s="17">
        <v>0</v>
      </c>
      <c r="I291" s="17">
        <v>68.61</v>
      </c>
      <c r="J291" s="17">
        <v>0</v>
      </c>
      <c r="K291" s="17">
        <v>0</v>
      </c>
      <c r="L291" s="17">
        <v>118.43</v>
      </c>
    </row>
    <row r="292" spans="2:12" x14ac:dyDescent="0.35">
      <c r="B292" s="37">
        <v>289</v>
      </c>
      <c r="C292" s="18">
        <v>3388</v>
      </c>
      <c r="D292" s="17">
        <v>0</v>
      </c>
      <c r="E292" s="17">
        <v>0</v>
      </c>
      <c r="F292" s="17">
        <v>0</v>
      </c>
      <c r="G292" s="17">
        <v>0</v>
      </c>
      <c r="H292" s="17">
        <v>0</v>
      </c>
      <c r="I292" s="17">
        <v>36.4</v>
      </c>
      <c r="J292" s="17">
        <v>0</v>
      </c>
      <c r="K292" s="17">
        <v>0</v>
      </c>
      <c r="L292" s="17">
        <v>36.4</v>
      </c>
    </row>
    <row r="293" spans="2:12" x14ac:dyDescent="0.35">
      <c r="B293" s="37">
        <v>290</v>
      </c>
      <c r="C293" s="18">
        <v>3390</v>
      </c>
      <c r="D293" s="17">
        <v>0</v>
      </c>
      <c r="E293" s="17">
        <v>0</v>
      </c>
      <c r="F293" s="17">
        <v>0</v>
      </c>
      <c r="G293" s="17">
        <v>13.34</v>
      </c>
      <c r="H293" s="17">
        <v>26.68</v>
      </c>
      <c r="I293" s="17">
        <v>0</v>
      </c>
      <c r="J293" s="17">
        <v>0</v>
      </c>
      <c r="K293" s="17">
        <v>0</v>
      </c>
      <c r="L293" s="17">
        <v>40.020000000000003</v>
      </c>
    </row>
    <row r="294" spans="2:12" x14ac:dyDescent="0.35">
      <c r="B294" s="37">
        <v>291</v>
      </c>
      <c r="C294" s="18">
        <v>3392</v>
      </c>
      <c r="D294" s="17">
        <v>10</v>
      </c>
      <c r="E294" s="17">
        <v>0</v>
      </c>
      <c r="F294" s="17">
        <v>18</v>
      </c>
      <c r="G294" s="17">
        <v>0</v>
      </c>
      <c r="H294" s="17">
        <v>0</v>
      </c>
      <c r="I294" s="17">
        <v>0</v>
      </c>
      <c r="J294" s="17">
        <v>0</v>
      </c>
      <c r="K294" s="17">
        <v>0</v>
      </c>
      <c r="L294" s="17">
        <v>28</v>
      </c>
    </row>
    <row r="295" spans="2:12" x14ac:dyDescent="0.35">
      <c r="B295" s="37">
        <v>292</v>
      </c>
      <c r="C295" s="18">
        <v>3393</v>
      </c>
      <c r="D295" s="17">
        <v>61.54</v>
      </c>
      <c r="E295" s="17">
        <v>56.24</v>
      </c>
      <c r="F295" s="17">
        <v>23.4</v>
      </c>
      <c r="G295" s="17">
        <v>15.6</v>
      </c>
      <c r="H295" s="17">
        <v>46.8</v>
      </c>
      <c r="I295" s="17">
        <v>56.8</v>
      </c>
      <c r="J295" s="17">
        <v>0</v>
      </c>
      <c r="K295" s="17">
        <v>0</v>
      </c>
      <c r="L295" s="17">
        <v>260.38</v>
      </c>
    </row>
    <row r="296" spans="2:12" x14ac:dyDescent="0.35">
      <c r="B296" s="37">
        <v>293</v>
      </c>
      <c r="C296" s="18">
        <v>3395</v>
      </c>
      <c r="D296" s="17">
        <v>0</v>
      </c>
      <c r="E296" s="17">
        <v>0</v>
      </c>
      <c r="F296" s="17">
        <v>15.6</v>
      </c>
      <c r="G296" s="17">
        <v>0</v>
      </c>
      <c r="H296" s="17">
        <v>0</v>
      </c>
      <c r="I296" s="17">
        <v>23.4</v>
      </c>
      <c r="J296" s="17">
        <v>0</v>
      </c>
      <c r="K296" s="17">
        <v>0</v>
      </c>
      <c r="L296" s="17">
        <v>39</v>
      </c>
    </row>
    <row r="297" spans="2:12" x14ac:dyDescent="0.35">
      <c r="B297" s="37">
        <v>294</v>
      </c>
      <c r="C297" s="18">
        <v>3396</v>
      </c>
      <c r="D297" s="17">
        <v>0</v>
      </c>
      <c r="E297" s="17">
        <v>0</v>
      </c>
      <c r="F297" s="17">
        <v>0</v>
      </c>
      <c r="G297" s="17">
        <v>0</v>
      </c>
      <c r="H297" s="17">
        <v>13.8</v>
      </c>
      <c r="I297" s="17">
        <v>31.2</v>
      </c>
      <c r="J297" s="17">
        <v>0</v>
      </c>
      <c r="K297" s="17">
        <v>0</v>
      </c>
      <c r="L297" s="17">
        <v>45</v>
      </c>
    </row>
    <row r="298" spans="2:12" x14ac:dyDescent="0.35">
      <c r="B298" s="37">
        <v>295</v>
      </c>
      <c r="C298" s="18">
        <v>3400</v>
      </c>
      <c r="D298" s="17">
        <v>72.44</v>
      </c>
      <c r="E298" s="17">
        <v>164.7</v>
      </c>
      <c r="F298" s="17">
        <v>46.8</v>
      </c>
      <c r="G298" s="17">
        <v>197.68</v>
      </c>
      <c r="H298" s="17">
        <v>137.68</v>
      </c>
      <c r="I298" s="17">
        <v>165.54</v>
      </c>
      <c r="J298" s="17">
        <v>0</v>
      </c>
      <c r="K298" s="17">
        <v>0</v>
      </c>
      <c r="L298" s="17">
        <v>784.84</v>
      </c>
    </row>
    <row r="299" spans="2:12" x14ac:dyDescent="0.35">
      <c r="B299" s="37">
        <v>296</v>
      </c>
      <c r="C299" s="18">
        <v>3401</v>
      </c>
      <c r="D299" s="17">
        <v>52.08</v>
      </c>
      <c r="E299" s="17">
        <v>139.018</v>
      </c>
      <c r="F299" s="17">
        <v>77</v>
      </c>
      <c r="G299" s="17">
        <v>93.69</v>
      </c>
      <c r="H299" s="17">
        <v>46.8</v>
      </c>
      <c r="I299" s="17">
        <v>85.8</v>
      </c>
      <c r="J299" s="17">
        <v>0</v>
      </c>
      <c r="K299" s="17">
        <v>0</v>
      </c>
      <c r="L299" s="17">
        <v>494.38799999999998</v>
      </c>
    </row>
    <row r="300" spans="2:12" x14ac:dyDescent="0.35">
      <c r="B300" s="37">
        <v>297</v>
      </c>
      <c r="C300" s="18">
        <v>3407</v>
      </c>
      <c r="D300" s="17">
        <v>46.8</v>
      </c>
      <c r="E300" s="17">
        <v>0</v>
      </c>
      <c r="F300" s="17">
        <v>0</v>
      </c>
      <c r="G300" s="17">
        <v>0</v>
      </c>
      <c r="H300" s="17">
        <v>0</v>
      </c>
      <c r="I300" s="17">
        <v>0</v>
      </c>
      <c r="J300" s="17">
        <v>0</v>
      </c>
      <c r="K300" s="17">
        <v>0</v>
      </c>
      <c r="L300" s="17">
        <v>46.8</v>
      </c>
    </row>
    <row r="301" spans="2:12" x14ac:dyDescent="0.35">
      <c r="B301" s="37">
        <v>298</v>
      </c>
      <c r="C301" s="18">
        <v>3409</v>
      </c>
      <c r="D301" s="17">
        <v>0</v>
      </c>
      <c r="E301" s="17">
        <v>26.68</v>
      </c>
      <c r="F301" s="17">
        <v>59.88</v>
      </c>
      <c r="G301" s="17">
        <v>0</v>
      </c>
      <c r="H301" s="17">
        <v>0</v>
      </c>
      <c r="I301" s="17">
        <v>93.6</v>
      </c>
      <c r="J301" s="17">
        <v>0</v>
      </c>
      <c r="K301" s="17">
        <v>0</v>
      </c>
      <c r="L301" s="17">
        <v>180.16</v>
      </c>
    </row>
    <row r="302" spans="2:12" x14ac:dyDescent="0.35">
      <c r="B302" s="37">
        <v>299</v>
      </c>
      <c r="C302" s="18">
        <v>3412</v>
      </c>
      <c r="D302" s="17">
        <v>9.1999999999999993</v>
      </c>
      <c r="E302" s="17">
        <v>0</v>
      </c>
      <c r="F302" s="17">
        <v>0</v>
      </c>
      <c r="G302" s="17">
        <v>0</v>
      </c>
      <c r="H302" s="17">
        <v>0</v>
      </c>
      <c r="I302" s="17">
        <v>0</v>
      </c>
      <c r="J302" s="17">
        <v>0</v>
      </c>
      <c r="K302" s="17">
        <v>0</v>
      </c>
      <c r="L302" s="17">
        <v>9.1999999999999993</v>
      </c>
    </row>
    <row r="303" spans="2:12" x14ac:dyDescent="0.35">
      <c r="B303" s="37">
        <v>300</v>
      </c>
      <c r="C303" s="18">
        <v>3414</v>
      </c>
      <c r="D303" s="17">
        <v>71.38</v>
      </c>
      <c r="E303" s="17">
        <v>24.25</v>
      </c>
      <c r="F303" s="17">
        <v>42.6</v>
      </c>
      <c r="G303" s="17">
        <v>0</v>
      </c>
      <c r="H303" s="17">
        <v>0</v>
      </c>
      <c r="I303" s="17">
        <v>133.68</v>
      </c>
      <c r="J303" s="17">
        <v>0</v>
      </c>
      <c r="K303" s="17">
        <v>0</v>
      </c>
      <c r="L303" s="17">
        <v>271.91000000000003</v>
      </c>
    </row>
    <row r="304" spans="2:12" x14ac:dyDescent="0.35">
      <c r="B304" s="37">
        <v>301</v>
      </c>
      <c r="C304" s="18">
        <v>3418</v>
      </c>
      <c r="D304" s="17">
        <v>0</v>
      </c>
      <c r="E304" s="17">
        <v>32.49</v>
      </c>
      <c r="F304" s="17">
        <v>72.040000000000006</v>
      </c>
      <c r="G304" s="17">
        <v>0</v>
      </c>
      <c r="H304" s="17">
        <v>55.62</v>
      </c>
      <c r="I304" s="17">
        <v>0</v>
      </c>
      <c r="J304" s="17">
        <v>0</v>
      </c>
      <c r="K304" s="17">
        <v>0</v>
      </c>
      <c r="L304" s="17">
        <v>160.15</v>
      </c>
    </row>
    <row r="305" spans="2:12" x14ac:dyDescent="0.35">
      <c r="B305" s="37">
        <v>302</v>
      </c>
      <c r="C305" s="18">
        <v>3420</v>
      </c>
      <c r="D305" s="17">
        <v>18.239999999999998</v>
      </c>
      <c r="E305" s="17">
        <v>0</v>
      </c>
      <c r="F305" s="17">
        <v>0</v>
      </c>
      <c r="G305" s="17">
        <v>25.327999999999999</v>
      </c>
      <c r="H305" s="17">
        <v>0</v>
      </c>
      <c r="I305" s="17">
        <v>0</v>
      </c>
      <c r="J305" s="17">
        <v>0</v>
      </c>
      <c r="K305" s="17">
        <v>0</v>
      </c>
      <c r="L305" s="17">
        <v>43.567999999999998</v>
      </c>
    </row>
    <row r="306" spans="2:12" x14ac:dyDescent="0.35">
      <c r="B306" s="37">
        <v>303</v>
      </c>
      <c r="C306" s="18">
        <v>3423</v>
      </c>
      <c r="D306" s="17">
        <v>7.8</v>
      </c>
      <c r="E306" s="17">
        <v>0</v>
      </c>
      <c r="F306" s="17">
        <v>15.6</v>
      </c>
      <c r="G306" s="17">
        <v>0</v>
      </c>
      <c r="H306" s="17">
        <v>0</v>
      </c>
      <c r="I306" s="17">
        <v>0</v>
      </c>
      <c r="J306" s="17">
        <v>0</v>
      </c>
      <c r="K306" s="17">
        <v>0</v>
      </c>
      <c r="L306" s="17">
        <v>23.4</v>
      </c>
    </row>
    <row r="307" spans="2:12" x14ac:dyDescent="0.35">
      <c r="B307" s="37">
        <v>304</v>
      </c>
      <c r="C307" s="18">
        <v>3424</v>
      </c>
      <c r="D307" s="17">
        <v>0</v>
      </c>
      <c r="E307" s="17">
        <v>0</v>
      </c>
      <c r="F307" s="17">
        <v>0</v>
      </c>
      <c r="G307" s="17">
        <v>61.6</v>
      </c>
      <c r="H307" s="17">
        <v>15.6</v>
      </c>
      <c r="I307" s="17">
        <v>30</v>
      </c>
      <c r="J307" s="17">
        <v>0</v>
      </c>
      <c r="K307" s="17">
        <v>0</v>
      </c>
      <c r="L307" s="17">
        <v>107.2</v>
      </c>
    </row>
    <row r="308" spans="2:12" x14ac:dyDescent="0.35">
      <c r="B308" s="37">
        <v>305</v>
      </c>
      <c r="C308" s="18">
        <v>3427</v>
      </c>
      <c r="D308" s="17">
        <v>69.3</v>
      </c>
      <c r="E308" s="17">
        <v>201.8</v>
      </c>
      <c r="F308" s="17">
        <v>224.78</v>
      </c>
      <c r="G308" s="17">
        <v>180.33</v>
      </c>
      <c r="H308" s="17">
        <v>262.73</v>
      </c>
      <c r="I308" s="17">
        <v>434.83</v>
      </c>
      <c r="J308" s="17">
        <v>190.066</v>
      </c>
      <c r="K308" s="17">
        <v>83.86</v>
      </c>
      <c r="L308" s="17">
        <v>1647.6959999999999</v>
      </c>
    </row>
    <row r="309" spans="2:12" x14ac:dyDescent="0.35">
      <c r="B309" s="37">
        <v>306</v>
      </c>
      <c r="C309" s="18">
        <v>3428</v>
      </c>
      <c r="D309" s="17">
        <v>23.077999999999999</v>
      </c>
      <c r="E309" s="17">
        <v>4.7880000000000003</v>
      </c>
      <c r="F309" s="17">
        <v>0</v>
      </c>
      <c r="G309" s="17">
        <v>32.61</v>
      </c>
      <c r="H309" s="17">
        <v>42.4</v>
      </c>
      <c r="I309" s="17">
        <v>0</v>
      </c>
      <c r="J309" s="17">
        <v>83.86</v>
      </c>
      <c r="K309" s="17">
        <v>50.16</v>
      </c>
      <c r="L309" s="17">
        <v>236.89599999999999</v>
      </c>
    </row>
    <row r="310" spans="2:12" x14ac:dyDescent="0.35">
      <c r="B310" s="37">
        <v>307</v>
      </c>
      <c r="C310" s="18">
        <v>3429</v>
      </c>
      <c r="D310" s="17">
        <v>797.00800000000004</v>
      </c>
      <c r="E310" s="17">
        <v>814.75400000000002</v>
      </c>
      <c r="F310" s="17">
        <v>924.92</v>
      </c>
      <c r="G310" s="17">
        <v>1393.289</v>
      </c>
      <c r="H310" s="17">
        <v>1799.508</v>
      </c>
      <c r="I310" s="17">
        <v>1892.78</v>
      </c>
      <c r="J310" s="17">
        <v>991.98</v>
      </c>
      <c r="K310" s="17">
        <v>406.88799999999998</v>
      </c>
      <c r="L310" s="17">
        <v>9021.1270000000004</v>
      </c>
    </row>
    <row r="311" spans="2:12" x14ac:dyDescent="0.35">
      <c r="B311" s="37">
        <v>308</v>
      </c>
      <c r="C311" s="18">
        <v>3430</v>
      </c>
      <c r="D311" s="17">
        <v>0</v>
      </c>
      <c r="E311" s="17">
        <v>0</v>
      </c>
      <c r="F311" s="17">
        <v>0</v>
      </c>
      <c r="G311" s="17">
        <v>32.61</v>
      </c>
      <c r="H311" s="17">
        <v>0</v>
      </c>
      <c r="I311" s="17">
        <v>49</v>
      </c>
      <c r="J311" s="17">
        <v>0</v>
      </c>
      <c r="K311" s="17">
        <v>0</v>
      </c>
      <c r="L311" s="17">
        <v>81.61</v>
      </c>
    </row>
    <row r="312" spans="2:12" x14ac:dyDescent="0.35">
      <c r="B312" s="37">
        <v>309</v>
      </c>
      <c r="C312" s="18">
        <v>3431</v>
      </c>
      <c r="D312" s="17">
        <v>100.8</v>
      </c>
      <c r="E312" s="17">
        <v>84</v>
      </c>
      <c r="F312" s="17">
        <v>246.72</v>
      </c>
      <c r="G312" s="17">
        <v>88.66</v>
      </c>
      <c r="H312" s="17">
        <v>183.15</v>
      </c>
      <c r="I312" s="17">
        <v>190.97</v>
      </c>
      <c r="J312" s="17">
        <v>38.200000000000003</v>
      </c>
      <c r="K312" s="17">
        <v>62.4</v>
      </c>
      <c r="L312" s="17">
        <v>994.9</v>
      </c>
    </row>
    <row r="313" spans="2:12" x14ac:dyDescent="0.35">
      <c r="B313" s="37">
        <v>310</v>
      </c>
      <c r="C313" s="18">
        <v>3433</v>
      </c>
      <c r="D313" s="17">
        <v>0</v>
      </c>
      <c r="E313" s="17">
        <v>15.6</v>
      </c>
      <c r="F313" s="17">
        <v>0</v>
      </c>
      <c r="G313" s="17">
        <v>0</v>
      </c>
      <c r="H313" s="17">
        <v>0</v>
      </c>
      <c r="I313" s="17">
        <v>0</v>
      </c>
      <c r="J313" s="17">
        <v>0</v>
      </c>
      <c r="K313" s="17">
        <v>0</v>
      </c>
      <c r="L313" s="17">
        <v>15.6</v>
      </c>
    </row>
    <row r="314" spans="2:12" x14ac:dyDescent="0.35">
      <c r="B314" s="37">
        <v>311</v>
      </c>
      <c r="C314" s="18">
        <v>3434</v>
      </c>
      <c r="D314" s="17">
        <v>190.67599999999999</v>
      </c>
      <c r="E314" s="17">
        <v>83.888000000000005</v>
      </c>
      <c r="F314" s="17">
        <v>245.16</v>
      </c>
      <c r="G314" s="17">
        <v>206.74</v>
      </c>
      <c r="H314" s="17">
        <v>81.599999999999994</v>
      </c>
      <c r="I314" s="17">
        <v>141.75</v>
      </c>
      <c r="J314" s="17">
        <v>49.92</v>
      </c>
      <c r="K314" s="17">
        <v>77.08</v>
      </c>
      <c r="L314" s="17">
        <v>1076.8140000000001</v>
      </c>
    </row>
    <row r="315" spans="2:12" x14ac:dyDescent="0.35">
      <c r="B315" s="37">
        <v>312</v>
      </c>
      <c r="C315" s="18">
        <v>3435</v>
      </c>
      <c r="D315" s="17">
        <v>57.2</v>
      </c>
      <c r="E315" s="17">
        <v>166.85</v>
      </c>
      <c r="F315" s="17">
        <v>183.77500000000001</v>
      </c>
      <c r="G315" s="17">
        <v>197.26</v>
      </c>
      <c r="H315" s="17">
        <v>53.4</v>
      </c>
      <c r="I315" s="17">
        <v>138.78399999999999</v>
      </c>
      <c r="J315" s="17">
        <v>0</v>
      </c>
      <c r="K315" s="17">
        <v>0</v>
      </c>
      <c r="L315" s="17">
        <v>797.26900000000001</v>
      </c>
    </row>
    <row r="316" spans="2:12" x14ac:dyDescent="0.35">
      <c r="B316" s="37">
        <v>313</v>
      </c>
      <c r="C316" s="18">
        <v>3437</v>
      </c>
      <c r="D316" s="17">
        <v>424.6</v>
      </c>
      <c r="E316" s="17">
        <v>306.04000000000002</v>
      </c>
      <c r="F316" s="17">
        <v>405.20600000000002</v>
      </c>
      <c r="G316" s="17">
        <v>255.6</v>
      </c>
      <c r="H316" s="17">
        <v>194.27</v>
      </c>
      <c r="I316" s="17">
        <v>502.75</v>
      </c>
      <c r="J316" s="17">
        <v>279.25</v>
      </c>
      <c r="K316" s="17">
        <v>66.28</v>
      </c>
      <c r="L316" s="17">
        <v>2433.9960000000001</v>
      </c>
    </row>
    <row r="317" spans="2:12" x14ac:dyDescent="0.35">
      <c r="B317" s="37">
        <v>314</v>
      </c>
      <c r="C317" s="18">
        <v>3438</v>
      </c>
      <c r="D317" s="17">
        <v>101.84</v>
      </c>
      <c r="E317" s="17">
        <v>96.38</v>
      </c>
      <c r="F317" s="17">
        <v>148.4</v>
      </c>
      <c r="G317" s="17">
        <v>61.68</v>
      </c>
      <c r="H317" s="17">
        <v>210.12</v>
      </c>
      <c r="I317" s="17">
        <v>178.61</v>
      </c>
      <c r="J317" s="17">
        <v>0</v>
      </c>
      <c r="K317" s="17">
        <v>86.92</v>
      </c>
      <c r="L317" s="17">
        <v>883.95</v>
      </c>
    </row>
    <row r="318" spans="2:12" x14ac:dyDescent="0.35">
      <c r="B318" s="37">
        <v>315</v>
      </c>
      <c r="C318" s="18">
        <v>3440</v>
      </c>
      <c r="D318" s="17">
        <v>56.32</v>
      </c>
      <c r="E318" s="17">
        <v>37</v>
      </c>
      <c r="F318" s="17">
        <v>23.4</v>
      </c>
      <c r="G318" s="17">
        <v>52.34</v>
      </c>
      <c r="H318" s="17">
        <v>79.489999999999995</v>
      </c>
      <c r="I318" s="17">
        <v>137.76</v>
      </c>
      <c r="J318" s="17">
        <v>135.30000000000001</v>
      </c>
      <c r="K318" s="17">
        <v>82.6</v>
      </c>
      <c r="L318" s="17">
        <v>604.21</v>
      </c>
    </row>
    <row r="319" spans="2:12" x14ac:dyDescent="0.35">
      <c r="B319" s="37">
        <v>316</v>
      </c>
      <c r="C319" s="18">
        <v>3441</v>
      </c>
      <c r="D319" s="17">
        <v>74</v>
      </c>
      <c r="E319" s="17">
        <v>29.1</v>
      </c>
      <c r="F319" s="17">
        <v>19</v>
      </c>
      <c r="G319" s="17">
        <v>65.680000000000007</v>
      </c>
      <c r="H319" s="17">
        <v>31.2</v>
      </c>
      <c r="I319" s="17">
        <v>152.94999999999999</v>
      </c>
      <c r="J319" s="17">
        <v>18.940000000000001</v>
      </c>
      <c r="K319" s="17">
        <v>0</v>
      </c>
      <c r="L319" s="17">
        <v>390.87</v>
      </c>
    </row>
    <row r="320" spans="2:12" x14ac:dyDescent="0.35">
      <c r="B320" s="37">
        <v>317</v>
      </c>
      <c r="C320" s="18">
        <v>3442</v>
      </c>
      <c r="D320" s="17">
        <v>509.62</v>
      </c>
      <c r="E320" s="17">
        <v>320.45</v>
      </c>
      <c r="F320" s="17">
        <v>207.42</v>
      </c>
      <c r="G320" s="17">
        <v>512.26</v>
      </c>
      <c r="H320" s="17">
        <v>544.38900000000001</v>
      </c>
      <c r="I320" s="17">
        <v>541.20000000000005</v>
      </c>
      <c r="J320" s="17">
        <v>231.2</v>
      </c>
      <c r="K320" s="17">
        <v>0</v>
      </c>
      <c r="L320" s="17">
        <v>2866.5390000000002</v>
      </c>
    </row>
    <row r="321" spans="2:12" x14ac:dyDescent="0.35">
      <c r="B321" s="37">
        <v>318</v>
      </c>
      <c r="C321" s="18">
        <v>3444</v>
      </c>
      <c r="D321" s="17">
        <v>366.52199999999999</v>
      </c>
      <c r="E321" s="17">
        <v>186.738</v>
      </c>
      <c r="F321" s="17">
        <v>146.44</v>
      </c>
      <c r="G321" s="17">
        <v>331.77</v>
      </c>
      <c r="H321" s="17">
        <v>301.08</v>
      </c>
      <c r="I321" s="17">
        <v>443.22399999999999</v>
      </c>
      <c r="J321" s="17">
        <v>93.74</v>
      </c>
      <c r="K321" s="17">
        <v>31.2</v>
      </c>
      <c r="L321" s="17">
        <v>1900.7139999999999</v>
      </c>
    </row>
    <row r="322" spans="2:12" x14ac:dyDescent="0.35">
      <c r="B322" s="37">
        <v>319</v>
      </c>
      <c r="C322" s="18">
        <v>3446</v>
      </c>
      <c r="D322" s="17">
        <v>72.36</v>
      </c>
      <c r="E322" s="17">
        <v>23.4</v>
      </c>
      <c r="F322" s="17">
        <v>9.1199999999999992</v>
      </c>
      <c r="G322" s="17">
        <v>64.5</v>
      </c>
      <c r="H322" s="17">
        <v>77.14</v>
      </c>
      <c r="I322" s="17">
        <v>32.72</v>
      </c>
      <c r="J322" s="17">
        <v>0</v>
      </c>
      <c r="K322" s="17">
        <v>0</v>
      </c>
      <c r="L322" s="17">
        <v>279.24</v>
      </c>
    </row>
    <row r="323" spans="2:12" x14ac:dyDescent="0.35">
      <c r="B323" s="37">
        <v>320</v>
      </c>
      <c r="C323" s="18">
        <v>3447</v>
      </c>
      <c r="D323" s="17">
        <v>0</v>
      </c>
      <c r="E323" s="17">
        <v>0</v>
      </c>
      <c r="F323" s="17">
        <v>9.58</v>
      </c>
      <c r="G323" s="17">
        <v>0</v>
      </c>
      <c r="H323" s="17">
        <v>10</v>
      </c>
      <c r="I323" s="17">
        <v>54.73</v>
      </c>
      <c r="J323" s="17">
        <v>34.92</v>
      </c>
      <c r="K323" s="17">
        <v>0</v>
      </c>
      <c r="L323" s="17">
        <v>109.23</v>
      </c>
    </row>
    <row r="324" spans="2:12" x14ac:dyDescent="0.35">
      <c r="B324" s="37">
        <v>321</v>
      </c>
      <c r="C324" s="18">
        <v>3448</v>
      </c>
      <c r="D324" s="17">
        <v>11.04</v>
      </c>
      <c r="E324" s="17">
        <v>59.7</v>
      </c>
      <c r="F324" s="17">
        <v>26.6</v>
      </c>
      <c r="G324" s="17">
        <v>0</v>
      </c>
      <c r="H324" s="17">
        <v>9.1199999999999992</v>
      </c>
      <c r="I324" s="17">
        <v>0</v>
      </c>
      <c r="J324" s="17">
        <v>16.559999999999999</v>
      </c>
      <c r="K324" s="17">
        <v>0</v>
      </c>
      <c r="L324" s="17">
        <v>123.02</v>
      </c>
    </row>
    <row r="325" spans="2:12" x14ac:dyDescent="0.35">
      <c r="B325" s="37">
        <v>322</v>
      </c>
      <c r="C325" s="18">
        <v>3450</v>
      </c>
      <c r="D325" s="17">
        <v>102.98</v>
      </c>
      <c r="E325" s="17">
        <v>145.9</v>
      </c>
      <c r="F325" s="17">
        <v>151.93899999999999</v>
      </c>
      <c r="G325" s="17">
        <v>152.52000000000001</v>
      </c>
      <c r="H325" s="17">
        <v>165.48</v>
      </c>
      <c r="I325" s="17">
        <v>350.52</v>
      </c>
      <c r="J325" s="17">
        <v>150.47</v>
      </c>
      <c r="K325" s="17">
        <v>37</v>
      </c>
      <c r="L325" s="17">
        <v>1256.809</v>
      </c>
    </row>
    <row r="326" spans="2:12" x14ac:dyDescent="0.35">
      <c r="B326" s="37">
        <v>323</v>
      </c>
      <c r="C326" s="18">
        <v>3451</v>
      </c>
      <c r="D326" s="17">
        <v>294.77999999999997</v>
      </c>
      <c r="E326" s="17">
        <v>91.927999999999997</v>
      </c>
      <c r="F326" s="17">
        <v>291.62599999999998</v>
      </c>
      <c r="G326" s="17">
        <v>191.37</v>
      </c>
      <c r="H326" s="17">
        <v>257.10000000000002</v>
      </c>
      <c r="I326" s="17">
        <v>185.04</v>
      </c>
      <c r="J326" s="17">
        <v>129.66</v>
      </c>
      <c r="K326" s="17">
        <v>0</v>
      </c>
      <c r="L326" s="17">
        <v>1441.5039999999999</v>
      </c>
    </row>
    <row r="327" spans="2:12" x14ac:dyDescent="0.35">
      <c r="B327" s="37">
        <v>324</v>
      </c>
      <c r="C327" s="18">
        <v>3453</v>
      </c>
      <c r="D327" s="17">
        <v>34.700000000000003</v>
      </c>
      <c r="E327" s="17">
        <v>11.04</v>
      </c>
      <c r="F327" s="17">
        <v>42.6</v>
      </c>
      <c r="G327" s="17">
        <v>108.74</v>
      </c>
      <c r="H327" s="17">
        <v>13.8</v>
      </c>
      <c r="I327" s="17">
        <v>102.6</v>
      </c>
      <c r="J327" s="17">
        <v>9.9</v>
      </c>
      <c r="K327" s="17">
        <v>0</v>
      </c>
      <c r="L327" s="17">
        <v>323.38</v>
      </c>
    </row>
    <row r="328" spans="2:12" x14ac:dyDescent="0.35">
      <c r="B328" s="37">
        <v>325</v>
      </c>
      <c r="C328" s="18">
        <v>3458</v>
      </c>
      <c r="D328" s="17">
        <v>99.14</v>
      </c>
      <c r="E328" s="17">
        <v>52.04</v>
      </c>
      <c r="F328" s="17">
        <v>78.599999999999994</v>
      </c>
      <c r="G328" s="17">
        <v>206.06</v>
      </c>
      <c r="H328" s="17">
        <v>32.799999999999997</v>
      </c>
      <c r="I328" s="17">
        <v>141.53</v>
      </c>
      <c r="J328" s="17">
        <v>0</v>
      </c>
      <c r="K328" s="17">
        <v>0</v>
      </c>
      <c r="L328" s="17">
        <v>610.16999999999996</v>
      </c>
    </row>
    <row r="329" spans="2:12" x14ac:dyDescent="0.35">
      <c r="B329" s="37">
        <v>326</v>
      </c>
      <c r="C329" s="18">
        <v>3460</v>
      </c>
      <c r="D329" s="17">
        <v>145.31</v>
      </c>
      <c r="E329" s="17">
        <v>87.08</v>
      </c>
      <c r="F329" s="17">
        <v>0</v>
      </c>
      <c r="G329" s="17">
        <v>57.76</v>
      </c>
      <c r="H329" s="17">
        <v>155.56</v>
      </c>
      <c r="I329" s="17">
        <v>174.6</v>
      </c>
      <c r="J329" s="17">
        <v>34.44</v>
      </c>
      <c r="K329" s="17">
        <v>0</v>
      </c>
      <c r="L329" s="17">
        <v>654.75</v>
      </c>
    </row>
    <row r="330" spans="2:12" x14ac:dyDescent="0.35">
      <c r="B330" s="37">
        <v>327</v>
      </c>
      <c r="C330" s="18">
        <v>3461</v>
      </c>
      <c r="D330" s="17">
        <v>157.9</v>
      </c>
      <c r="E330" s="17">
        <v>176.416</v>
      </c>
      <c r="F330" s="17">
        <v>161.76</v>
      </c>
      <c r="G330" s="17">
        <v>265.45999999999998</v>
      </c>
      <c r="H330" s="17">
        <v>344.85</v>
      </c>
      <c r="I330" s="17">
        <v>367.399</v>
      </c>
      <c r="J330" s="17">
        <v>16</v>
      </c>
      <c r="K330" s="17">
        <v>31.2</v>
      </c>
      <c r="L330" s="17">
        <v>1520.9849999999999</v>
      </c>
    </row>
    <row r="331" spans="2:12" x14ac:dyDescent="0.35">
      <c r="B331" s="37">
        <v>328</v>
      </c>
      <c r="C331" s="18">
        <v>3462</v>
      </c>
      <c r="D331" s="17">
        <v>35.58</v>
      </c>
      <c r="E331" s="17">
        <v>60.91</v>
      </c>
      <c r="F331" s="17">
        <v>110.14</v>
      </c>
      <c r="G331" s="17">
        <v>49.58</v>
      </c>
      <c r="H331" s="17">
        <v>38.700000000000003</v>
      </c>
      <c r="I331" s="17">
        <v>16.559999999999999</v>
      </c>
      <c r="J331" s="17">
        <v>13.8</v>
      </c>
      <c r="K331" s="17">
        <v>0</v>
      </c>
      <c r="L331" s="17">
        <v>325.27</v>
      </c>
    </row>
    <row r="332" spans="2:12" x14ac:dyDescent="0.35">
      <c r="B332" s="37">
        <v>329</v>
      </c>
      <c r="C332" s="18">
        <v>3463</v>
      </c>
      <c r="D332" s="17">
        <v>39.090000000000003</v>
      </c>
      <c r="E332" s="17">
        <v>118.09</v>
      </c>
      <c r="F332" s="17">
        <v>57.88</v>
      </c>
      <c r="G332" s="17">
        <v>64.56</v>
      </c>
      <c r="H332" s="17">
        <v>43.94</v>
      </c>
      <c r="I332" s="17">
        <v>61.802</v>
      </c>
      <c r="J332" s="17">
        <v>31.2</v>
      </c>
      <c r="K332" s="17">
        <v>0</v>
      </c>
      <c r="L332" s="17">
        <v>416.56200000000001</v>
      </c>
    </row>
    <row r="333" spans="2:12" x14ac:dyDescent="0.35">
      <c r="B333" s="37">
        <v>330</v>
      </c>
      <c r="C333" s="18">
        <v>3464</v>
      </c>
      <c r="D333" s="17">
        <v>0</v>
      </c>
      <c r="E333" s="17">
        <v>19.2</v>
      </c>
      <c r="F333" s="17">
        <v>44.4</v>
      </c>
      <c r="G333" s="17">
        <v>0</v>
      </c>
      <c r="H333" s="17">
        <v>13.6</v>
      </c>
      <c r="I333" s="17">
        <v>38.256</v>
      </c>
      <c r="J333" s="17">
        <v>0</v>
      </c>
      <c r="K333" s="17">
        <v>0</v>
      </c>
      <c r="L333" s="17">
        <v>115.456</v>
      </c>
    </row>
    <row r="334" spans="2:12" x14ac:dyDescent="0.35">
      <c r="B334" s="37">
        <v>331</v>
      </c>
      <c r="C334" s="18">
        <v>3465</v>
      </c>
      <c r="D334" s="17">
        <v>80.477999999999994</v>
      </c>
      <c r="E334" s="17">
        <v>140.53</v>
      </c>
      <c r="F334" s="17">
        <v>170.65</v>
      </c>
      <c r="G334" s="17">
        <v>211.74</v>
      </c>
      <c r="H334" s="17">
        <v>175.91</v>
      </c>
      <c r="I334" s="17">
        <v>343.71</v>
      </c>
      <c r="J334" s="17">
        <v>57.68</v>
      </c>
      <c r="K334" s="17">
        <v>37.799999999999997</v>
      </c>
      <c r="L334" s="17">
        <v>1218.498</v>
      </c>
    </row>
    <row r="335" spans="2:12" x14ac:dyDescent="0.35">
      <c r="B335" s="37">
        <v>332</v>
      </c>
      <c r="C335" s="18">
        <v>3467</v>
      </c>
      <c r="D335" s="17">
        <v>15.6</v>
      </c>
      <c r="E335" s="17">
        <v>22.8</v>
      </c>
      <c r="F335" s="17">
        <v>0</v>
      </c>
      <c r="G335" s="17">
        <v>57.68</v>
      </c>
      <c r="H335" s="17">
        <v>80.040000000000006</v>
      </c>
      <c r="I335" s="17">
        <v>23.4</v>
      </c>
      <c r="J335" s="17">
        <v>16</v>
      </c>
      <c r="K335" s="17">
        <v>0</v>
      </c>
      <c r="L335" s="17">
        <v>215.52</v>
      </c>
    </row>
    <row r="336" spans="2:12" x14ac:dyDescent="0.35">
      <c r="B336" s="37">
        <v>333</v>
      </c>
      <c r="C336" s="18">
        <v>3468</v>
      </c>
      <c r="D336" s="17">
        <v>0</v>
      </c>
      <c r="E336" s="17">
        <v>0</v>
      </c>
      <c r="F336" s="17">
        <v>0</v>
      </c>
      <c r="G336" s="17">
        <v>0</v>
      </c>
      <c r="H336" s="17">
        <v>30</v>
      </c>
      <c r="I336" s="17">
        <v>0</v>
      </c>
      <c r="J336" s="17">
        <v>0</v>
      </c>
      <c r="K336" s="17">
        <v>0</v>
      </c>
      <c r="L336" s="17">
        <v>30</v>
      </c>
    </row>
    <row r="337" spans="2:12" x14ac:dyDescent="0.35">
      <c r="B337" s="37">
        <v>334</v>
      </c>
      <c r="C337" s="18">
        <v>3469</v>
      </c>
      <c r="D337" s="17">
        <v>0</v>
      </c>
      <c r="E337" s="17">
        <v>0</v>
      </c>
      <c r="F337" s="17">
        <v>37.6</v>
      </c>
      <c r="G337" s="17">
        <v>0</v>
      </c>
      <c r="H337" s="17">
        <v>0</v>
      </c>
      <c r="I337" s="17">
        <v>41.93</v>
      </c>
      <c r="J337" s="17">
        <v>0</v>
      </c>
      <c r="K337" s="17">
        <v>0</v>
      </c>
      <c r="L337" s="17">
        <v>79.53</v>
      </c>
    </row>
    <row r="338" spans="2:12" x14ac:dyDescent="0.35">
      <c r="B338" s="37">
        <v>335</v>
      </c>
      <c r="C338" s="18">
        <v>3472</v>
      </c>
      <c r="D338" s="17">
        <v>66.8</v>
      </c>
      <c r="E338" s="17">
        <v>43.7</v>
      </c>
      <c r="F338" s="17">
        <v>13.34</v>
      </c>
      <c r="G338" s="17">
        <v>92.82</v>
      </c>
      <c r="H338" s="17">
        <v>50.08</v>
      </c>
      <c r="I338" s="17">
        <v>0</v>
      </c>
      <c r="J338" s="17">
        <v>56.4</v>
      </c>
      <c r="K338" s="17">
        <v>25</v>
      </c>
      <c r="L338" s="17">
        <v>348.14</v>
      </c>
    </row>
    <row r="339" spans="2:12" x14ac:dyDescent="0.35">
      <c r="B339" s="37">
        <v>336</v>
      </c>
      <c r="C339" s="18">
        <v>3475</v>
      </c>
      <c r="D339" s="17">
        <v>0</v>
      </c>
      <c r="E339" s="17">
        <v>0</v>
      </c>
      <c r="F339" s="17">
        <v>0</v>
      </c>
      <c r="G339" s="17">
        <v>13.34</v>
      </c>
      <c r="H339" s="17">
        <v>27.3</v>
      </c>
      <c r="I339" s="17">
        <v>0</v>
      </c>
      <c r="J339" s="17">
        <v>0</v>
      </c>
      <c r="K339" s="17">
        <v>0</v>
      </c>
      <c r="L339" s="17">
        <v>40.64</v>
      </c>
    </row>
    <row r="340" spans="2:12" x14ac:dyDescent="0.35">
      <c r="B340" s="37">
        <v>337</v>
      </c>
      <c r="C340" s="18">
        <v>3477</v>
      </c>
      <c r="D340" s="17">
        <v>0</v>
      </c>
      <c r="E340" s="17">
        <v>13.68</v>
      </c>
      <c r="F340" s="17">
        <v>46.8</v>
      </c>
      <c r="G340" s="17">
        <v>52.32</v>
      </c>
      <c r="H340" s="17">
        <v>0</v>
      </c>
      <c r="I340" s="17">
        <v>0</v>
      </c>
      <c r="J340" s="17">
        <v>0</v>
      </c>
      <c r="K340" s="17">
        <v>19.2</v>
      </c>
      <c r="L340" s="17">
        <v>132</v>
      </c>
    </row>
    <row r="341" spans="2:12" x14ac:dyDescent="0.35">
      <c r="B341" s="37">
        <v>338</v>
      </c>
      <c r="C341" s="18">
        <v>3478</v>
      </c>
      <c r="D341" s="17">
        <v>42.2</v>
      </c>
      <c r="E341" s="17">
        <v>41.69</v>
      </c>
      <c r="F341" s="17">
        <v>0</v>
      </c>
      <c r="G341" s="17">
        <v>80.13</v>
      </c>
      <c r="H341" s="17">
        <v>250.51</v>
      </c>
      <c r="I341" s="17">
        <v>125.184</v>
      </c>
      <c r="J341" s="17">
        <v>0</v>
      </c>
      <c r="K341" s="17">
        <v>19.2</v>
      </c>
      <c r="L341" s="17">
        <v>558.91399999999999</v>
      </c>
    </row>
    <row r="342" spans="2:12" x14ac:dyDescent="0.35">
      <c r="B342" s="37">
        <v>339</v>
      </c>
      <c r="C342" s="18">
        <v>3480</v>
      </c>
      <c r="D342" s="17">
        <v>19.2</v>
      </c>
      <c r="E342" s="17">
        <v>14.25</v>
      </c>
      <c r="F342" s="17">
        <v>23.8</v>
      </c>
      <c r="G342" s="17">
        <v>27.2</v>
      </c>
      <c r="H342" s="17">
        <v>76.981999999999999</v>
      </c>
      <c r="I342" s="17">
        <v>19.456</v>
      </c>
      <c r="J342" s="17">
        <v>0</v>
      </c>
      <c r="K342" s="17">
        <v>0</v>
      </c>
      <c r="L342" s="17">
        <v>180.88800000000001</v>
      </c>
    </row>
    <row r="343" spans="2:12" x14ac:dyDescent="0.35">
      <c r="B343" s="37">
        <v>340</v>
      </c>
      <c r="C343" s="18">
        <v>3482</v>
      </c>
      <c r="D343" s="17">
        <v>47</v>
      </c>
      <c r="E343" s="17">
        <v>0</v>
      </c>
      <c r="F343" s="17">
        <v>0</v>
      </c>
      <c r="G343" s="17">
        <v>0</v>
      </c>
      <c r="H343" s="17">
        <v>13.8</v>
      </c>
      <c r="I343" s="17">
        <v>0</v>
      </c>
      <c r="J343" s="17">
        <v>0</v>
      </c>
      <c r="K343" s="17">
        <v>0</v>
      </c>
      <c r="L343" s="17">
        <v>60.8</v>
      </c>
    </row>
    <row r="344" spans="2:12" x14ac:dyDescent="0.35">
      <c r="B344" s="37">
        <v>341</v>
      </c>
      <c r="C344" s="18">
        <v>3483</v>
      </c>
      <c r="D344" s="17">
        <v>0</v>
      </c>
      <c r="E344" s="17">
        <v>37.200000000000003</v>
      </c>
      <c r="F344" s="17">
        <v>46.4</v>
      </c>
      <c r="G344" s="17">
        <v>51.26</v>
      </c>
      <c r="H344" s="17">
        <v>37.28</v>
      </c>
      <c r="I344" s="17">
        <v>0</v>
      </c>
      <c r="J344" s="17">
        <v>0</v>
      </c>
      <c r="K344" s="17">
        <v>0</v>
      </c>
      <c r="L344" s="17">
        <v>172.14</v>
      </c>
    </row>
    <row r="345" spans="2:12" x14ac:dyDescent="0.35">
      <c r="B345" s="37">
        <v>342</v>
      </c>
      <c r="C345" s="18">
        <v>3485</v>
      </c>
      <c r="D345" s="17">
        <v>13.34</v>
      </c>
      <c r="E345" s="17">
        <v>0</v>
      </c>
      <c r="F345" s="17">
        <v>0</v>
      </c>
      <c r="G345" s="17">
        <v>0</v>
      </c>
      <c r="H345" s="17">
        <v>0</v>
      </c>
      <c r="I345" s="17">
        <v>0</v>
      </c>
      <c r="J345" s="17">
        <v>0</v>
      </c>
      <c r="K345" s="17">
        <v>0</v>
      </c>
      <c r="L345" s="17">
        <v>13.34</v>
      </c>
    </row>
    <row r="346" spans="2:12" x14ac:dyDescent="0.35">
      <c r="B346" s="37">
        <v>343</v>
      </c>
      <c r="C346" s="18">
        <v>3490</v>
      </c>
      <c r="D346" s="17">
        <v>0</v>
      </c>
      <c r="E346" s="17">
        <v>0</v>
      </c>
      <c r="F346" s="17">
        <v>55.92</v>
      </c>
      <c r="G346" s="17">
        <v>9.6</v>
      </c>
      <c r="H346" s="17">
        <v>33.4</v>
      </c>
      <c r="I346" s="17">
        <v>19.2</v>
      </c>
      <c r="J346" s="17">
        <v>0</v>
      </c>
      <c r="K346" s="17">
        <v>0</v>
      </c>
      <c r="L346" s="17">
        <v>118.12</v>
      </c>
    </row>
    <row r="347" spans="2:12" x14ac:dyDescent="0.35">
      <c r="B347" s="37">
        <v>344</v>
      </c>
      <c r="C347" s="18">
        <v>3494</v>
      </c>
      <c r="D347" s="17">
        <v>41.3</v>
      </c>
      <c r="E347" s="17">
        <v>0</v>
      </c>
      <c r="F347" s="17">
        <v>0</v>
      </c>
      <c r="G347" s="17">
        <v>0</v>
      </c>
      <c r="H347" s="17">
        <v>0</v>
      </c>
      <c r="I347" s="17">
        <v>19.2</v>
      </c>
      <c r="J347" s="17">
        <v>0</v>
      </c>
      <c r="K347" s="17">
        <v>0</v>
      </c>
      <c r="L347" s="17">
        <v>60.5</v>
      </c>
    </row>
    <row r="348" spans="2:12" x14ac:dyDescent="0.35">
      <c r="B348" s="37">
        <v>345</v>
      </c>
      <c r="C348" s="18">
        <v>3496</v>
      </c>
      <c r="D348" s="17">
        <v>74.116</v>
      </c>
      <c r="E348" s="17">
        <v>62.39</v>
      </c>
      <c r="F348" s="17">
        <v>0</v>
      </c>
      <c r="G348" s="17">
        <v>0</v>
      </c>
      <c r="H348" s="17">
        <v>95.08</v>
      </c>
      <c r="I348" s="17">
        <v>103.28</v>
      </c>
      <c r="J348" s="17">
        <v>30.96</v>
      </c>
      <c r="K348" s="17">
        <v>48</v>
      </c>
      <c r="L348" s="17">
        <v>413.82600000000002</v>
      </c>
    </row>
    <row r="349" spans="2:12" x14ac:dyDescent="0.35">
      <c r="B349" s="37">
        <v>346</v>
      </c>
      <c r="C349" s="18">
        <v>3498</v>
      </c>
      <c r="D349" s="17">
        <v>152.84</v>
      </c>
      <c r="E349" s="17">
        <v>102.92</v>
      </c>
      <c r="F349" s="17">
        <v>103.96</v>
      </c>
      <c r="G349" s="17">
        <v>103.44</v>
      </c>
      <c r="H349" s="17">
        <v>106</v>
      </c>
      <c r="I349" s="17">
        <v>341.75</v>
      </c>
      <c r="J349" s="17">
        <v>0</v>
      </c>
      <c r="K349" s="17">
        <v>0</v>
      </c>
      <c r="L349" s="17">
        <v>910.91</v>
      </c>
    </row>
    <row r="350" spans="2:12" x14ac:dyDescent="0.35">
      <c r="B350" s="37">
        <v>347</v>
      </c>
      <c r="C350" s="18">
        <v>3500</v>
      </c>
      <c r="D350" s="17">
        <v>149.99</v>
      </c>
      <c r="E350" s="17">
        <v>118.94</v>
      </c>
      <c r="F350" s="17">
        <v>145.63999999999999</v>
      </c>
      <c r="G350" s="17">
        <v>192.62</v>
      </c>
      <c r="H350" s="17">
        <v>534.54999999999995</v>
      </c>
      <c r="I350" s="17">
        <v>573.16</v>
      </c>
      <c r="J350" s="17">
        <v>110.4</v>
      </c>
      <c r="K350" s="17">
        <v>0</v>
      </c>
      <c r="L350" s="17">
        <v>1825.3</v>
      </c>
    </row>
    <row r="351" spans="2:12" x14ac:dyDescent="0.35">
      <c r="B351" s="37">
        <v>348</v>
      </c>
      <c r="C351" s="18">
        <v>3501</v>
      </c>
      <c r="D351" s="17">
        <v>29.25</v>
      </c>
      <c r="E351" s="17">
        <v>28.5</v>
      </c>
      <c r="F351" s="17">
        <v>0</v>
      </c>
      <c r="G351" s="17">
        <v>73.8</v>
      </c>
      <c r="H351" s="17">
        <v>0</v>
      </c>
      <c r="I351" s="17">
        <v>149</v>
      </c>
      <c r="J351" s="17">
        <v>114</v>
      </c>
      <c r="K351" s="17">
        <v>19.2</v>
      </c>
      <c r="L351" s="17">
        <v>413.75</v>
      </c>
    </row>
    <row r="352" spans="2:12" x14ac:dyDescent="0.35">
      <c r="B352" s="37">
        <v>349</v>
      </c>
      <c r="C352" s="18">
        <v>3505</v>
      </c>
      <c r="D352" s="17">
        <v>29.4</v>
      </c>
      <c r="E352" s="17">
        <v>14.25</v>
      </c>
      <c r="F352" s="17">
        <v>46.8</v>
      </c>
      <c r="G352" s="17">
        <v>78</v>
      </c>
      <c r="H352" s="17">
        <v>75.599999999999994</v>
      </c>
      <c r="I352" s="17">
        <v>117.84</v>
      </c>
      <c r="J352" s="17">
        <v>46.8</v>
      </c>
      <c r="K352" s="17">
        <v>0</v>
      </c>
      <c r="L352" s="17">
        <v>408.69</v>
      </c>
    </row>
    <row r="353" spans="2:12" x14ac:dyDescent="0.35">
      <c r="B353" s="37">
        <v>350</v>
      </c>
      <c r="C353" s="18">
        <v>3512</v>
      </c>
      <c r="D353" s="17">
        <v>0</v>
      </c>
      <c r="E353" s="17">
        <v>0</v>
      </c>
      <c r="F353" s="17">
        <v>0</v>
      </c>
      <c r="G353" s="17">
        <v>0</v>
      </c>
      <c r="H353" s="17">
        <v>0</v>
      </c>
      <c r="I353" s="17">
        <v>16</v>
      </c>
      <c r="J353" s="17">
        <v>0</v>
      </c>
      <c r="K353" s="17">
        <v>0</v>
      </c>
      <c r="L353" s="17">
        <v>16</v>
      </c>
    </row>
    <row r="354" spans="2:12" x14ac:dyDescent="0.35">
      <c r="B354" s="37">
        <v>351</v>
      </c>
      <c r="C354" s="18">
        <v>3515</v>
      </c>
      <c r="D354" s="17">
        <v>94.87</v>
      </c>
      <c r="E354" s="17">
        <v>31.2</v>
      </c>
      <c r="F354" s="17">
        <v>108.96</v>
      </c>
      <c r="G354" s="17">
        <v>99.6</v>
      </c>
      <c r="H354" s="17">
        <v>134.07</v>
      </c>
      <c r="I354" s="17">
        <v>171.41399999999999</v>
      </c>
      <c r="J354" s="17">
        <v>41.216000000000001</v>
      </c>
      <c r="K354" s="17">
        <v>81.93</v>
      </c>
      <c r="L354" s="17">
        <v>763.26</v>
      </c>
    </row>
    <row r="355" spans="2:12" x14ac:dyDescent="0.35">
      <c r="B355" s="37">
        <v>352</v>
      </c>
      <c r="C355" s="18">
        <v>3516</v>
      </c>
      <c r="D355" s="17">
        <v>9.1</v>
      </c>
      <c r="E355" s="17">
        <v>0</v>
      </c>
      <c r="F355" s="17">
        <v>0</v>
      </c>
      <c r="G355" s="17">
        <v>0</v>
      </c>
      <c r="H355" s="17">
        <v>27.3</v>
      </c>
      <c r="I355" s="17">
        <v>0</v>
      </c>
      <c r="J355" s="17">
        <v>0</v>
      </c>
      <c r="K355" s="17">
        <v>0</v>
      </c>
      <c r="L355" s="17">
        <v>36.4</v>
      </c>
    </row>
    <row r="356" spans="2:12" x14ac:dyDescent="0.35">
      <c r="B356" s="37">
        <v>353</v>
      </c>
      <c r="C356" s="18">
        <v>3517</v>
      </c>
      <c r="D356" s="17">
        <v>34.277999999999999</v>
      </c>
      <c r="E356" s="17">
        <v>30.6</v>
      </c>
      <c r="F356" s="17">
        <v>24</v>
      </c>
      <c r="G356" s="17">
        <v>45.68</v>
      </c>
      <c r="H356" s="17">
        <v>45.08</v>
      </c>
      <c r="I356" s="17">
        <v>159.53</v>
      </c>
      <c r="J356" s="17">
        <v>120.652</v>
      </c>
      <c r="K356" s="17">
        <v>0</v>
      </c>
      <c r="L356" s="17">
        <v>459.82</v>
      </c>
    </row>
    <row r="357" spans="2:12" x14ac:dyDescent="0.35">
      <c r="B357" s="37">
        <v>354</v>
      </c>
      <c r="C357" s="18">
        <v>3518</v>
      </c>
      <c r="D357" s="17">
        <v>14.25</v>
      </c>
      <c r="E357" s="17">
        <v>13.34</v>
      </c>
      <c r="F357" s="17">
        <v>0</v>
      </c>
      <c r="G357" s="17">
        <v>88.24</v>
      </c>
      <c r="H357" s="17">
        <v>31.58</v>
      </c>
      <c r="I357" s="17">
        <v>0</v>
      </c>
      <c r="J357" s="17">
        <v>40</v>
      </c>
      <c r="K357" s="17">
        <v>0</v>
      </c>
      <c r="L357" s="17">
        <v>187.41</v>
      </c>
    </row>
    <row r="358" spans="2:12" x14ac:dyDescent="0.35">
      <c r="B358" s="37">
        <v>355</v>
      </c>
      <c r="C358" s="18">
        <v>3521</v>
      </c>
      <c r="D358" s="17">
        <v>13.5</v>
      </c>
      <c r="E358" s="17">
        <v>0</v>
      </c>
      <c r="F358" s="17">
        <v>57.04</v>
      </c>
      <c r="G358" s="17">
        <v>0</v>
      </c>
      <c r="H358" s="17">
        <v>0</v>
      </c>
      <c r="I358" s="17">
        <v>40</v>
      </c>
      <c r="J358" s="17">
        <v>0</v>
      </c>
      <c r="K358" s="17">
        <v>0</v>
      </c>
      <c r="L358" s="17">
        <v>110.54</v>
      </c>
    </row>
    <row r="359" spans="2:12" x14ac:dyDescent="0.35">
      <c r="B359" s="37">
        <v>356</v>
      </c>
      <c r="C359" s="18">
        <v>3522</v>
      </c>
      <c r="D359" s="17">
        <v>24.84</v>
      </c>
      <c r="E359" s="17">
        <v>0</v>
      </c>
      <c r="F359" s="17">
        <v>0</v>
      </c>
      <c r="G359" s="17">
        <v>53.399000000000001</v>
      </c>
      <c r="H359" s="17">
        <v>19.2</v>
      </c>
      <c r="I359" s="17">
        <v>0</v>
      </c>
      <c r="J359" s="17">
        <v>0</v>
      </c>
      <c r="K359" s="17">
        <v>0</v>
      </c>
      <c r="L359" s="17">
        <v>97.438999999999993</v>
      </c>
    </row>
    <row r="360" spans="2:12" x14ac:dyDescent="0.35">
      <c r="B360" s="37">
        <v>357</v>
      </c>
      <c r="C360" s="18">
        <v>3523</v>
      </c>
      <c r="D360" s="17">
        <v>112.68</v>
      </c>
      <c r="E360" s="17">
        <v>107.289</v>
      </c>
      <c r="F360" s="17">
        <v>256.01</v>
      </c>
      <c r="G360" s="17">
        <v>124.86</v>
      </c>
      <c r="H360" s="17">
        <v>128.82</v>
      </c>
      <c r="I360" s="17">
        <v>139.96</v>
      </c>
      <c r="J360" s="17">
        <v>50.08</v>
      </c>
      <c r="K360" s="17">
        <v>155.26</v>
      </c>
      <c r="L360" s="17">
        <v>1074.9590000000001</v>
      </c>
    </row>
    <row r="361" spans="2:12" x14ac:dyDescent="0.35">
      <c r="B361" s="37">
        <v>358</v>
      </c>
      <c r="C361" s="18">
        <v>3525</v>
      </c>
      <c r="D361" s="17">
        <v>0</v>
      </c>
      <c r="E361" s="17">
        <v>0</v>
      </c>
      <c r="F361" s="17">
        <v>26.68</v>
      </c>
      <c r="G361" s="17">
        <v>0</v>
      </c>
      <c r="H361" s="17">
        <v>0</v>
      </c>
      <c r="I361" s="17">
        <v>23.4</v>
      </c>
      <c r="J361" s="17">
        <v>0</v>
      </c>
      <c r="K361" s="17">
        <v>0</v>
      </c>
      <c r="L361" s="17">
        <v>50.08</v>
      </c>
    </row>
    <row r="362" spans="2:12" x14ac:dyDescent="0.35">
      <c r="B362" s="37">
        <v>359</v>
      </c>
      <c r="C362" s="18">
        <v>3527</v>
      </c>
      <c r="D362" s="17">
        <v>13.5</v>
      </c>
      <c r="E362" s="17">
        <v>26.68</v>
      </c>
      <c r="F362" s="17">
        <v>46.8</v>
      </c>
      <c r="G362" s="17">
        <v>19.8</v>
      </c>
      <c r="H362" s="17">
        <v>0</v>
      </c>
      <c r="I362" s="17">
        <v>0</v>
      </c>
      <c r="J362" s="17">
        <v>0</v>
      </c>
      <c r="K362" s="17">
        <v>0</v>
      </c>
      <c r="L362" s="17">
        <v>106.78</v>
      </c>
    </row>
    <row r="363" spans="2:12" x14ac:dyDescent="0.35">
      <c r="B363" s="37">
        <v>360</v>
      </c>
      <c r="C363" s="18">
        <v>3529</v>
      </c>
      <c r="D363" s="17">
        <v>0</v>
      </c>
      <c r="E363" s="17">
        <v>0</v>
      </c>
      <c r="F363" s="17">
        <v>0</v>
      </c>
      <c r="G363" s="17">
        <v>0</v>
      </c>
      <c r="H363" s="17">
        <v>15.6</v>
      </c>
      <c r="I363" s="17">
        <v>0</v>
      </c>
      <c r="J363" s="17">
        <v>0</v>
      </c>
      <c r="K363" s="17">
        <v>0</v>
      </c>
      <c r="L363" s="17">
        <v>15.6</v>
      </c>
    </row>
    <row r="364" spans="2:12" x14ac:dyDescent="0.35">
      <c r="B364" s="37">
        <v>361</v>
      </c>
      <c r="C364" s="18">
        <v>3530</v>
      </c>
      <c r="D364" s="17">
        <v>0</v>
      </c>
      <c r="E364" s="17">
        <v>0</v>
      </c>
      <c r="F364" s="17">
        <v>0</v>
      </c>
      <c r="G364" s="17">
        <v>0</v>
      </c>
      <c r="H364" s="17">
        <v>0</v>
      </c>
      <c r="I364" s="17">
        <v>0</v>
      </c>
      <c r="J364" s="17">
        <v>26.68</v>
      </c>
      <c r="K364" s="17">
        <v>0</v>
      </c>
      <c r="L364" s="17">
        <v>26.68</v>
      </c>
    </row>
    <row r="365" spans="2:12" x14ac:dyDescent="0.35">
      <c r="B365" s="37">
        <v>362</v>
      </c>
      <c r="C365" s="18">
        <v>3531</v>
      </c>
      <c r="D365" s="17">
        <v>0</v>
      </c>
      <c r="E365" s="17">
        <v>0</v>
      </c>
      <c r="F365" s="17">
        <v>0</v>
      </c>
      <c r="G365" s="17">
        <v>56.4</v>
      </c>
      <c r="H365" s="17">
        <v>0</v>
      </c>
      <c r="I365" s="17">
        <v>0</v>
      </c>
      <c r="J365" s="17">
        <v>0</v>
      </c>
      <c r="K365" s="17">
        <v>0</v>
      </c>
      <c r="L365" s="17">
        <v>56.4</v>
      </c>
    </row>
    <row r="366" spans="2:12" x14ac:dyDescent="0.35">
      <c r="B366" s="37">
        <v>363</v>
      </c>
      <c r="C366" s="18">
        <v>3533</v>
      </c>
      <c r="D366" s="17">
        <v>0</v>
      </c>
      <c r="E366" s="17">
        <v>131.09200000000001</v>
      </c>
      <c r="F366" s="17">
        <v>42.4</v>
      </c>
      <c r="G366" s="17">
        <v>0</v>
      </c>
      <c r="H366" s="17">
        <v>0</v>
      </c>
      <c r="I366" s="17">
        <v>0</v>
      </c>
      <c r="J366" s="17">
        <v>0</v>
      </c>
      <c r="K366" s="17">
        <v>0</v>
      </c>
      <c r="L366" s="17">
        <v>173.49199999999999</v>
      </c>
    </row>
    <row r="367" spans="2:12" x14ac:dyDescent="0.35">
      <c r="B367" s="37">
        <v>364</v>
      </c>
      <c r="C367" s="18">
        <v>3537</v>
      </c>
      <c r="D367" s="17">
        <v>23</v>
      </c>
      <c r="E367" s="17">
        <v>0</v>
      </c>
      <c r="F367" s="17">
        <v>20.48</v>
      </c>
      <c r="G367" s="17">
        <v>75.739999999999995</v>
      </c>
      <c r="H367" s="17">
        <v>23.4</v>
      </c>
      <c r="I367" s="17">
        <v>63.68</v>
      </c>
      <c r="J367" s="17">
        <v>0</v>
      </c>
      <c r="K367" s="17">
        <v>0</v>
      </c>
      <c r="L367" s="17">
        <v>206.3</v>
      </c>
    </row>
    <row r="368" spans="2:12" x14ac:dyDescent="0.35">
      <c r="B368" s="37">
        <v>365</v>
      </c>
      <c r="C368" s="18">
        <v>3540</v>
      </c>
      <c r="D368" s="17">
        <v>0</v>
      </c>
      <c r="E368" s="17">
        <v>0</v>
      </c>
      <c r="F368" s="17">
        <v>0</v>
      </c>
      <c r="G368" s="17">
        <v>26.68</v>
      </c>
      <c r="H368" s="17">
        <v>0</v>
      </c>
      <c r="I368" s="17">
        <v>0</v>
      </c>
      <c r="J368" s="17">
        <v>0</v>
      </c>
      <c r="K368" s="17">
        <v>0</v>
      </c>
      <c r="L368" s="17">
        <v>26.68</v>
      </c>
    </row>
    <row r="369" spans="2:12" x14ac:dyDescent="0.35">
      <c r="B369" s="37">
        <v>366</v>
      </c>
      <c r="C369" s="18">
        <v>3542</v>
      </c>
      <c r="D369" s="17">
        <v>0</v>
      </c>
      <c r="E369" s="17">
        <v>18.399999999999999</v>
      </c>
      <c r="F369" s="17">
        <v>0</v>
      </c>
      <c r="G369" s="17">
        <v>0</v>
      </c>
      <c r="H369" s="17">
        <v>0</v>
      </c>
      <c r="I369" s="17">
        <v>0</v>
      </c>
      <c r="J369" s="17">
        <v>0</v>
      </c>
      <c r="K369" s="17">
        <v>0</v>
      </c>
      <c r="L369" s="17">
        <v>18.399999999999999</v>
      </c>
    </row>
    <row r="370" spans="2:12" x14ac:dyDescent="0.35">
      <c r="B370" s="37">
        <v>367</v>
      </c>
      <c r="C370" s="18">
        <v>3546</v>
      </c>
      <c r="D370" s="17">
        <v>0</v>
      </c>
      <c r="E370" s="17">
        <v>0</v>
      </c>
      <c r="F370" s="17">
        <v>0</v>
      </c>
      <c r="G370" s="17">
        <v>0</v>
      </c>
      <c r="H370" s="17">
        <v>10</v>
      </c>
      <c r="I370" s="17">
        <v>0</v>
      </c>
      <c r="J370" s="17">
        <v>0</v>
      </c>
      <c r="K370" s="17">
        <v>0</v>
      </c>
      <c r="L370" s="17">
        <v>10</v>
      </c>
    </row>
    <row r="371" spans="2:12" x14ac:dyDescent="0.35">
      <c r="B371" s="37">
        <v>368</v>
      </c>
      <c r="C371" s="18">
        <v>3549</v>
      </c>
      <c r="D371" s="17">
        <v>0</v>
      </c>
      <c r="E371" s="17">
        <v>0</v>
      </c>
      <c r="F371" s="17">
        <v>0</v>
      </c>
      <c r="G371" s="17">
        <v>100.08</v>
      </c>
      <c r="H371" s="17">
        <v>71.63</v>
      </c>
      <c r="I371" s="17">
        <v>50</v>
      </c>
      <c r="J371" s="17">
        <v>12.8</v>
      </c>
      <c r="K371" s="17">
        <v>0</v>
      </c>
      <c r="L371" s="17">
        <v>234.51</v>
      </c>
    </row>
    <row r="372" spans="2:12" x14ac:dyDescent="0.35">
      <c r="B372" s="37">
        <v>369</v>
      </c>
      <c r="C372" s="18">
        <v>3550</v>
      </c>
      <c r="D372" s="17">
        <v>499.738</v>
      </c>
      <c r="E372" s="17">
        <v>398.54199999999997</v>
      </c>
      <c r="F372" s="17">
        <v>834.529</v>
      </c>
      <c r="G372" s="17">
        <v>988.23</v>
      </c>
      <c r="H372" s="17">
        <v>834.30799999999999</v>
      </c>
      <c r="I372" s="17">
        <v>600.72799999999995</v>
      </c>
      <c r="J372" s="17">
        <v>374.4</v>
      </c>
      <c r="K372" s="17">
        <v>171.16</v>
      </c>
      <c r="L372" s="17">
        <v>4701.6350000000002</v>
      </c>
    </row>
    <row r="373" spans="2:12" x14ac:dyDescent="0.35">
      <c r="B373" s="37">
        <v>370</v>
      </c>
      <c r="C373" s="18">
        <v>3551</v>
      </c>
      <c r="D373" s="17">
        <v>1212.5740000000001</v>
      </c>
      <c r="E373" s="17">
        <v>886.44799999999998</v>
      </c>
      <c r="F373" s="17">
        <v>911.40599999999995</v>
      </c>
      <c r="G373" s="17">
        <v>1258.579</v>
      </c>
      <c r="H373" s="17">
        <v>1451.8869999999999</v>
      </c>
      <c r="I373" s="17">
        <v>1938.5940000000001</v>
      </c>
      <c r="J373" s="17">
        <v>774.10400000000004</v>
      </c>
      <c r="K373" s="17">
        <v>257.08</v>
      </c>
      <c r="L373" s="17">
        <v>8690.6720000000005</v>
      </c>
    </row>
    <row r="374" spans="2:12" x14ac:dyDescent="0.35">
      <c r="B374" s="37">
        <v>371</v>
      </c>
      <c r="C374" s="18">
        <v>3555</v>
      </c>
      <c r="D374" s="17">
        <v>274.21800000000002</v>
      </c>
      <c r="E374" s="17">
        <v>253.096</v>
      </c>
      <c r="F374" s="17">
        <v>326.18</v>
      </c>
      <c r="G374" s="17">
        <v>406.22</v>
      </c>
      <c r="H374" s="17">
        <v>317.089</v>
      </c>
      <c r="I374" s="17">
        <v>128.4</v>
      </c>
      <c r="J374" s="17">
        <v>123.114</v>
      </c>
      <c r="K374" s="17">
        <v>26.71</v>
      </c>
      <c r="L374" s="17">
        <v>1855.027</v>
      </c>
    </row>
    <row r="375" spans="2:12" x14ac:dyDescent="0.35">
      <c r="B375" s="37">
        <v>372</v>
      </c>
      <c r="C375" s="18">
        <v>3556</v>
      </c>
      <c r="D375" s="17">
        <v>170.95400000000001</v>
      </c>
      <c r="E375" s="17">
        <v>237.61</v>
      </c>
      <c r="F375" s="17">
        <v>241.54</v>
      </c>
      <c r="G375" s="17">
        <v>345.47</v>
      </c>
      <c r="H375" s="17">
        <v>338.67</v>
      </c>
      <c r="I375" s="17">
        <v>179.15</v>
      </c>
      <c r="J375" s="17">
        <v>103.6</v>
      </c>
      <c r="K375" s="17">
        <v>43.18</v>
      </c>
      <c r="L375" s="17">
        <v>1660.174</v>
      </c>
    </row>
    <row r="376" spans="2:12" x14ac:dyDescent="0.35">
      <c r="B376" s="37">
        <v>373</v>
      </c>
      <c r="C376" s="18">
        <v>3557</v>
      </c>
      <c r="D376" s="17">
        <v>26</v>
      </c>
      <c r="E376" s="17">
        <v>0</v>
      </c>
      <c r="F376" s="17">
        <v>13.34</v>
      </c>
      <c r="G376" s="17">
        <v>50.08</v>
      </c>
      <c r="H376" s="17">
        <v>0</v>
      </c>
      <c r="I376" s="17">
        <v>51.2</v>
      </c>
      <c r="J376" s="17">
        <v>0</v>
      </c>
      <c r="K376" s="17">
        <v>0</v>
      </c>
      <c r="L376" s="17">
        <v>140.62</v>
      </c>
    </row>
    <row r="377" spans="2:12" x14ac:dyDescent="0.35">
      <c r="B377" s="37">
        <v>374</v>
      </c>
      <c r="C377" s="18">
        <v>3558</v>
      </c>
      <c r="D377" s="17">
        <v>38.32</v>
      </c>
      <c r="E377" s="17">
        <v>9.6</v>
      </c>
      <c r="F377" s="17">
        <v>22.8</v>
      </c>
      <c r="G377" s="17">
        <v>7.8</v>
      </c>
      <c r="H377" s="17">
        <v>0</v>
      </c>
      <c r="I377" s="17">
        <v>49</v>
      </c>
      <c r="J377" s="17">
        <v>46.8</v>
      </c>
      <c r="K377" s="17">
        <v>0</v>
      </c>
      <c r="L377" s="17">
        <v>174.32</v>
      </c>
    </row>
    <row r="378" spans="2:12" x14ac:dyDescent="0.35">
      <c r="B378" s="37">
        <v>375</v>
      </c>
      <c r="C378" s="18">
        <v>3559</v>
      </c>
      <c r="D378" s="17">
        <v>0</v>
      </c>
      <c r="E378" s="17">
        <v>0</v>
      </c>
      <c r="F378" s="17">
        <v>0</v>
      </c>
      <c r="G378" s="17">
        <v>0</v>
      </c>
      <c r="H378" s="17">
        <v>0</v>
      </c>
      <c r="I378" s="17">
        <v>32.700000000000003</v>
      </c>
      <c r="J378" s="17">
        <v>0</v>
      </c>
      <c r="K378" s="17">
        <v>0</v>
      </c>
      <c r="L378" s="17">
        <v>32.700000000000003</v>
      </c>
    </row>
    <row r="379" spans="2:12" x14ac:dyDescent="0.35">
      <c r="B379" s="37">
        <v>376</v>
      </c>
      <c r="C379" s="18">
        <v>3561</v>
      </c>
      <c r="D379" s="17">
        <v>44.4</v>
      </c>
      <c r="E379" s="17">
        <v>29.2</v>
      </c>
      <c r="F379" s="17">
        <v>82.876000000000005</v>
      </c>
      <c r="G379" s="17">
        <v>107.9</v>
      </c>
      <c r="H379" s="17">
        <v>62.62</v>
      </c>
      <c r="I379" s="17">
        <v>42.6</v>
      </c>
      <c r="J379" s="17">
        <v>93.03</v>
      </c>
      <c r="K379" s="17">
        <v>5</v>
      </c>
      <c r="L379" s="17">
        <v>467.62599999999998</v>
      </c>
    </row>
    <row r="380" spans="2:12" x14ac:dyDescent="0.35">
      <c r="B380" s="37">
        <v>377</v>
      </c>
      <c r="C380" s="18">
        <v>3562</v>
      </c>
      <c r="D380" s="17">
        <v>13.5</v>
      </c>
      <c r="E380" s="17">
        <v>0</v>
      </c>
      <c r="F380" s="17">
        <v>0</v>
      </c>
      <c r="G380" s="17">
        <v>0</v>
      </c>
      <c r="H380" s="17">
        <v>0</v>
      </c>
      <c r="I380" s="17">
        <v>90.2</v>
      </c>
      <c r="J380" s="17">
        <v>0</v>
      </c>
      <c r="K380" s="17">
        <v>0</v>
      </c>
      <c r="L380" s="17">
        <v>103.7</v>
      </c>
    </row>
    <row r="381" spans="2:12" x14ac:dyDescent="0.35">
      <c r="B381" s="37">
        <v>378</v>
      </c>
      <c r="C381" s="18">
        <v>3563</v>
      </c>
      <c r="D381" s="17">
        <v>0</v>
      </c>
      <c r="E381" s="17">
        <v>0</v>
      </c>
      <c r="F381" s="17">
        <v>74.680000000000007</v>
      </c>
      <c r="G381" s="17">
        <v>0</v>
      </c>
      <c r="H381" s="17">
        <v>13.6</v>
      </c>
      <c r="I381" s="17">
        <v>13.5</v>
      </c>
      <c r="J381" s="17">
        <v>26.4</v>
      </c>
      <c r="K381" s="17">
        <v>0</v>
      </c>
      <c r="L381" s="17">
        <v>128.18</v>
      </c>
    </row>
    <row r="382" spans="2:12" x14ac:dyDescent="0.35">
      <c r="B382" s="37">
        <v>379</v>
      </c>
      <c r="C382" s="18">
        <v>3564</v>
      </c>
      <c r="D382" s="17">
        <v>379.524</v>
      </c>
      <c r="E382" s="17">
        <v>156.5</v>
      </c>
      <c r="F382" s="17">
        <v>174.99600000000001</v>
      </c>
      <c r="G382" s="17">
        <v>416.49</v>
      </c>
      <c r="H382" s="17">
        <v>350.78399999999999</v>
      </c>
      <c r="I382" s="17">
        <v>745.78399999999999</v>
      </c>
      <c r="J382" s="17">
        <v>226.42</v>
      </c>
      <c r="K382" s="17">
        <v>113.42</v>
      </c>
      <c r="L382" s="17">
        <v>2563.9180000000001</v>
      </c>
    </row>
    <row r="383" spans="2:12" x14ac:dyDescent="0.35">
      <c r="B383" s="37">
        <v>380</v>
      </c>
      <c r="C383" s="18">
        <v>3565</v>
      </c>
      <c r="D383" s="17">
        <v>0</v>
      </c>
      <c r="E383" s="17">
        <v>0</v>
      </c>
      <c r="F383" s="17">
        <v>0</v>
      </c>
      <c r="G383" s="17">
        <v>19.2</v>
      </c>
      <c r="H383" s="17">
        <v>0</v>
      </c>
      <c r="I383" s="17">
        <v>0</v>
      </c>
      <c r="J383" s="17">
        <v>0</v>
      </c>
      <c r="K383" s="17">
        <v>0</v>
      </c>
      <c r="L383" s="17">
        <v>19.2</v>
      </c>
    </row>
    <row r="384" spans="2:12" x14ac:dyDescent="0.35">
      <c r="B384" s="37">
        <v>381</v>
      </c>
      <c r="C384" s="18">
        <v>3566</v>
      </c>
      <c r="D384" s="17">
        <v>0</v>
      </c>
      <c r="E384" s="17">
        <v>0</v>
      </c>
      <c r="F384" s="17">
        <v>0</v>
      </c>
      <c r="G384" s="17">
        <v>20</v>
      </c>
      <c r="H384" s="17">
        <v>11.04</v>
      </c>
      <c r="I384" s="17">
        <v>41.93</v>
      </c>
      <c r="J384" s="17">
        <v>0</v>
      </c>
      <c r="K384" s="17">
        <v>0</v>
      </c>
      <c r="L384" s="17">
        <v>72.97</v>
      </c>
    </row>
    <row r="385" spans="2:12" x14ac:dyDescent="0.35">
      <c r="B385" s="37">
        <v>382</v>
      </c>
      <c r="C385" s="18">
        <v>3567</v>
      </c>
      <c r="D385" s="17">
        <v>0</v>
      </c>
      <c r="E385" s="17">
        <v>19.8</v>
      </c>
      <c r="F385" s="17">
        <v>0</v>
      </c>
      <c r="G385" s="17">
        <v>0</v>
      </c>
      <c r="H385" s="17">
        <v>30</v>
      </c>
      <c r="I385" s="17">
        <v>46.8</v>
      </c>
      <c r="J385" s="17">
        <v>0</v>
      </c>
      <c r="K385" s="17">
        <v>0</v>
      </c>
      <c r="L385" s="17">
        <v>96.6</v>
      </c>
    </row>
    <row r="386" spans="2:12" x14ac:dyDescent="0.35">
      <c r="B386" s="37">
        <v>383</v>
      </c>
      <c r="C386" s="18">
        <v>3568</v>
      </c>
      <c r="D386" s="17">
        <v>0</v>
      </c>
      <c r="E386" s="17">
        <v>94.64</v>
      </c>
      <c r="F386" s="17">
        <v>34.479999999999997</v>
      </c>
      <c r="G386" s="17">
        <v>109.5</v>
      </c>
      <c r="H386" s="17">
        <v>16</v>
      </c>
      <c r="I386" s="17">
        <v>99.81</v>
      </c>
      <c r="J386" s="17">
        <v>0</v>
      </c>
      <c r="K386" s="17">
        <v>0</v>
      </c>
      <c r="L386" s="17">
        <v>354.43</v>
      </c>
    </row>
    <row r="387" spans="2:12" x14ac:dyDescent="0.35">
      <c r="B387" s="37">
        <v>384</v>
      </c>
      <c r="C387" s="18">
        <v>3570</v>
      </c>
      <c r="D387" s="17">
        <v>9.6</v>
      </c>
      <c r="E387" s="17">
        <v>0</v>
      </c>
      <c r="F387" s="17">
        <v>18.239999999999998</v>
      </c>
      <c r="G387" s="17">
        <v>26.68</v>
      </c>
      <c r="H387" s="17">
        <v>30</v>
      </c>
      <c r="I387" s="17">
        <v>15.2</v>
      </c>
      <c r="J387" s="17">
        <v>0</v>
      </c>
      <c r="K387" s="17">
        <v>32</v>
      </c>
      <c r="L387" s="17">
        <v>131.72</v>
      </c>
    </row>
    <row r="388" spans="2:12" x14ac:dyDescent="0.35">
      <c r="B388" s="37">
        <v>385</v>
      </c>
      <c r="C388" s="18">
        <v>3572</v>
      </c>
      <c r="D388" s="17">
        <v>0</v>
      </c>
      <c r="E388" s="17">
        <v>0</v>
      </c>
      <c r="F388" s="17">
        <v>0</v>
      </c>
      <c r="G388" s="17">
        <v>0</v>
      </c>
      <c r="H388" s="17">
        <v>18.43</v>
      </c>
      <c r="I388" s="17">
        <v>0</v>
      </c>
      <c r="J388" s="17">
        <v>0</v>
      </c>
      <c r="K388" s="17">
        <v>0</v>
      </c>
      <c r="L388" s="17">
        <v>18.43</v>
      </c>
    </row>
    <row r="389" spans="2:12" x14ac:dyDescent="0.35">
      <c r="B389" s="37">
        <v>386</v>
      </c>
      <c r="C389" s="18">
        <v>3573</v>
      </c>
      <c r="D389" s="17">
        <v>80.42</v>
      </c>
      <c r="E389" s="17">
        <v>0</v>
      </c>
      <c r="F389" s="17">
        <v>0</v>
      </c>
      <c r="G389" s="17">
        <v>26.68</v>
      </c>
      <c r="H389" s="17">
        <v>0</v>
      </c>
      <c r="I389" s="17">
        <v>10</v>
      </c>
      <c r="J389" s="17">
        <v>0</v>
      </c>
      <c r="K389" s="17">
        <v>0</v>
      </c>
      <c r="L389" s="17">
        <v>117.1</v>
      </c>
    </row>
    <row r="390" spans="2:12" x14ac:dyDescent="0.35">
      <c r="B390" s="37">
        <v>387</v>
      </c>
      <c r="C390" s="18">
        <v>3575</v>
      </c>
      <c r="D390" s="17">
        <v>0</v>
      </c>
      <c r="E390" s="17">
        <v>5</v>
      </c>
      <c r="F390" s="17">
        <v>0</v>
      </c>
      <c r="G390" s="17">
        <v>23.3</v>
      </c>
      <c r="H390" s="17">
        <v>0</v>
      </c>
      <c r="I390" s="17">
        <v>0</v>
      </c>
      <c r="J390" s="17">
        <v>16</v>
      </c>
      <c r="K390" s="17">
        <v>0</v>
      </c>
      <c r="L390" s="17">
        <v>44.3</v>
      </c>
    </row>
    <row r="391" spans="2:12" x14ac:dyDescent="0.35">
      <c r="B391" s="37">
        <v>388</v>
      </c>
      <c r="C391" s="18">
        <v>3579</v>
      </c>
      <c r="D391" s="17">
        <v>34.6</v>
      </c>
      <c r="E391" s="17">
        <v>0</v>
      </c>
      <c r="F391" s="17">
        <v>0</v>
      </c>
      <c r="G391" s="17">
        <v>115.34</v>
      </c>
      <c r="H391" s="17">
        <v>165.48</v>
      </c>
      <c r="I391" s="17">
        <v>52.92</v>
      </c>
      <c r="J391" s="17">
        <v>0</v>
      </c>
      <c r="K391" s="17">
        <v>0</v>
      </c>
      <c r="L391" s="17">
        <v>368.34</v>
      </c>
    </row>
    <row r="392" spans="2:12" x14ac:dyDescent="0.35">
      <c r="B392" s="37">
        <v>389</v>
      </c>
      <c r="C392" s="18">
        <v>3580</v>
      </c>
      <c r="D392" s="17">
        <v>23.4</v>
      </c>
      <c r="E392" s="17">
        <v>0</v>
      </c>
      <c r="F392" s="17">
        <v>29.4</v>
      </c>
      <c r="G392" s="17">
        <v>0</v>
      </c>
      <c r="H392" s="17">
        <v>0</v>
      </c>
      <c r="I392" s="17">
        <v>30.72</v>
      </c>
      <c r="J392" s="17">
        <v>0</v>
      </c>
      <c r="K392" s="17">
        <v>20.14</v>
      </c>
      <c r="L392" s="17">
        <v>103.66</v>
      </c>
    </row>
    <row r="393" spans="2:12" x14ac:dyDescent="0.35">
      <c r="B393" s="37">
        <v>390</v>
      </c>
      <c r="C393" s="18">
        <v>3581</v>
      </c>
      <c r="D393" s="17">
        <v>0</v>
      </c>
      <c r="E393" s="17">
        <v>0</v>
      </c>
      <c r="F393" s="17">
        <v>0</v>
      </c>
      <c r="G393" s="17">
        <v>0</v>
      </c>
      <c r="H393" s="17">
        <v>0</v>
      </c>
      <c r="I393" s="17">
        <v>11.04</v>
      </c>
      <c r="J393" s="17">
        <v>0</v>
      </c>
      <c r="K393" s="17">
        <v>0</v>
      </c>
      <c r="L393" s="17">
        <v>11.04</v>
      </c>
    </row>
    <row r="394" spans="2:12" x14ac:dyDescent="0.35">
      <c r="B394" s="37">
        <v>391</v>
      </c>
      <c r="C394" s="18">
        <v>3583</v>
      </c>
      <c r="D394" s="17">
        <v>0</v>
      </c>
      <c r="E394" s="17">
        <v>46.8</v>
      </c>
      <c r="F394" s="17">
        <v>0</v>
      </c>
      <c r="G394" s="17">
        <v>0</v>
      </c>
      <c r="H394" s="17">
        <v>0</v>
      </c>
      <c r="I394" s="17">
        <v>0</v>
      </c>
      <c r="J394" s="17">
        <v>0</v>
      </c>
      <c r="K394" s="17">
        <v>0</v>
      </c>
      <c r="L394" s="17">
        <v>46.8</v>
      </c>
    </row>
    <row r="395" spans="2:12" x14ac:dyDescent="0.35">
      <c r="B395" s="37">
        <v>392</v>
      </c>
      <c r="C395" s="18">
        <v>3584</v>
      </c>
      <c r="D395" s="17">
        <v>9.6</v>
      </c>
      <c r="E395" s="17">
        <v>29.1</v>
      </c>
      <c r="F395" s="17">
        <v>0</v>
      </c>
      <c r="G395" s="17">
        <v>77.400000000000006</v>
      </c>
      <c r="H395" s="17">
        <v>0</v>
      </c>
      <c r="I395" s="17">
        <v>0</v>
      </c>
      <c r="J395" s="17">
        <v>0</v>
      </c>
      <c r="K395" s="17">
        <v>0</v>
      </c>
      <c r="L395" s="17">
        <v>116.1</v>
      </c>
    </row>
    <row r="396" spans="2:12" x14ac:dyDescent="0.35">
      <c r="B396" s="37">
        <v>393</v>
      </c>
      <c r="C396" s="18">
        <v>3585</v>
      </c>
      <c r="D396" s="17">
        <v>21.48</v>
      </c>
      <c r="E396" s="17">
        <v>155.708</v>
      </c>
      <c r="F396" s="17">
        <v>70.2</v>
      </c>
      <c r="G396" s="17">
        <v>257.08</v>
      </c>
      <c r="H396" s="17">
        <v>125.44</v>
      </c>
      <c r="I396" s="17">
        <v>605.42999999999995</v>
      </c>
      <c r="J396" s="17">
        <v>148.69999999999999</v>
      </c>
      <c r="K396" s="17">
        <v>101.256</v>
      </c>
      <c r="L396" s="17">
        <v>1485.2940000000001</v>
      </c>
    </row>
    <row r="397" spans="2:12" x14ac:dyDescent="0.35">
      <c r="B397" s="37">
        <v>394</v>
      </c>
      <c r="C397" s="18">
        <v>3586</v>
      </c>
      <c r="D397" s="17">
        <v>0</v>
      </c>
      <c r="E397" s="17">
        <v>0</v>
      </c>
      <c r="F397" s="17">
        <v>0</v>
      </c>
      <c r="G397" s="17">
        <v>46.8</v>
      </c>
      <c r="H397" s="17">
        <v>0</v>
      </c>
      <c r="I397" s="17">
        <v>93.6</v>
      </c>
      <c r="J397" s="17">
        <v>46.8</v>
      </c>
      <c r="K397" s="17">
        <v>0</v>
      </c>
      <c r="L397" s="17">
        <v>187.2</v>
      </c>
    </row>
    <row r="398" spans="2:12" x14ac:dyDescent="0.35">
      <c r="B398" s="37">
        <v>395</v>
      </c>
      <c r="C398" s="18">
        <v>3588</v>
      </c>
      <c r="D398" s="17">
        <v>0</v>
      </c>
      <c r="E398" s="17">
        <v>0</v>
      </c>
      <c r="F398" s="17">
        <v>0</v>
      </c>
      <c r="G398" s="17">
        <v>0</v>
      </c>
      <c r="H398" s="17">
        <v>19.2</v>
      </c>
      <c r="I398" s="17">
        <v>0</v>
      </c>
      <c r="J398" s="17">
        <v>26.97</v>
      </c>
      <c r="K398" s="17">
        <v>0</v>
      </c>
      <c r="L398" s="17">
        <v>46.17</v>
      </c>
    </row>
    <row r="399" spans="2:12" x14ac:dyDescent="0.35">
      <c r="B399" s="37">
        <v>396</v>
      </c>
      <c r="C399" s="18">
        <v>3589</v>
      </c>
      <c r="D399" s="17">
        <v>0</v>
      </c>
      <c r="E399" s="17">
        <v>0</v>
      </c>
      <c r="F399" s="17">
        <v>39</v>
      </c>
      <c r="G399" s="17">
        <v>0</v>
      </c>
      <c r="H399" s="17">
        <v>0</v>
      </c>
      <c r="I399" s="17">
        <v>46.8</v>
      </c>
      <c r="J399" s="17">
        <v>0</v>
      </c>
      <c r="K399" s="17">
        <v>0</v>
      </c>
      <c r="L399" s="17">
        <v>85.8</v>
      </c>
    </row>
    <row r="400" spans="2:12" x14ac:dyDescent="0.35">
      <c r="B400" s="37">
        <v>397</v>
      </c>
      <c r="C400" s="18">
        <v>3590</v>
      </c>
      <c r="D400" s="17">
        <v>0</v>
      </c>
      <c r="E400" s="17">
        <v>0</v>
      </c>
      <c r="F400" s="17">
        <v>0</v>
      </c>
      <c r="G400" s="17">
        <v>0</v>
      </c>
      <c r="H400" s="17">
        <v>0</v>
      </c>
      <c r="I400" s="17">
        <v>32</v>
      </c>
      <c r="J400" s="17">
        <v>0</v>
      </c>
      <c r="K400" s="17">
        <v>0</v>
      </c>
      <c r="L400" s="17">
        <v>32</v>
      </c>
    </row>
    <row r="401" spans="2:12" x14ac:dyDescent="0.35">
      <c r="B401" s="37">
        <v>398</v>
      </c>
      <c r="C401" s="18">
        <v>3594</v>
      </c>
      <c r="D401" s="17">
        <v>4.6100000000000003</v>
      </c>
      <c r="E401" s="17">
        <v>46.956000000000003</v>
      </c>
      <c r="F401" s="17">
        <v>0</v>
      </c>
      <c r="G401" s="17">
        <v>0</v>
      </c>
      <c r="H401" s="17">
        <v>13.34</v>
      </c>
      <c r="I401" s="17">
        <v>0</v>
      </c>
      <c r="J401" s="17">
        <v>0</v>
      </c>
      <c r="K401" s="17">
        <v>0</v>
      </c>
      <c r="L401" s="17">
        <v>64.906000000000006</v>
      </c>
    </row>
    <row r="402" spans="2:12" x14ac:dyDescent="0.35">
      <c r="B402" s="37">
        <v>399</v>
      </c>
      <c r="C402" s="18">
        <v>3595</v>
      </c>
      <c r="D402" s="17">
        <v>0</v>
      </c>
      <c r="E402" s="17">
        <v>0</v>
      </c>
      <c r="F402" s="17">
        <v>0</v>
      </c>
      <c r="G402" s="17">
        <v>0</v>
      </c>
      <c r="H402" s="17">
        <v>0</v>
      </c>
      <c r="I402" s="17">
        <v>31.2</v>
      </c>
      <c r="J402" s="17">
        <v>0</v>
      </c>
      <c r="K402" s="17">
        <v>0</v>
      </c>
      <c r="L402" s="17">
        <v>31.2</v>
      </c>
    </row>
    <row r="403" spans="2:12" x14ac:dyDescent="0.35">
      <c r="B403" s="37">
        <v>400</v>
      </c>
      <c r="C403" s="18">
        <v>3608</v>
      </c>
      <c r="D403" s="17">
        <v>80.376000000000005</v>
      </c>
      <c r="E403" s="17">
        <v>31.7</v>
      </c>
      <c r="F403" s="17">
        <v>23.1</v>
      </c>
      <c r="G403" s="17">
        <v>46.2</v>
      </c>
      <c r="H403" s="17">
        <v>115.93</v>
      </c>
      <c r="I403" s="17">
        <v>33</v>
      </c>
      <c r="J403" s="17">
        <v>0</v>
      </c>
      <c r="K403" s="17">
        <v>0</v>
      </c>
      <c r="L403" s="17">
        <v>330.30599999999998</v>
      </c>
    </row>
    <row r="404" spans="2:12" x14ac:dyDescent="0.35">
      <c r="B404" s="37">
        <v>401</v>
      </c>
      <c r="C404" s="18">
        <v>3610</v>
      </c>
      <c r="D404" s="17">
        <v>13.34</v>
      </c>
      <c r="E404" s="17">
        <v>47.61</v>
      </c>
      <c r="F404" s="17">
        <v>22.571999999999999</v>
      </c>
      <c r="G404" s="17">
        <v>44.54</v>
      </c>
      <c r="H404" s="17">
        <v>51.2</v>
      </c>
      <c r="I404" s="17">
        <v>0</v>
      </c>
      <c r="J404" s="17">
        <v>10</v>
      </c>
      <c r="K404" s="17">
        <v>0</v>
      </c>
      <c r="L404" s="17">
        <v>189.262</v>
      </c>
    </row>
    <row r="405" spans="2:12" x14ac:dyDescent="0.35">
      <c r="B405" s="37">
        <v>402</v>
      </c>
      <c r="C405" s="18">
        <v>3612</v>
      </c>
      <c r="D405" s="17">
        <v>7.8</v>
      </c>
      <c r="E405" s="17">
        <v>0</v>
      </c>
      <c r="F405" s="17">
        <v>9.6</v>
      </c>
      <c r="G405" s="17">
        <v>31.6</v>
      </c>
      <c r="H405" s="17">
        <v>0</v>
      </c>
      <c r="I405" s="17">
        <v>53.3</v>
      </c>
      <c r="J405" s="17">
        <v>75.88</v>
      </c>
      <c r="K405" s="17">
        <v>0</v>
      </c>
      <c r="L405" s="17">
        <v>178.18</v>
      </c>
    </row>
    <row r="406" spans="2:12" x14ac:dyDescent="0.35">
      <c r="B406" s="37">
        <v>403</v>
      </c>
      <c r="C406" s="18">
        <v>3614</v>
      </c>
      <c r="D406" s="17">
        <v>13.5</v>
      </c>
      <c r="E406" s="17">
        <v>9</v>
      </c>
      <c r="F406" s="17">
        <v>0</v>
      </c>
      <c r="G406" s="17">
        <v>32.61</v>
      </c>
      <c r="H406" s="17">
        <v>86.73</v>
      </c>
      <c r="I406" s="17">
        <v>39</v>
      </c>
      <c r="J406" s="17">
        <v>0</v>
      </c>
      <c r="K406" s="17">
        <v>0</v>
      </c>
      <c r="L406" s="17">
        <v>180.84</v>
      </c>
    </row>
    <row r="407" spans="2:12" x14ac:dyDescent="0.35">
      <c r="B407" s="37">
        <v>404</v>
      </c>
      <c r="C407" s="18">
        <v>3616</v>
      </c>
      <c r="D407" s="17">
        <v>187.36</v>
      </c>
      <c r="E407" s="17">
        <v>75.900000000000006</v>
      </c>
      <c r="F407" s="17">
        <v>118.58</v>
      </c>
      <c r="G407" s="17">
        <v>129.85</v>
      </c>
      <c r="H407" s="17">
        <v>168.54</v>
      </c>
      <c r="I407" s="17">
        <v>422.47</v>
      </c>
      <c r="J407" s="17">
        <v>125.17</v>
      </c>
      <c r="K407" s="17">
        <v>23.4</v>
      </c>
      <c r="L407" s="17">
        <v>1251.27</v>
      </c>
    </row>
    <row r="408" spans="2:12" x14ac:dyDescent="0.35">
      <c r="B408" s="37">
        <v>405</v>
      </c>
      <c r="C408" s="18">
        <v>3617</v>
      </c>
      <c r="D408" s="17">
        <v>13.5</v>
      </c>
      <c r="E408" s="17">
        <v>0</v>
      </c>
      <c r="F408" s="17">
        <v>0</v>
      </c>
      <c r="G408" s="17">
        <v>0</v>
      </c>
      <c r="H408" s="17">
        <v>0</v>
      </c>
      <c r="I408" s="17">
        <v>0</v>
      </c>
      <c r="J408" s="17">
        <v>0</v>
      </c>
      <c r="K408" s="17">
        <v>0</v>
      </c>
      <c r="L408" s="17">
        <v>13.5</v>
      </c>
    </row>
    <row r="409" spans="2:12" x14ac:dyDescent="0.35">
      <c r="B409" s="37">
        <v>406</v>
      </c>
      <c r="C409" s="18">
        <v>3618</v>
      </c>
      <c r="D409" s="17">
        <v>45.4</v>
      </c>
      <c r="E409" s="17">
        <v>0</v>
      </c>
      <c r="F409" s="17">
        <v>27.6</v>
      </c>
      <c r="G409" s="17">
        <v>0</v>
      </c>
      <c r="H409" s="17">
        <v>30</v>
      </c>
      <c r="I409" s="17">
        <v>78</v>
      </c>
      <c r="J409" s="17">
        <v>0</v>
      </c>
      <c r="K409" s="17">
        <v>0</v>
      </c>
      <c r="L409" s="17">
        <v>181</v>
      </c>
    </row>
    <row r="410" spans="2:12" x14ac:dyDescent="0.35">
      <c r="B410" s="37">
        <v>407</v>
      </c>
      <c r="C410" s="18">
        <v>3620</v>
      </c>
      <c r="D410" s="17">
        <v>124.94</v>
      </c>
      <c r="E410" s="17">
        <v>131.68799999999999</v>
      </c>
      <c r="F410" s="17">
        <v>66.376000000000005</v>
      </c>
      <c r="G410" s="17">
        <v>324.89999999999998</v>
      </c>
      <c r="H410" s="17">
        <v>185.81</v>
      </c>
      <c r="I410" s="17">
        <v>284.44</v>
      </c>
      <c r="J410" s="17">
        <v>151.08000000000001</v>
      </c>
      <c r="K410" s="17">
        <v>0</v>
      </c>
      <c r="L410" s="17">
        <v>1269.2339999999999</v>
      </c>
    </row>
    <row r="411" spans="2:12" x14ac:dyDescent="0.35">
      <c r="B411" s="37">
        <v>408</v>
      </c>
      <c r="C411" s="18">
        <v>3621</v>
      </c>
      <c r="D411" s="17">
        <v>121.04</v>
      </c>
      <c r="E411" s="17">
        <v>22.4</v>
      </c>
      <c r="F411" s="17">
        <v>34.58</v>
      </c>
      <c r="G411" s="17">
        <v>13.34</v>
      </c>
      <c r="H411" s="17">
        <v>117.032</v>
      </c>
      <c r="I411" s="17">
        <v>11.04</v>
      </c>
      <c r="J411" s="17">
        <v>0</v>
      </c>
      <c r="K411" s="17">
        <v>30.72</v>
      </c>
      <c r="L411" s="17">
        <v>350.15199999999999</v>
      </c>
    </row>
    <row r="412" spans="2:12" x14ac:dyDescent="0.35">
      <c r="B412" s="37">
        <v>409</v>
      </c>
      <c r="C412" s="18">
        <v>3622</v>
      </c>
      <c r="D412" s="17">
        <v>9.1</v>
      </c>
      <c r="E412" s="17">
        <v>0</v>
      </c>
      <c r="F412" s="17">
        <v>0</v>
      </c>
      <c r="G412" s="17">
        <v>0</v>
      </c>
      <c r="H412" s="17">
        <v>19.2</v>
      </c>
      <c r="I412" s="17">
        <v>0</v>
      </c>
      <c r="J412" s="17">
        <v>0</v>
      </c>
      <c r="K412" s="17">
        <v>0</v>
      </c>
      <c r="L412" s="17">
        <v>28.3</v>
      </c>
    </row>
    <row r="413" spans="2:12" x14ac:dyDescent="0.35">
      <c r="B413" s="37">
        <v>410</v>
      </c>
      <c r="C413" s="18">
        <v>3623</v>
      </c>
      <c r="D413" s="17">
        <v>26.14</v>
      </c>
      <c r="E413" s="17">
        <v>9.6</v>
      </c>
      <c r="F413" s="17">
        <v>0</v>
      </c>
      <c r="G413" s="17">
        <v>53.36</v>
      </c>
      <c r="H413" s="17">
        <v>0</v>
      </c>
      <c r="I413" s="17">
        <v>55.92</v>
      </c>
      <c r="J413" s="17">
        <v>0</v>
      </c>
      <c r="K413" s="17">
        <v>0</v>
      </c>
      <c r="L413" s="17">
        <v>145.02000000000001</v>
      </c>
    </row>
    <row r="414" spans="2:12" x14ac:dyDescent="0.35">
      <c r="B414" s="37">
        <v>411</v>
      </c>
      <c r="C414" s="18">
        <v>3624</v>
      </c>
      <c r="D414" s="17">
        <v>0</v>
      </c>
      <c r="E414" s="17">
        <v>0</v>
      </c>
      <c r="F414" s="17">
        <v>0</v>
      </c>
      <c r="G414" s="17">
        <v>0</v>
      </c>
      <c r="H414" s="17">
        <v>0</v>
      </c>
      <c r="I414" s="17">
        <v>51.2</v>
      </c>
      <c r="J414" s="17">
        <v>25.6</v>
      </c>
      <c r="K414" s="17">
        <v>0</v>
      </c>
      <c r="L414" s="17">
        <v>76.8</v>
      </c>
    </row>
    <row r="415" spans="2:12" x14ac:dyDescent="0.35">
      <c r="B415" s="37">
        <v>412</v>
      </c>
      <c r="C415" s="18">
        <v>3629</v>
      </c>
      <c r="D415" s="17">
        <v>132.166</v>
      </c>
      <c r="E415" s="17">
        <v>113.798</v>
      </c>
      <c r="F415" s="17">
        <v>34.04</v>
      </c>
      <c r="G415" s="17">
        <v>197.72</v>
      </c>
      <c r="H415" s="17">
        <v>163.66</v>
      </c>
      <c r="I415" s="17">
        <v>216.83</v>
      </c>
      <c r="J415" s="17">
        <v>26.68</v>
      </c>
      <c r="K415" s="17">
        <v>125.79</v>
      </c>
      <c r="L415" s="17">
        <v>1010.684</v>
      </c>
    </row>
    <row r="416" spans="2:12" x14ac:dyDescent="0.35">
      <c r="B416" s="37">
        <v>413</v>
      </c>
      <c r="C416" s="18">
        <v>3630</v>
      </c>
      <c r="D416" s="17">
        <v>298.45999999999998</v>
      </c>
      <c r="E416" s="17">
        <v>325.76600000000002</v>
      </c>
      <c r="F416" s="17">
        <v>380.41</v>
      </c>
      <c r="G416" s="17">
        <v>632.27599999999995</v>
      </c>
      <c r="H416" s="17">
        <v>711.16399999999999</v>
      </c>
      <c r="I416" s="17">
        <v>1189.49</v>
      </c>
      <c r="J416" s="17">
        <v>103.6</v>
      </c>
      <c r="K416" s="17">
        <v>47.92</v>
      </c>
      <c r="L416" s="17">
        <v>3689.0859999999998</v>
      </c>
    </row>
    <row r="417" spans="2:12" x14ac:dyDescent="0.35">
      <c r="B417" s="37">
        <v>414</v>
      </c>
      <c r="C417" s="18">
        <v>3631</v>
      </c>
      <c r="D417" s="17">
        <v>296.52999999999997</v>
      </c>
      <c r="E417" s="17">
        <v>399.01400000000001</v>
      </c>
      <c r="F417" s="17">
        <v>476.2</v>
      </c>
      <c r="G417" s="17">
        <v>641.41800000000001</v>
      </c>
      <c r="H417" s="17">
        <v>656.65</v>
      </c>
      <c r="I417" s="17">
        <v>777.66</v>
      </c>
      <c r="J417" s="17">
        <v>273.58</v>
      </c>
      <c r="K417" s="17">
        <v>259.33</v>
      </c>
      <c r="L417" s="17">
        <v>3780.3820000000001</v>
      </c>
    </row>
    <row r="418" spans="2:12" x14ac:dyDescent="0.35">
      <c r="B418" s="37">
        <v>415</v>
      </c>
      <c r="C418" s="18">
        <v>3633</v>
      </c>
      <c r="D418" s="17">
        <v>0</v>
      </c>
      <c r="E418" s="17">
        <v>9.2149999999999999</v>
      </c>
      <c r="F418" s="17">
        <v>15.6</v>
      </c>
      <c r="G418" s="17">
        <v>51.2</v>
      </c>
      <c r="H418" s="17">
        <v>58.8</v>
      </c>
      <c r="I418" s="17">
        <v>51.2</v>
      </c>
      <c r="J418" s="17">
        <v>0</v>
      </c>
      <c r="K418" s="17">
        <v>0</v>
      </c>
      <c r="L418" s="17">
        <v>186.01499999999999</v>
      </c>
    </row>
    <row r="419" spans="2:12" x14ac:dyDescent="0.35">
      <c r="B419" s="37">
        <v>416</v>
      </c>
      <c r="C419" s="18">
        <v>3634</v>
      </c>
      <c r="D419" s="17">
        <v>14.25</v>
      </c>
      <c r="E419" s="17">
        <v>85.44</v>
      </c>
      <c r="F419" s="17">
        <v>71.400000000000006</v>
      </c>
      <c r="G419" s="17">
        <v>41.4</v>
      </c>
      <c r="H419" s="17">
        <v>23.4</v>
      </c>
      <c r="I419" s="17">
        <v>99.44</v>
      </c>
      <c r="J419" s="17">
        <v>0</v>
      </c>
      <c r="K419" s="17">
        <v>0</v>
      </c>
      <c r="L419" s="17">
        <v>335.33</v>
      </c>
    </row>
    <row r="420" spans="2:12" x14ac:dyDescent="0.35">
      <c r="B420" s="37">
        <v>417</v>
      </c>
      <c r="C420" s="18">
        <v>3635</v>
      </c>
      <c r="D420" s="17">
        <v>0</v>
      </c>
      <c r="E420" s="17">
        <v>0</v>
      </c>
      <c r="F420" s="17">
        <v>0</v>
      </c>
      <c r="G420" s="17">
        <v>32.159999999999997</v>
      </c>
      <c r="H420" s="17">
        <v>0</v>
      </c>
      <c r="I420" s="17">
        <v>0</v>
      </c>
      <c r="J420" s="17">
        <v>0</v>
      </c>
      <c r="K420" s="17">
        <v>0</v>
      </c>
      <c r="L420" s="17">
        <v>32.159999999999997</v>
      </c>
    </row>
    <row r="421" spans="2:12" x14ac:dyDescent="0.35">
      <c r="B421" s="37">
        <v>418</v>
      </c>
      <c r="C421" s="18">
        <v>3636</v>
      </c>
      <c r="D421" s="17">
        <v>137.63</v>
      </c>
      <c r="E421" s="17">
        <v>132.666</v>
      </c>
      <c r="F421" s="17">
        <v>57.18</v>
      </c>
      <c r="G421" s="17">
        <v>80.2</v>
      </c>
      <c r="H421" s="17">
        <v>158.20400000000001</v>
      </c>
      <c r="I421" s="17">
        <v>50.21</v>
      </c>
      <c r="J421" s="17">
        <v>40.020000000000003</v>
      </c>
      <c r="K421" s="17">
        <v>0</v>
      </c>
      <c r="L421" s="17">
        <v>656.11</v>
      </c>
    </row>
    <row r="422" spans="2:12" x14ac:dyDescent="0.35">
      <c r="B422" s="37">
        <v>419</v>
      </c>
      <c r="C422" s="18">
        <v>3637</v>
      </c>
      <c r="D422" s="17">
        <v>0</v>
      </c>
      <c r="E422" s="17">
        <v>42.75</v>
      </c>
      <c r="F422" s="17">
        <v>0</v>
      </c>
      <c r="G422" s="17">
        <v>19.456</v>
      </c>
      <c r="H422" s="17">
        <v>0</v>
      </c>
      <c r="I422" s="17">
        <v>0</v>
      </c>
      <c r="J422" s="17">
        <v>0</v>
      </c>
      <c r="K422" s="17">
        <v>0</v>
      </c>
      <c r="L422" s="17">
        <v>62.206000000000003</v>
      </c>
    </row>
    <row r="423" spans="2:12" x14ac:dyDescent="0.35">
      <c r="B423" s="37">
        <v>420</v>
      </c>
      <c r="C423" s="18">
        <v>3638</v>
      </c>
      <c r="D423" s="17">
        <v>109.88800000000001</v>
      </c>
      <c r="E423" s="17">
        <v>51.68</v>
      </c>
      <c r="F423" s="17">
        <v>65.02</v>
      </c>
      <c r="G423" s="17">
        <v>76.22</v>
      </c>
      <c r="H423" s="17">
        <v>66.8</v>
      </c>
      <c r="I423" s="17">
        <v>66.616</v>
      </c>
      <c r="J423" s="17">
        <v>15.6</v>
      </c>
      <c r="K423" s="17">
        <v>0</v>
      </c>
      <c r="L423" s="17">
        <v>451.82400000000001</v>
      </c>
    </row>
    <row r="424" spans="2:12" x14ac:dyDescent="0.35">
      <c r="B424" s="37">
        <v>421</v>
      </c>
      <c r="C424" s="18">
        <v>3639</v>
      </c>
      <c r="D424" s="17">
        <v>27</v>
      </c>
      <c r="E424" s="17">
        <v>0</v>
      </c>
      <c r="F424" s="17">
        <v>0</v>
      </c>
      <c r="G424" s="17">
        <v>0</v>
      </c>
      <c r="H424" s="17">
        <v>0</v>
      </c>
      <c r="I424" s="17">
        <v>0</v>
      </c>
      <c r="J424" s="17">
        <v>0</v>
      </c>
      <c r="K424" s="17">
        <v>0</v>
      </c>
      <c r="L424" s="17">
        <v>27</v>
      </c>
    </row>
    <row r="425" spans="2:12" x14ac:dyDescent="0.35">
      <c r="B425" s="37">
        <v>422</v>
      </c>
      <c r="C425" s="18">
        <v>3640</v>
      </c>
      <c r="D425" s="17">
        <v>73.2</v>
      </c>
      <c r="E425" s="17">
        <v>0</v>
      </c>
      <c r="F425" s="17">
        <v>0</v>
      </c>
      <c r="G425" s="17">
        <v>92.56</v>
      </c>
      <c r="H425" s="17">
        <v>0</v>
      </c>
      <c r="I425" s="17">
        <v>32.159999999999997</v>
      </c>
      <c r="J425" s="17">
        <v>0</v>
      </c>
      <c r="K425" s="17">
        <v>41.93</v>
      </c>
      <c r="L425" s="17">
        <v>239.85</v>
      </c>
    </row>
    <row r="426" spans="2:12" x14ac:dyDescent="0.35">
      <c r="B426" s="37">
        <v>423</v>
      </c>
      <c r="C426" s="18">
        <v>3641</v>
      </c>
      <c r="D426" s="17">
        <v>56.8</v>
      </c>
      <c r="E426" s="17">
        <v>0</v>
      </c>
      <c r="F426" s="17">
        <v>0</v>
      </c>
      <c r="G426" s="17">
        <v>28.5</v>
      </c>
      <c r="H426" s="17">
        <v>34.92</v>
      </c>
      <c r="I426" s="17">
        <v>56.8</v>
      </c>
      <c r="J426" s="17">
        <v>42.28</v>
      </c>
      <c r="K426" s="17">
        <v>0</v>
      </c>
      <c r="L426" s="17">
        <v>219.3</v>
      </c>
    </row>
    <row r="427" spans="2:12" x14ac:dyDescent="0.35">
      <c r="B427" s="37">
        <v>424</v>
      </c>
      <c r="C427" s="18">
        <v>3644</v>
      </c>
      <c r="D427" s="17">
        <v>115.384</v>
      </c>
      <c r="E427" s="17">
        <v>177.28800000000001</v>
      </c>
      <c r="F427" s="17">
        <v>162.63</v>
      </c>
      <c r="G427" s="17">
        <v>587.4</v>
      </c>
      <c r="H427" s="17">
        <v>241.88</v>
      </c>
      <c r="I427" s="17">
        <v>95.48</v>
      </c>
      <c r="J427" s="17">
        <v>16</v>
      </c>
      <c r="K427" s="17">
        <v>0</v>
      </c>
      <c r="L427" s="17">
        <v>1396.0619999999999</v>
      </c>
    </row>
    <row r="428" spans="2:12" x14ac:dyDescent="0.35">
      <c r="B428" s="37">
        <v>425</v>
      </c>
      <c r="C428" s="18">
        <v>3646</v>
      </c>
      <c r="D428" s="17">
        <v>27</v>
      </c>
      <c r="E428" s="17">
        <v>15.6</v>
      </c>
      <c r="F428" s="17">
        <v>0</v>
      </c>
      <c r="G428" s="17">
        <v>23.4</v>
      </c>
      <c r="H428" s="17">
        <v>0</v>
      </c>
      <c r="I428" s="17">
        <v>39</v>
      </c>
      <c r="J428" s="17">
        <v>41.93</v>
      </c>
      <c r="K428" s="17">
        <v>0</v>
      </c>
      <c r="L428" s="17">
        <v>146.93</v>
      </c>
    </row>
    <row r="429" spans="2:12" x14ac:dyDescent="0.35">
      <c r="B429" s="37">
        <v>426</v>
      </c>
      <c r="C429" s="18">
        <v>3658</v>
      </c>
      <c r="D429" s="17">
        <v>117.988</v>
      </c>
      <c r="E429" s="17">
        <v>98.32</v>
      </c>
      <c r="F429" s="17">
        <v>157.84</v>
      </c>
      <c r="G429" s="17">
        <v>63.7</v>
      </c>
      <c r="H429" s="17">
        <v>302.04899999999998</v>
      </c>
      <c r="I429" s="17">
        <v>328.476</v>
      </c>
      <c r="J429" s="17">
        <v>115.34</v>
      </c>
      <c r="K429" s="17">
        <v>22.08</v>
      </c>
      <c r="L429" s="17">
        <v>1205.7929999999999</v>
      </c>
    </row>
    <row r="430" spans="2:12" x14ac:dyDescent="0.35">
      <c r="B430" s="37">
        <v>427</v>
      </c>
      <c r="C430" s="18">
        <v>3659</v>
      </c>
      <c r="D430" s="17">
        <v>0</v>
      </c>
      <c r="E430" s="17">
        <v>23.9</v>
      </c>
      <c r="F430" s="17">
        <v>15.6</v>
      </c>
      <c r="G430" s="17">
        <v>19.2</v>
      </c>
      <c r="H430" s="17">
        <v>80.399000000000001</v>
      </c>
      <c r="I430" s="17">
        <v>140.399</v>
      </c>
      <c r="J430" s="17">
        <v>0</v>
      </c>
      <c r="K430" s="17">
        <v>0</v>
      </c>
      <c r="L430" s="17">
        <v>279.49799999999999</v>
      </c>
    </row>
    <row r="431" spans="2:12" x14ac:dyDescent="0.35">
      <c r="B431" s="37">
        <v>428</v>
      </c>
      <c r="C431" s="18">
        <v>3660</v>
      </c>
      <c r="D431" s="17">
        <v>90.7</v>
      </c>
      <c r="E431" s="17">
        <v>74.260000000000005</v>
      </c>
      <c r="F431" s="17">
        <v>204.62</v>
      </c>
      <c r="G431" s="17">
        <v>110.053</v>
      </c>
      <c r="H431" s="17">
        <v>358.76600000000002</v>
      </c>
      <c r="I431" s="17">
        <v>296.20999999999998</v>
      </c>
      <c r="J431" s="17">
        <v>186.92</v>
      </c>
      <c r="K431" s="17">
        <v>19.2</v>
      </c>
      <c r="L431" s="17">
        <v>1340.729</v>
      </c>
    </row>
    <row r="432" spans="2:12" x14ac:dyDescent="0.35">
      <c r="B432" s="37">
        <v>429</v>
      </c>
      <c r="C432" s="18">
        <v>3663</v>
      </c>
      <c r="D432" s="17">
        <v>27</v>
      </c>
      <c r="E432" s="17">
        <v>0</v>
      </c>
      <c r="F432" s="17">
        <v>0</v>
      </c>
      <c r="G432" s="17">
        <v>0</v>
      </c>
      <c r="H432" s="17">
        <v>0</v>
      </c>
      <c r="I432" s="17">
        <v>0</v>
      </c>
      <c r="J432" s="17">
        <v>0</v>
      </c>
      <c r="K432" s="17">
        <v>0</v>
      </c>
      <c r="L432" s="17">
        <v>27</v>
      </c>
    </row>
    <row r="433" spans="2:12" x14ac:dyDescent="0.35">
      <c r="B433" s="37">
        <v>430</v>
      </c>
      <c r="C433" s="18">
        <v>3664</v>
      </c>
      <c r="D433" s="17">
        <v>25.6</v>
      </c>
      <c r="E433" s="17">
        <v>106.95</v>
      </c>
      <c r="F433" s="17">
        <v>56.02</v>
      </c>
      <c r="G433" s="17">
        <v>62.7</v>
      </c>
      <c r="H433" s="17">
        <v>120.42</v>
      </c>
      <c r="I433" s="17">
        <v>65.58</v>
      </c>
      <c r="J433" s="17">
        <v>26.68</v>
      </c>
      <c r="K433" s="17">
        <v>40.020000000000003</v>
      </c>
      <c r="L433" s="17">
        <v>503.97</v>
      </c>
    </row>
    <row r="434" spans="2:12" x14ac:dyDescent="0.35">
      <c r="B434" s="37">
        <v>431</v>
      </c>
      <c r="C434" s="18">
        <v>3665</v>
      </c>
      <c r="D434" s="17">
        <v>19.2</v>
      </c>
      <c r="E434" s="17">
        <v>0</v>
      </c>
      <c r="F434" s="17">
        <v>0</v>
      </c>
      <c r="G434" s="17">
        <v>37.6</v>
      </c>
      <c r="H434" s="17">
        <v>0</v>
      </c>
      <c r="I434" s="17">
        <v>0</v>
      </c>
      <c r="J434" s="17">
        <v>0</v>
      </c>
      <c r="K434" s="17">
        <v>25.6</v>
      </c>
      <c r="L434" s="17">
        <v>82.4</v>
      </c>
    </row>
    <row r="435" spans="2:12" x14ac:dyDescent="0.35">
      <c r="B435" s="37">
        <v>432</v>
      </c>
      <c r="C435" s="18">
        <v>3666</v>
      </c>
      <c r="D435" s="17">
        <v>118.557</v>
      </c>
      <c r="E435" s="17">
        <v>214.88</v>
      </c>
      <c r="F435" s="17">
        <v>273</v>
      </c>
      <c r="G435" s="17">
        <v>205.16</v>
      </c>
      <c r="H435" s="17">
        <v>279.42</v>
      </c>
      <c r="I435" s="17">
        <v>210.1</v>
      </c>
      <c r="J435" s="17">
        <v>0</v>
      </c>
      <c r="K435" s="17">
        <v>31.2</v>
      </c>
      <c r="L435" s="17">
        <v>1332.317</v>
      </c>
    </row>
    <row r="436" spans="2:12" x14ac:dyDescent="0.35">
      <c r="B436" s="37">
        <v>433</v>
      </c>
      <c r="C436" s="18">
        <v>3669</v>
      </c>
      <c r="D436" s="17">
        <v>5.2</v>
      </c>
      <c r="E436" s="17">
        <v>72</v>
      </c>
      <c r="F436" s="17">
        <v>29.28</v>
      </c>
      <c r="G436" s="17">
        <v>0</v>
      </c>
      <c r="H436" s="17">
        <v>85.8</v>
      </c>
      <c r="I436" s="17">
        <v>84.4</v>
      </c>
      <c r="J436" s="17">
        <v>0</v>
      </c>
      <c r="K436" s="17">
        <v>0</v>
      </c>
      <c r="L436" s="17">
        <v>276.68</v>
      </c>
    </row>
    <row r="437" spans="2:12" x14ac:dyDescent="0.35">
      <c r="B437" s="37">
        <v>434</v>
      </c>
      <c r="C437" s="18">
        <v>3670</v>
      </c>
      <c r="D437" s="17">
        <v>65.84</v>
      </c>
      <c r="E437" s="17">
        <v>140.66</v>
      </c>
      <c r="F437" s="17">
        <v>28.5</v>
      </c>
      <c r="G437" s="17">
        <v>26.68</v>
      </c>
      <c r="H437" s="17">
        <v>45.6</v>
      </c>
      <c r="I437" s="17">
        <v>0</v>
      </c>
      <c r="J437" s="17">
        <v>19.32</v>
      </c>
      <c r="K437" s="17">
        <v>0</v>
      </c>
      <c r="L437" s="17">
        <v>326.60000000000002</v>
      </c>
    </row>
    <row r="438" spans="2:12" x14ac:dyDescent="0.35">
      <c r="B438" s="37">
        <v>435</v>
      </c>
      <c r="C438" s="18">
        <v>3672</v>
      </c>
      <c r="D438" s="17">
        <v>355.3</v>
      </c>
      <c r="E438" s="17">
        <v>375.79399999999998</v>
      </c>
      <c r="F438" s="17">
        <v>385.1</v>
      </c>
      <c r="G438" s="17">
        <v>357.34</v>
      </c>
      <c r="H438" s="17">
        <v>433.60399999999998</v>
      </c>
      <c r="I438" s="17">
        <v>361.05599999999998</v>
      </c>
      <c r="J438" s="17">
        <v>268.2</v>
      </c>
      <c r="K438" s="17">
        <v>185</v>
      </c>
      <c r="L438" s="17">
        <v>2721.3939999999998</v>
      </c>
    </row>
    <row r="439" spans="2:12" x14ac:dyDescent="0.35">
      <c r="B439" s="37">
        <v>436</v>
      </c>
      <c r="C439" s="18">
        <v>3673</v>
      </c>
      <c r="D439" s="17">
        <v>41</v>
      </c>
      <c r="E439" s="17">
        <v>68.599999999999994</v>
      </c>
      <c r="F439" s="17">
        <v>60.4</v>
      </c>
      <c r="G439" s="17">
        <v>50.6</v>
      </c>
      <c r="H439" s="17">
        <v>210.42</v>
      </c>
      <c r="I439" s="17">
        <v>323.06</v>
      </c>
      <c r="J439" s="17">
        <v>55.94</v>
      </c>
      <c r="K439" s="17">
        <v>0</v>
      </c>
      <c r="L439" s="17">
        <v>810.02</v>
      </c>
    </row>
    <row r="440" spans="2:12" x14ac:dyDescent="0.35">
      <c r="B440" s="37">
        <v>437</v>
      </c>
      <c r="C440" s="18">
        <v>3675</v>
      </c>
      <c r="D440" s="17">
        <v>110.82</v>
      </c>
      <c r="E440" s="17">
        <v>100.44</v>
      </c>
      <c r="F440" s="17">
        <v>140.54</v>
      </c>
      <c r="G440" s="17">
        <v>137.74</v>
      </c>
      <c r="H440" s="17">
        <v>52.5</v>
      </c>
      <c r="I440" s="17">
        <v>162.9</v>
      </c>
      <c r="J440" s="17">
        <v>0</v>
      </c>
      <c r="K440" s="17">
        <v>8</v>
      </c>
      <c r="L440" s="17">
        <v>712.94</v>
      </c>
    </row>
    <row r="441" spans="2:12" x14ac:dyDescent="0.35">
      <c r="B441" s="37">
        <v>438</v>
      </c>
      <c r="C441" s="18">
        <v>3677</v>
      </c>
      <c r="D441" s="17">
        <v>352.26600000000002</v>
      </c>
      <c r="E441" s="17">
        <v>316.53800000000001</v>
      </c>
      <c r="F441" s="17">
        <v>481.92099999999999</v>
      </c>
      <c r="G441" s="17">
        <v>340.58</v>
      </c>
      <c r="H441" s="17">
        <v>511.43599999999998</v>
      </c>
      <c r="I441" s="17">
        <v>870.08</v>
      </c>
      <c r="J441" s="17">
        <v>293.5</v>
      </c>
      <c r="K441" s="17">
        <v>184.3</v>
      </c>
      <c r="L441" s="17">
        <v>3350.6210000000001</v>
      </c>
    </row>
    <row r="442" spans="2:12" x14ac:dyDescent="0.35">
      <c r="B442" s="37">
        <v>439</v>
      </c>
      <c r="C442" s="18">
        <v>3678</v>
      </c>
      <c r="D442" s="17">
        <v>420.89400000000001</v>
      </c>
      <c r="E442" s="17">
        <v>201.25800000000001</v>
      </c>
      <c r="F442" s="17">
        <v>203.54900000000001</v>
      </c>
      <c r="G442" s="17">
        <v>449.72</v>
      </c>
      <c r="H442" s="17">
        <v>495.084</v>
      </c>
      <c r="I442" s="17">
        <v>729.67399999999998</v>
      </c>
      <c r="J442" s="17">
        <v>150.4</v>
      </c>
      <c r="K442" s="17">
        <v>45.48</v>
      </c>
      <c r="L442" s="17">
        <v>2696.0590000000002</v>
      </c>
    </row>
    <row r="443" spans="2:12" x14ac:dyDescent="0.35">
      <c r="B443" s="37">
        <v>440</v>
      </c>
      <c r="C443" s="18">
        <v>3682</v>
      </c>
      <c r="D443" s="17">
        <v>48.4</v>
      </c>
      <c r="E443" s="17">
        <v>0</v>
      </c>
      <c r="F443" s="17">
        <v>30.72</v>
      </c>
      <c r="G443" s="17">
        <v>0</v>
      </c>
      <c r="H443" s="17">
        <v>57.4</v>
      </c>
      <c r="I443" s="17">
        <v>23.4</v>
      </c>
      <c r="J443" s="17">
        <v>13.6</v>
      </c>
      <c r="K443" s="17">
        <v>66.2</v>
      </c>
      <c r="L443" s="17">
        <v>239.72</v>
      </c>
    </row>
    <row r="444" spans="2:12" x14ac:dyDescent="0.35">
      <c r="B444" s="37">
        <v>441</v>
      </c>
      <c r="C444" s="18">
        <v>3683</v>
      </c>
      <c r="D444" s="17">
        <v>52.02</v>
      </c>
      <c r="E444" s="17">
        <v>95.68</v>
      </c>
      <c r="F444" s="17">
        <v>38.64</v>
      </c>
      <c r="G444" s="17">
        <v>18.239999999999998</v>
      </c>
      <c r="H444" s="17">
        <v>189.53</v>
      </c>
      <c r="I444" s="17">
        <v>71.680000000000007</v>
      </c>
      <c r="J444" s="17">
        <v>0</v>
      </c>
      <c r="K444" s="17">
        <v>46.2</v>
      </c>
      <c r="L444" s="17">
        <v>511.99</v>
      </c>
    </row>
    <row r="445" spans="2:12" x14ac:dyDescent="0.35">
      <c r="B445" s="37">
        <v>442</v>
      </c>
      <c r="C445" s="18">
        <v>3685</v>
      </c>
      <c r="D445" s="17">
        <v>195.46799999999999</v>
      </c>
      <c r="E445" s="17">
        <v>101.152</v>
      </c>
      <c r="F445" s="17">
        <v>133.25</v>
      </c>
      <c r="G445" s="17">
        <v>102.399</v>
      </c>
      <c r="H445" s="17">
        <v>136.21299999999999</v>
      </c>
      <c r="I445" s="17">
        <v>105.79</v>
      </c>
      <c r="J445" s="17">
        <v>10</v>
      </c>
      <c r="K445" s="17">
        <v>0</v>
      </c>
      <c r="L445" s="17">
        <v>784.27200000000005</v>
      </c>
    </row>
    <row r="446" spans="2:12" x14ac:dyDescent="0.35">
      <c r="B446" s="37">
        <v>443</v>
      </c>
      <c r="C446" s="18">
        <v>3687</v>
      </c>
      <c r="D446" s="17">
        <v>48.5</v>
      </c>
      <c r="E446" s="17">
        <v>0</v>
      </c>
      <c r="F446" s="17">
        <v>41.44</v>
      </c>
      <c r="G446" s="17">
        <v>0</v>
      </c>
      <c r="H446" s="17">
        <v>38.4</v>
      </c>
      <c r="I446" s="17">
        <v>80.08</v>
      </c>
      <c r="J446" s="17">
        <v>0</v>
      </c>
      <c r="K446" s="17">
        <v>26.68</v>
      </c>
      <c r="L446" s="17">
        <v>235.1</v>
      </c>
    </row>
    <row r="447" spans="2:12" x14ac:dyDescent="0.35">
      <c r="B447" s="37">
        <v>444</v>
      </c>
      <c r="C447" s="18">
        <v>3688</v>
      </c>
      <c r="D447" s="17">
        <v>67.2</v>
      </c>
      <c r="E447" s="17">
        <v>75.5</v>
      </c>
      <c r="F447" s="17">
        <v>88.42</v>
      </c>
      <c r="G447" s="17">
        <v>118</v>
      </c>
      <c r="H447" s="17">
        <v>107.25</v>
      </c>
      <c r="I447" s="17">
        <v>79.02</v>
      </c>
      <c r="J447" s="17">
        <v>15.6</v>
      </c>
      <c r="K447" s="17">
        <v>0</v>
      </c>
      <c r="L447" s="17">
        <v>550.99</v>
      </c>
    </row>
    <row r="448" spans="2:12" x14ac:dyDescent="0.35">
      <c r="B448" s="37">
        <v>445</v>
      </c>
      <c r="C448" s="18">
        <v>3690</v>
      </c>
      <c r="D448" s="17">
        <v>956.00199999999995</v>
      </c>
      <c r="E448" s="17">
        <v>699.077</v>
      </c>
      <c r="F448" s="17">
        <v>1239.7339999999999</v>
      </c>
      <c r="G448" s="17">
        <v>1226.17</v>
      </c>
      <c r="H448" s="17">
        <v>937.84900000000005</v>
      </c>
      <c r="I448" s="17">
        <v>1237.7</v>
      </c>
      <c r="J448" s="17">
        <v>553.77</v>
      </c>
      <c r="K448" s="17">
        <v>211.22</v>
      </c>
      <c r="L448" s="17">
        <v>7061.5219999999999</v>
      </c>
    </row>
    <row r="449" spans="2:12" x14ac:dyDescent="0.35">
      <c r="B449" s="37">
        <v>446</v>
      </c>
      <c r="C449" s="18">
        <v>3691</v>
      </c>
      <c r="D449" s="17">
        <v>562.33900000000006</v>
      </c>
      <c r="E449" s="17">
        <v>184.774</v>
      </c>
      <c r="F449" s="17">
        <v>527.47</v>
      </c>
      <c r="G449" s="17">
        <v>544.41999999999996</v>
      </c>
      <c r="H449" s="17">
        <v>661.94</v>
      </c>
      <c r="I449" s="17">
        <v>1048.8599999999999</v>
      </c>
      <c r="J449" s="17">
        <v>358.76</v>
      </c>
      <c r="K449" s="17">
        <v>152.19999999999999</v>
      </c>
      <c r="L449" s="17">
        <v>4040.7629999999999</v>
      </c>
    </row>
    <row r="450" spans="2:12" x14ac:dyDescent="0.35">
      <c r="B450" s="37">
        <v>447</v>
      </c>
      <c r="C450" s="18">
        <v>3695</v>
      </c>
      <c r="D450" s="17">
        <v>15.6</v>
      </c>
      <c r="E450" s="17">
        <v>0</v>
      </c>
      <c r="F450" s="17">
        <v>56.8</v>
      </c>
      <c r="G450" s="17">
        <v>0</v>
      </c>
      <c r="H450" s="17">
        <v>70.400000000000006</v>
      </c>
      <c r="I450" s="17">
        <v>41.93</v>
      </c>
      <c r="J450" s="17">
        <v>0</v>
      </c>
      <c r="K450" s="17">
        <v>0</v>
      </c>
      <c r="L450" s="17">
        <v>184.73</v>
      </c>
    </row>
    <row r="451" spans="2:12" x14ac:dyDescent="0.35">
      <c r="B451" s="37">
        <v>448</v>
      </c>
      <c r="C451" s="18">
        <v>3697</v>
      </c>
      <c r="D451" s="17">
        <v>0</v>
      </c>
      <c r="E451" s="17">
        <v>58</v>
      </c>
      <c r="F451" s="17">
        <v>0</v>
      </c>
      <c r="G451" s="17">
        <v>0</v>
      </c>
      <c r="H451" s="17">
        <v>0</v>
      </c>
      <c r="I451" s="17">
        <v>210.10400000000001</v>
      </c>
      <c r="J451" s="17">
        <v>31.2</v>
      </c>
      <c r="K451" s="17">
        <v>0</v>
      </c>
      <c r="L451" s="17">
        <v>299.30399999999997</v>
      </c>
    </row>
    <row r="452" spans="2:12" x14ac:dyDescent="0.35">
      <c r="B452" s="37">
        <v>449</v>
      </c>
      <c r="C452" s="18">
        <v>3698</v>
      </c>
      <c r="D452" s="17">
        <v>56.2</v>
      </c>
      <c r="E452" s="17">
        <v>63.82</v>
      </c>
      <c r="F452" s="17">
        <v>66</v>
      </c>
      <c r="G452" s="17">
        <v>19.2</v>
      </c>
      <c r="H452" s="17">
        <v>23.4</v>
      </c>
      <c r="I452" s="17">
        <v>64.3</v>
      </c>
      <c r="J452" s="17">
        <v>41.93</v>
      </c>
      <c r="K452" s="17">
        <v>0</v>
      </c>
      <c r="L452" s="17">
        <v>334.85</v>
      </c>
    </row>
    <row r="453" spans="2:12" x14ac:dyDescent="0.35">
      <c r="B453" s="37">
        <v>450</v>
      </c>
      <c r="C453" s="18">
        <v>3699</v>
      </c>
      <c r="D453" s="17">
        <v>24.6</v>
      </c>
      <c r="E453" s="17">
        <v>38.4</v>
      </c>
      <c r="F453" s="17">
        <v>0</v>
      </c>
      <c r="G453" s="17">
        <v>0</v>
      </c>
      <c r="H453" s="17">
        <v>30.6</v>
      </c>
      <c r="I453" s="17">
        <v>0</v>
      </c>
      <c r="J453" s="17">
        <v>0</v>
      </c>
      <c r="K453" s="17">
        <v>0</v>
      </c>
      <c r="L453" s="17">
        <v>93.6</v>
      </c>
    </row>
    <row r="454" spans="2:12" x14ac:dyDescent="0.35">
      <c r="B454" s="37">
        <v>451</v>
      </c>
      <c r="C454" s="18">
        <v>3700</v>
      </c>
      <c r="D454" s="17">
        <v>181.84</v>
      </c>
      <c r="E454" s="17">
        <v>15</v>
      </c>
      <c r="F454" s="17">
        <v>85</v>
      </c>
      <c r="G454" s="17">
        <v>51.94</v>
      </c>
      <c r="H454" s="17">
        <v>32.159999999999997</v>
      </c>
      <c r="I454" s="17">
        <v>46.52</v>
      </c>
      <c r="J454" s="17">
        <v>0</v>
      </c>
      <c r="K454" s="17">
        <v>0</v>
      </c>
      <c r="L454" s="17">
        <v>412.46</v>
      </c>
    </row>
    <row r="455" spans="2:12" x14ac:dyDescent="0.35">
      <c r="B455" s="37">
        <v>452</v>
      </c>
      <c r="C455" s="18">
        <v>3701</v>
      </c>
      <c r="D455" s="17">
        <v>20</v>
      </c>
      <c r="E455" s="17">
        <v>0</v>
      </c>
      <c r="F455" s="17">
        <v>110.52</v>
      </c>
      <c r="G455" s="17">
        <v>75.48</v>
      </c>
      <c r="H455" s="17">
        <v>86.76</v>
      </c>
      <c r="I455" s="17">
        <v>112</v>
      </c>
      <c r="J455" s="17">
        <v>15.6</v>
      </c>
      <c r="K455" s="17">
        <v>16.559999999999999</v>
      </c>
      <c r="L455" s="17">
        <v>436.92</v>
      </c>
    </row>
    <row r="456" spans="2:12" x14ac:dyDescent="0.35">
      <c r="B456" s="37">
        <v>453</v>
      </c>
      <c r="C456" s="18">
        <v>3705</v>
      </c>
      <c r="D456" s="17">
        <v>0</v>
      </c>
      <c r="E456" s="17">
        <v>0</v>
      </c>
      <c r="F456" s="17">
        <v>0</v>
      </c>
      <c r="G456" s="17">
        <v>0</v>
      </c>
      <c r="H456" s="17">
        <v>0</v>
      </c>
      <c r="I456" s="17">
        <v>0</v>
      </c>
      <c r="J456" s="17">
        <v>19.32</v>
      </c>
      <c r="K456" s="17">
        <v>0</v>
      </c>
      <c r="L456" s="17">
        <v>19.32</v>
      </c>
    </row>
    <row r="457" spans="2:12" x14ac:dyDescent="0.35">
      <c r="B457" s="37">
        <v>454</v>
      </c>
      <c r="C457" s="18">
        <v>3707</v>
      </c>
      <c r="D457" s="17">
        <v>53.1</v>
      </c>
      <c r="E457" s="17">
        <v>15.6</v>
      </c>
      <c r="F457" s="17">
        <v>14.25</v>
      </c>
      <c r="G457" s="17">
        <v>15</v>
      </c>
      <c r="H457" s="17">
        <v>76.8</v>
      </c>
      <c r="I457" s="17">
        <v>42.24</v>
      </c>
      <c r="J457" s="17">
        <v>39</v>
      </c>
      <c r="K457" s="17">
        <v>0</v>
      </c>
      <c r="L457" s="17">
        <v>255.99</v>
      </c>
    </row>
    <row r="458" spans="2:12" x14ac:dyDescent="0.35">
      <c r="B458" s="37">
        <v>455</v>
      </c>
      <c r="C458" s="18">
        <v>3708</v>
      </c>
      <c r="D458" s="17">
        <v>0</v>
      </c>
      <c r="E458" s="17">
        <v>0</v>
      </c>
      <c r="F458" s="17">
        <v>0</v>
      </c>
      <c r="G458" s="17">
        <v>0</v>
      </c>
      <c r="H458" s="17">
        <v>15.6</v>
      </c>
      <c r="I458" s="17">
        <v>0</v>
      </c>
      <c r="J458" s="17">
        <v>0</v>
      </c>
      <c r="K458" s="17">
        <v>0</v>
      </c>
      <c r="L458" s="17">
        <v>15.6</v>
      </c>
    </row>
    <row r="459" spans="2:12" x14ac:dyDescent="0.35">
      <c r="B459" s="37">
        <v>456</v>
      </c>
      <c r="C459" s="18">
        <v>3709</v>
      </c>
      <c r="D459" s="17">
        <v>9.6</v>
      </c>
      <c r="E459" s="17">
        <v>32.799999999999997</v>
      </c>
      <c r="F459" s="17">
        <v>0</v>
      </c>
      <c r="G459" s="17">
        <v>15.6</v>
      </c>
      <c r="H459" s="17">
        <v>0</v>
      </c>
      <c r="I459" s="17">
        <v>26.64</v>
      </c>
      <c r="J459" s="17">
        <v>0</v>
      </c>
      <c r="K459" s="17">
        <v>0</v>
      </c>
      <c r="L459" s="17">
        <v>84.64</v>
      </c>
    </row>
    <row r="460" spans="2:12" x14ac:dyDescent="0.35">
      <c r="B460" s="37">
        <v>457</v>
      </c>
      <c r="C460" s="18">
        <v>3711</v>
      </c>
      <c r="D460" s="17">
        <v>13.34</v>
      </c>
      <c r="E460" s="17">
        <v>13.5</v>
      </c>
      <c r="F460" s="17">
        <v>13.34</v>
      </c>
      <c r="G460" s="17">
        <v>72</v>
      </c>
      <c r="H460" s="17">
        <v>67.569999999999993</v>
      </c>
      <c r="I460" s="17">
        <v>48</v>
      </c>
      <c r="J460" s="17">
        <v>0</v>
      </c>
      <c r="K460" s="17">
        <v>0</v>
      </c>
      <c r="L460" s="17">
        <v>227.75</v>
      </c>
    </row>
    <row r="461" spans="2:12" x14ac:dyDescent="0.35">
      <c r="B461" s="37">
        <v>458</v>
      </c>
      <c r="C461" s="18">
        <v>3712</v>
      </c>
      <c r="D461" s="17">
        <v>0</v>
      </c>
      <c r="E461" s="17">
        <v>0</v>
      </c>
      <c r="F461" s="17">
        <v>9.6999999999999993</v>
      </c>
      <c r="G461" s="17">
        <v>19.399999999999999</v>
      </c>
      <c r="H461" s="17">
        <v>0</v>
      </c>
      <c r="I461" s="17">
        <v>19.2</v>
      </c>
      <c r="J461" s="17">
        <v>0</v>
      </c>
      <c r="K461" s="17">
        <v>0</v>
      </c>
      <c r="L461" s="17">
        <v>48.3</v>
      </c>
    </row>
    <row r="462" spans="2:12" x14ac:dyDescent="0.35">
      <c r="B462" s="37">
        <v>459</v>
      </c>
      <c r="C462" s="18">
        <v>3713</v>
      </c>
      <c r="D462" s="17">
        <v>13.34</v>
      </c>
      <c r="E462" s="17">
        <v>9.6999999999999993</v>
      </c>
      <c r="F462" s="17">
        <v>13.5</v>
      </c>
      <c r="G462" s="17">
        <v>27</v>
      </c>
      <c r="H462" s="17">
        <v>40.799999999999997</v>
      </c>
      <c r="I462" s="17">
        <v>46.8</v>
      </c>
      <c r="J462" s="17">
        <v>0</v>
      </c>
      <c r="K462" s="17">
        <v>0</v>
      </c>
      <c r="L462" s="17">
        <v>151.13999999999999</v>
      </c>
    </row>
    <row r="463" spans="2:12" x14ac:dyDescent="0.35">
      <c r="B463" s="37">
        <v>460</v>
      </c>
      <c r="C463" s="18">
        <v>3714</v>
      </c>
      <c r="D463" s="17">
        <v>151.63</v>
      </c>
      <c r="E463" s="17">
        <v>89.8</v>
      </c>
      <c r="F463" s="17">
        <v>133.9</v>
      </c>
      <c r="G463" s="17">
        <v>163</v>
      </c>
      <c r="H463" s="17">
        <v>139.244</v>
      </c>
      <c r="I463" s="17">
        <v>351.88</v>
      </c>
      <c r="J463" s="17">
        <v>29.952000000000002</v>
      </c>
      <c r="K463" s="17">
        <v>47.6</v>
      </c>
      <c r="L463" s="17">
        <v>1107.0060000000001</v>
      </c>
    </row>
    <row r="464" spans="2:12" x14ac:dyDescent="0.35">
      <c r="B464" s="37">
        <v>461</v>
      </c>
      <c r="C464" s="18">
        <v>3715</v>
      </c>
      <c r="D464" s="17">
        <v>25</v>
      </c>
      <c r="E464" s="17">
        <v>0</v>
      </c>
      <c r="F464" s="17">
        <v>0</v>
      </c>
      <c r="G464" s="17">
        <v>54.64</v>
      </c>
      <c r="H464" s="17">
        <v>0</v>
      </c>
      <c r="I464" s="17">
        <v>0</v>
      </c>
      <c r="J464" s="17">
        <v>0</v>
      </c>
      <c r="K464" s="17">
        <v>15.6</v>
      </c>
      <c r="L464" s="17">
        <v>95.24</v>
      </c>
    </row>
    <row r="465" spans="2:12" x14ac:dyDescent="0.35">
      <c r="B465" s="37">
        <v>462</v>
      </c>
      <c r="C465" s="18">
        <v>3717</v>
      </c>
      <c r="D465" s="17">
        <v>225.34</v>
      </c>
      <c r="E465" s="17">
        <v>91</v>
      </c>
      <c r="F465" s="17">
        <v>65.5</v>
      </c>
      <c r="G465" s="17">
        <v>412.56</v>
      </c>
      <c r="H465" s="17">
        <v>119.34</v>
      </c>
      <c r="I465" s="17">
        <v>48</v>
      </c>
      <c r="J465" s="17">
        <v>26.68</v>
      </c>
      <c r="K465" s="17">
        <v>64.14</v>
      </c>
      <c r="L465" s="17">
        <v>1052.56</v>
      </c>
    </row>
    <row r="466" spans="2:12" x14ac:dyDescent="0.35">
      <c r="B466" s="37">
        <v>463</v>
      </c>
      <c r="C466" s="18">
        <v>3718</v>
      </c>
      <c r="D466" s="17">
        <v>11.07</v>
      </c>
      <c r="E466" s="17">
        <v>0</v>
      </c>
      <c r="F466" s="17">
        <v>15</v>
      </c>
      <c r="G466" s="17">
        <v>0</v>
      </c>
      <c r="H466" s="17">
        <v>9.5730000000000004</v>
      </c>
      <c r="I466" s="17">
        <v>0</v>
      </c>
      <c r="J466" s="17">
        <v>0</v>
      </c>
      <c r="K466" s="17">
        <v>0</v>
      </c>
      <c r="L466" s="17">
        <v>35.643000000000001</v>
      </c>
    </row>
    <row r="467" spans="2:12" x14ac:dyDescent="0.35">
      <c r="B467" s="37">
        <v>464</v>
      </c>
      <c r="C467" s="18">
        <v>3719</v>
      </c>
      <c r="D467" s="17">
        <v>42.86</v>
      </c>
      <c r="E467" s="17">
        <v>15</v>
      </c>
      <c r="F467" s="17">
        <v>56.4</v>
      </c>
      <c r="G467" s="17">
        <v>9.4</v>
      </c>
      <c r="H467" s="17">
        <v>78</v>
      </c>
      <c r="I467" s="17">
        <v>40.96</v>
      </c>
      <c r="J467" s="17">
        <v>0</v>
      </c>
      <c r="K467" s="17">
        <v>46.8</v>
      </c>
      <c r="L467" s="17">
        <v>289.42</v>
      </c>
    </row>
    <row r="468" spans="2:12" x14ac:dyDescent="0.35">
      <c r="B468" s="37">
        <v>465</v>
      </c>
      <c r="C468" s="18">
        <v>3720</v>
      </c>
      <c r="D468" s="17">
        <v>97</v>
      </c>
      <c r="E468" s="17">
        <v>0</v>
      </c>
      <c r="F468" s="17">
        <v>118</v>
      </c>
      <c r="G468" s="17">
        <v>42.3</v>
      </c>
      <c r="H468" s="17">
        <v>85.86</v>
      </c>
      <c r="I468" s="17">
        <v>79.42</v>
      </c>
      <c r="J468" s="17">
        <v>0</v>
      </c>
      <c r="K468" s="17">
        <v>0</v>
      </c>
      <c r="L468" s="17">
        <v>422.58</v>
      </c>
    </row>
    <row r="469" spans="2:12" x14ac:dyDescent="0.35">
      <c r="B469" s="37">
        <v>466</v>
      </c>
      <c r="C469" s="18">
        <v>3722</v>
      </c>
      <c r="D469" s="17">
        <v>160.80000000000001</v>
      </c>
      <c r="E469" s="17">
        <v>86.88</v>
      </c>
      <c r="F469" s="17">
        <v>162.584</v>
      </c>
      <c r="G469" s="17">
        <v>285.43599999999998</v>
      </c>
      <c r="H469" s="17">
        <v>148.36000000000001</v>
      </c>
      <c r="I469" s="17">
        <v>551.78</v>
      </c>
      <c r="J469" s="17">
        <v>193.78</v>
      </c>
      <c r="K469" s="17">
        <v>216.51</v>
      </c>
      <c r="L469" s="17">
        <v>1806.13</v>
      </c>
    </row>
    <row r="470" spans="2:12" x14ac:dyDescent="0.35">
      <c r="B470" s="37">
        <v>467</v>
      </c>
      <c r="C470" s="18">
        <v>3723</v>
      </c>
      <c r="D470" s="17">
        <v>221.38</v>
      </c>
      <c r="E470" s="17">
        <v>214.27</v>
      </c>
      <c r="F470" s="17">
        <v>36.479999999999997</v>
      </c>
      <c r="G470" s="17">
        <v>104.52</v>
      </c>
      <c r="H470" s="17">
        <v>240.84</v>
      </c>
      <c r="I470" s="17">
        <v>160.52000000000001</v>
      </c>
      <c r="J470" s="17">
        <v>60.4</v>
      </c>
      <c r="K470" s="17">
        <v>0</v>
      </c>
      <c r="L470" s="17">
        <v>1038.4100000000001</v>
      </c>
    </row>
    <row r="471" spans="2:12" x14ac:dyDescent="0.35">
      <c r="B471" s="37">
        <v>468</v>
      </c>
      <c r="C471" s="18">
        <v>3725</v>
      </c>
      <c r="D471" s="17">
        <v>50.68</v>
      </c>
      <c r="E471" s="17">
        <v>13.5</v>
      </c>
      <c r="F471" s="17">
        <v>27.1</v>
      </c>
      <c r="G471" s="17">
        <v>13.6</v>
      </c>
      <c r="H471" s="17">
        <v>0</v>
      </c>
      <c r="I471" s="17">
        <v>79</v>
      </c>
      <c r="J471" s="17">
        <v>0</v>
      </c>
      <c r="K471" s="17">
        <v>0</v>
      </c>
      <c r="L471" s="17">
        <v>183.88</v>
      </c>
    </row>
    <row r="472" spans="2:12" x14ac:dyDescent="0.35">
      <c r="B472" s="37">
        <v>469</v>
      </c>
      <c r="C472" s="18">
        <v>3726</v>
      </c>
      <c r="D472" s="17">
        <v>93.6</v>
      </c>
      <c r="E472" s="17">
        <v>0</v>
      </c>
      <c r="F472" s="17">
        <v>6.399</v>
      </c>
      <c r="G472" s="17">
        <v>13.6</v>
      </c>
      <c r="H472" s="17">
        <v>0</v>
      </c>
      <c r="I472" s="17">
        <v>54.6</v>
      </c>
      <c r="J472" s="17">
        <v>0</v>
      </c>
      <c r="K472" s="17">
        <v>0</v>
      </c>
      <c r="L472" s="17">
        <v>168.19900000000001</v>
      </c>
    </row>
    <row r="473" spans="2:12" x14ac:dyDescent="0.35">
      <c r="B473" s="37">
        <v>470</v>
      </c>
      <c r="C473" s="18">
        <v>3727</v>
      </c>
      <c r="D473" s="17">
        <v>0</v>
      </c>
      <c r="E473" s="17">
        <v>0</v>
      </c>
      <c r="F473" s="17">
        <v>0</v>
      </c>
      <c r="G473" s="17">
        <v>0</v>
      </c>
      <c r="H473" s="17">
        <v>40</v>
      </c>
      <c r="I473" s="17">
        <v>0</v>
      </c>
      <c r="J473" s="17">
        <v>0</v>
      </c>
      <c r="K473" s="17">
        <v>0</v>
      </c>
      <c r="L473" s="17">
        <v>40</v>
      </c>
    </row>
    <row r="474" spans="2:12" x14ac:dyDescent="0.35">
      <c r="B474" s="37">
        <v>471</v>
      </c>
      <c r="C474" s="18">
        <v>3728</v>
      </c>
      <c r="D474" s="17">
        <v>0</v>
      </c>
      <c r="E474" s="17">
        <v>0</v>
      </c>
      <c r="F474" s="17">
        <v>0</v>
      </c>
      <c r="G474" s="17">
        <v>0</v>
      </c>
      <c r="H474" s="17">
        <v>0</v>
      </c>
      <c r="I474" s="17">
        <v>26.68</v>
      </c>
      <c r="J474" s="17">
        <v>0</v>
      </c>
      <c r="K474" s="17">
        <v>25</v>
      </c>
      <c r="L474" s="17">
        <v>51.68</v>
      </c>
    </row>
    <row r="475" spans="2:12" x14ac:dyDescent="0.35">
      <c r="B475" s="37">
        <v>472</v>
      </c>
      <c r="C475" s="18">
        <v>3730</v>
      </c>
      <c r="D475" s="17">
        <v>345.92599999999999</v>
      </c>
      <c r="E475" s="17">
        <v>97.9</v>
      </c>
      <c r="F475" s="17">
        <v>135.63900000000001</v>
      </c>
      <c r="G475" s="17">
        <v>143.34</v>
      </c>
      <c r="H475" s="17">
        <v>318.60199999999998</v>
      </c>
      <c r="I475" s="17">
        <v>347.84</v>
      </c>
      <c r="J475" s="17">
        <v>182.09</v>
      </c>
      <c r="K475" s="17">
        <v>98.775999999999996</v>
      </c>
      <c r="L475" s="17">
        <v>1670.1130000000001</v>
      </c>
    </row>
    <row r="476" spans="2:12" x14ac:dyDescent="0.35">
      <c r="B476" s="37">
        <v>473</v>
      </c>
      <c r="C476" s="18">
        <v>3732</v>
      </c>
      <c r="D476" s="17">
        <v>66.2</v>
      </c>
      <c r="E476" s="17">
        <v>14.25</v>
      </c>
      <c r="F476" s="17">
        <v>0</v>
      </c>
      <c r="G476" s="17">
        <v>0</v>
      </c>
      <c r="H476" s="17">
        <v>11.04</v>
      </c>
      <c r="I476" s="17">
        <v>23.4</v>
      </c>
      <c r="J476" s="17">
        <v>15.6</v>
      </c>
      <c r="K476" s="17">
        <v>0</v>
      </c>
      <c r="L476" s="17">
        <v>130.49</v>
      </c>
    </row>
    <row r="477" spans="2:12" x14ac:dyDescent="0.35">
      <c r="B477" s="37">
        <v>474</v>
      </c>
      <c r="C477" s="18">
        <v>3733</v>
      </c>
      <c r="D477" s="17">
        <v>0</v>
      </c>
      <c r="E477" s="17">
        <v>0</v>
      </c>
      <c r="F477" s="17">
        <v>0</v>
      </c>
      <c r="G477" s="17">
        <v>0</v>
      </c>
      <c r="H477" s="17">
        <v>0</v>
      </c>
      <c r="I477" s="17">
        <v>17.84</v>
      </c>
      <c r="J477" s="17">
        <v>46.8</v>
      </c>
      <c r="K477" s="17">
        <v>0</v>
      </c>
      <c r="L477" s="17">
        <v>64.64</v>
      </c>
    </row>
    <row r="478" spans="2:12" x14ac:dyDescent="0.35">
      <c r="B478" s="37">
        <v>475</v>
      </c>
      <c r="C478" s="18">
        <v>3735</v>
      </c>
      <c r="D478" s="17">
        <v>0</v>
      </c>
      <c r="E478" s="17">
        <v>14.25</v>
      </c>
      <c r="F478" s="17">
        <v>31.74</v>
      </c>
      <c r="G478" s="17">
        <v>54</v>
      </c>
      <c r="H478" s="17">
        <v>0</v>
      </c>
      <c r="I478" s="17">
        <v>62.4</v>
      </c>
      <c r="J478" s="17">
        <v>0</v>
      </c>
      <c r="K478" s="17">
        <v>0</v>
      </c>
      <c r="L478" s="17">
        <v>162.38999999999999</v>
      </c>
    </row>
    <row r="479" spans="2:12" x14ac:dyDescent="0.35">
      <c r="B479" s="37">
        <v>476</v>
      </c>
      <c r="C479" s="18">
        <v>3737</v>
      </c>
      <c r="D479" s="17">
        <v>68.2</v>
      </c>
      <c r="E479" s="17">
        <v>74.337999999999994</v>
      </c>
      <c r="F479" s="17">
        <v>102.919</v>
      </c>
      <c r="G479" s="17">
        <v>373.6</v>
      </c>
      <c r="H479" s="17">
        <v>172.22</v>
      </c>
      <c r="I479" s="17">
        <v>276.08</v>
      </c>
      <c r="J479" s="17">
        <v>0</v>
      </c>
      <c r="K479" s="17">
        <v>27.2</v>
      </c>
      <c r="L479" s="17">
        <v>1094.557</v>
      </c>
    </row>
    <row r="480" spans="2:12" x14ac:dyDescent="0.35">
      <c r="B480" s="37">
        <v>477</v>
      </c>
      <c r="C480" s="18">
        <v>3738</v>
      </c>
      <c r="D480" s="17">
        <v>0</v>
      </c>
      <c r="E480" s="17">
        <v>0</v>
      </c>
      <c r="F480" s="17">
        <v>0</v>
      </c>
      <c r="G480" s="17">
        <v>0</v>
      </c>
      <c r="H480" s="17">
        <v>0</v>
      </c>
      <c r="I480" s="17">
        <v>19.2</v>
      </c>
      <c r="J480" s="17">
        <v>0</v>
      </c>
      <c r="K480" s="17">
        <v>0</v>
      </c>
      <c r="L480" s="17">
        <v>19.2</v>
      </c>
    </row>
    <row r="481" spans="2:12" x14ac:dyDescent="0.35">
      <c r="B481" s="37">
        <v>478</v>
      </c>
      <c r="C481" s="18">
        <v>3740</v>
      </c>
      <c r="D481" s="17">
        <v>76.599999999999994</v>
      </c>
      <c r="E481" s="17">
        <v>43.24</v>
      </c>
      <c r="F481" s="17">
        <v>67.599999999999994</v>
      </c>
      <c r="G481" s="17">
        <v>97.36</v>
      </c>
      <c r="H481" s="17">
        <v>9.6999999999999993</v>
      </c>
      <c r="I481" s="17">
        <v>118</v>
      </c>
      <c r="J481" s="17">
        <v>30</v>
      </c>
      <c r="K481" s="17">
        <v>0</v>
      </c>
      <c r="L481" s="17">
        <v>442.5</v>
      </c>
    </row>
    <row r="482" spans="2:12" x14ac:dyDescent="0.35">
      <c r="B482" s="37">
        <v>479</v>
      </c>
      <c r="C482" s="18">
        <v>3741</v>
      </c>
      <c r="D482" s="17">
        <v>28.5</v>
      </c>
      <c r="E482" s="17">
        <v>114.24</v>
      </c>
      <c r="F482" s="17">
        <v>220.68</v>
      </c>
      <c r="G482" s="17">
        <v>252.2</v>
      </c>
      <c r="H482" s="17">
        <v>164.2</v>
      </c>
      <c r="I482" s="17">
        <v>125.88</v>
      </c>
      <c r="J482" s="17">
        <v>15.6</v>
      </c>
      <c r="K482" s="17">
        <v>39.479999999999997</v>
      </c>
      <c r="L482" s="17">
        <v>960.78</v>
      </c>
    </row>
    <row r="483" spans="2:12" x14ac:dyDescent="0.35">
      <c r="B483" s="37">
        <v>480</v>
      </c>
      <c r="C483" s="18">
        <v>3744</v>
      </c>
      <c r="D483" s="17">
        <v>51.9</v>
      </c>
      <c r="E483" s="17">
        <v>0</v>
      </c>
      <c r="F483" s="17">
        <v>87.08</v>
      </c>
      <c r="G483" s="17">
        <v>15</v>
      </c>
      <c r="H483" s="17">
        <v>0</v>
      </c>
      <c r="I483" s="17">
        <v>13.34</v>
      </c>
      <c r="J483" s="17">
        <v>31.2</v>
      </c>
      <c r="K483" s="17">
        <v>10</v>
      </c>
      <c r="L483" s="17">
        <v>208.52</v>
      </c>
    </row>
    <row r="484" spans="2:12" x14ac:dyDescent="0.35">
      <c r="B484" s="37">
        <v>481</v>
      </c>
      <c r="C484" s="18">
        <v>3746</v>
      </c>
      <c r="D484" s="17">
        <v>15.6</v>
      </c>
      <c r="E484" s="17">
        <v>0</v>
      </c>
      <c r="F484" s="17">
        <v>0</v>
      </c>
      <c r="G484" s="17">
        <v>22.798999999999999</v>
      </c>
      <c r="H484" s="17">
        <v>0</v>
      </c>
      <c r="I484" s="17">
        <v>27.36</v>
      </c>
      <c r="J484" s="17">
        <v>0</v>
      </c>
      <c r="K484" s="17">
        <v>13.6</v>
      </c>
      <c r="L484" s="17">
        <v>79.358999999999995</v>
      </c>
    </row>
    <row r="485" spans="2:12" x14ac:dyDescent="0.35">
      <c r="B485" s="37">
        <v>482</v>
      </c>
      <c r="C485" s="18">
        <v>3747</v>
      </c>
      <c r="D485" s="17">
        <v>215.76</v>
      </c>
      <c r="E485" s="17">
        <v>241.72</v>
      </c>
      <c r="F485" s="17">
        <v>152.72</v>
      </c>
      <c r="G485" s="17">
        <v>364.52</v>
      </c>
      <c r="H485" s="17">
        <v>200.48</v>
      </c>
      <c r="I485" s="17">
        <v>241.3</v>
      </c>
      <c r="J485" s="17">
        <v>187.16</v>
      </c>
      <c r="K485" s="17">
        <v>93.2</v>
      </c>
      <c r="L485" s="17">
        <v>1696.86</v>
      </c>
    </row>
    <row r="486" spans="2:12" x14ac:dyDescent="0.35">
      <c r="B486" s="37">
        <v>483</v>
      </c>
      <c r="C486" s="18">
        <v>3749</v>
      </c>
      <c r="D486" s="17">
        <v>111</v>
      </c>
      <c r="E486" s="17">
        <v>56.8</v>
      </c>
      <c r="F486" s="17">
        <v>125.78</v>
      </c>
      <c r="G486" s="17">
        <v>183.64</v>
      </c>
      <c r="H486" s="17">
        <v>181.38</v>
      </c>
      <c r="I486" s="17">
        <v>128.54</v>
      </c>
      <c r="J486" s="17">
        <v>33.840000000000003</v>
      </c>
      <c r="K486" s="17">
        <v>19.32</v>
      </c>
      <c r="L486" s="17">
        <v>840.3</v>
      </c>
    </row>
    <row r="487" spans="2:12" x14ac:dyDescent="0.35">
      <c r="B487" s="37">
        <v>484</v>
      </c>
      <c r="C487" s="18">
        <v>3750</v>
      </c>
      <c r="D487" s="17">
        <v>472.15800000000002</v>
      </c>
      <c r="E487" s="17">
        <v>439.25599999999997</v>
      </c>
      <c r="F487" s="17">
        <v>948.80399999999997</v>
      </c>
      <c r="G487" s="17">
        <v>1468.7639999999999</v>
      </c>
      <c r="H487" s="17">
        <v>2145.7539999999999</v>
      </c>
      <c r="I487" s="17">
        <v>2153.8919999999998</v>
      </c>
      <c r="J487" s="17">
        <v>849.18799999999999</v>
      </c>
      <c r="K487" s="17">
        <v>660.78</v>
      </c>
      <c r="L487" s="17">
        <v>9138.5959999999995</v>
      </c>
    </row>
    <row r="488" spans="2:12" x14ac:dyDescent="0.35">
      <c r="B488" s="37">
        <v>485</v>
      </c>
      <c r="C488" s="18">
        <v>3751</v>
      </c>
      <c r="D488" s="17">
        <v>0</v>
      </c>
      <c r="E488" s="17">
        <v>26.4</v>
      </c>
      <c r="F488" s="17">
        <v>0</v>
      </c>
      <c r="G488" s="17">
        <v>0</v>
      </c>
      <c r="H488" s="17">
        <v>67.584000000000003</v>
      </c>
      <c r="I488" s="17">
        <v>0</v>
      </c>
      <c r="J488" s="17">
        <v>41.93</v>
      </c>
      <c r="K488" s="17">
        <v>0</v>
      </c>
      <c r="L488" s="17">
        <v>135.91399999999999</v>
      </c>
    </row>
    <row r="489" spans="2:12" x14ac:dyDescent="0.35">
      <c r="B489" s="37">
        <v>486</v>
      </c>
      <c r="C489" s="18">
        <v>3752</v>
      </c>
      <c r="D489" s="17">
        <v>280.35599999999999</v>
      </c>
      <c r="E489" s="17">
        <v>289.55</v>
      </c>
      <c r="F489" s="17">
        <v>419.19099999999997</v>
      </c>
      <c r="G489" s="17">
        <v>671.35400000000004</v>
      </c>
      <c r="H489" s="17">
        <v>853.71799999999996</v>
      </c>
      <c r="I489" s="17">
        <v>1623.674</v>
      </c>
      <c r="J489" s="17">
        <v>632.44399999999996</v>
      </c>
      <c r="K489" s="17">
        <v>201.86</v>
      </c>
      <c r="L489" s="17">
        <v>4972.1469999999999</v>
      </c>
    </row>
    <row r="490" spans="2:12" x14ac:dyDescent="0.35">
      <c r="B490" s="37">
        <v>487</v>
      </c>
      <c r="C490" s="18">
        <v>3753</v>
      </c>
      <c r="D490" s="17">
        <v>312.41800000000001</v>
      </c>
      <c r="E490" s="17">
        <v>131.61199999999999</v>
      </c>
      <c r="F490" s="17">
        <v>162.33000000000001</v>
      </c>
      <c r="G490" s="17">
        <v>302.02</v>
      </c>
      <c r="H490" s="17">
        <v>771.75</v>
      </c>
      <c r="I490" s="17">
        <v>641.24</v>
      </c>
      <c r="J490" s="17">
        <v>258.69799999999998</v>
      </c>
      <c r="K490" s="17">
        <v>51.53</v>
      </c>
      <c r="L490" s="17">
        <v>2631.598</v>
      </c>
    </row>
    <row r="491" spans="2:12" x14ac:dyDescent="0.35">
      <c r="B491" s="37">
        <v>488</v>
      </c>
      <c r="C491" s="18">
        <v>3754</v>
      </c>
      <c r="D491" s="17">
        <v>572.798</v>
      </c>
      <c r="E491" s="17">
        <v>870.81600000000003</v>
      </c>
      <c r="F491" s="17">
        <v>1454.9159999999999</v>
      </c>
      <c r="G491" s="17">
        <v>1804.028</v>
      </c>
      <c r="H491" s="17">
        <v>2054.2159999999999</v>
      </c>
      <c r="I491" s="17">
        <v>3106.8440000000001</v>
      </c>
      <c r="J491" s="17">
        <v>761.39800000000002</v>
      </c>
      <c r="K491" s="17">
        <v>548.17600000000004</v>
      </c>
      <c r="L491" s="17">
        <v>11173.191999999999</v>
      </c>
    </row>
    <row r="492" spans="2:12" x14ac:dyDescent="0.35">
      <c r="B492" s="37">
        <v>489</v>
      </c>
      <c r="C492" s="18">
        <v>3755</v>
      </c>
      <c r="D492" s="17">
        <v>0</v>
      </c>
      <c r="E492" s="17">
        <v>0</v>
      </c>
      <c r="F492" s="17">
        <v>0</v>
      </c>
      <c r="G492" s="17">
        <v>0</v>
      </c>
      <c r="H492" s="17">
        <v>0</v>
      </c>
      <c r="I492" s="17">
        <v>125.79</v>
      </c>
      <c r="J492" s="17">
        <v>41.93</v>
      </c>
      <c r="K492" s="17">
        <v>0</v>
      </c>
      <c r="L492" s="17">
        <v>167.72</v>
      </c>
    </row>
    <row r="493" spans="2:12" x14ac:dyDescent="0.35">
      <c r="B493" s="37">
        <v>490</v>
      </c>
      <c r="C493" s="18">
        <v>3756</v>
      </c>
      <c r="D493" s="17">
        <v>235.75200000000001</v>
      </c>
      <c r="E493" s="17">
        <v>322.38</v>
      </c>
      <c r="F493" s="17">
        <v>313.11799999999999</v>
      </c>
      <c r="G493" s="17">
        <v>288.92</v>
      </c>
      <c r="H493" s="17">
        <v>630.47400000000005</v>
      </c>
      <c r="I493" s="17">
        <v>708.51400000000001</v>
      </c>
      <c r="J493" s="17">
        <v>130.72999999999999</v>
      </c>
      <c r="K493" s="17">
        <v>95.155000000000001</v>
      </c>
      <c r="L493" s="17">
        <v>2725.0430000000001</v>
      </c>
    </row>
    <row r="494" spans="2:12" x14ac:dyDescent="0.35">
      <c r="B494" s="37">
        <v>491</v>
      </c>
      <c r="C494" s="18">
        <v>3757</v>
      </c>
      <c r="D494" s="17">
        <v>209.684</v>
      </c>
      <c r="E494" s="17">
        <v>179.126</v>
      </c>
      <c r="F494" s="17">
        <v>241.07900000000001</v>
      </c>
      <c r="G494" s="17">
        <v>351.09</v>
      </c>
      <c r="H494" s="17">
        <v>344.6</v>
      </c>
      <c r="I494" s="17">
        <v>331.36</v>
      </c>
      <c r="J494" s="17">
        <v>194.08</v>
      </c>
      <c r="K494" s="17">
        <v>32</v>
      </c>
      <c r="L494" s="17">
        <v>1883.019</v>
      </c>
    </row>
    <row r="495" spans="2:12" x14ac:dyDescent="0.35">
      <c r="B495" s="37">
        <v>492</v>
      </c>
      <c r="C495" s="18">
        <v>3758</v>
      </c>
      <c r="D495" s="17">
        <v>57.2</v>
      </c>
      <c r="E495" s="17">
        <v>18.68</v>
      </c>
      <c r="F495" s="17">
        <v>10</v>
      </c>
      <c r="G495" s="17">
        <v>81.349999999999994</v>
      </c>
      <c r="H495" s="17">
        <v>80.400000000000006</v>
      </c>
      <c r="I495" s="17">
        <v>97.73</v>
      </c>
      <c r="J495" s="17">
        <v>0</v>
      </c>
      <c r="K495" s="17">
        <v>41.93</v>
      </c>
      <c r="L495" s="17">
        <v>387.29</v>
      </c>
    </row>
    <row r="496" spans="2:12" x14ac:dyDescent="0.35">
      <c r="B496" s="37">
        <v>493</v>
      </c>
      <c r="C496" s="18">
        <v>3759</v>
      </c>
      <c r="D496" s="17">
        <v>13.5</v>
      </c>
      <c r="E496" s="17">
        <v>35.9</v>
      </c>
      <c r="F496" s="17">
        <v>0</v>
      </c>
      <c r="G496" s="17">
        <v>70.599999999999994</v>
      </c>
      <c r="H496" s="17">
        <v>44.1</v>
      </c>
      <c r="I496" s="17">
        <v>15.6</v>
      </c>
      <c r="J496" s="17">
        <v>84.4</v>
      </c>
      <c r="K496" s="17">
        <v>0</v>
      </c>
      <c r="L496" s="17">
        <v>264.10000000000002</v>
      </c>
    </row>
    <row r="497" spans="2:12" x14ac:dyDescent="0.35">
      <c r="B497" s="37">
        <v>494</v>
      </c>
      <c r="C497" s="18">
        <v>3761</v>
      </c>
      <c r="D497" s="17">
        <v>102.3</v>
      </c>
      <c r="E497" s="17">
        <v>0</v>
      </c>
      <c r="F497" s="17">
        <v>0</v>
      </c>
      <c r="G497" s="17">
        <v>31.2</v>
      </c>
      <c r="H497" s="17">
        <v>0</v>
      </c>
      <c r="I497" s="17">
        <v>129.50399999999999</v>
      </c>
      <c r="J497" s="17">
        <v>0</v>
      </c>
      <c r="K497" s="17">
        <v>23.4</v>
      </c>
      <c r="L497" s="17">
        <v>286.404</v>
      </c>
    </row>
    <row r="498" spans="2:12" x14ac:dyDescent="0.35">
      <c r="B498" s="37">
        <v>495</v>
      </c>
      <c r="C498" s="18">
        <v>3762</v>
      </c>
      <c r="D498" s="17">
        <v>0</v>
      </c>
      <c r="E498" s="17">
        <v>0</v>
      </c>
      <c r="F498" s="17">
        <v>25.6</v>
      </c>
      <c r="G498" s="17">
        <v>46.68</v>
      </c>
      <c r="H498" s="17">
        <v>0</v>
      </c>
      <c r="I498" s="17">
        <v>40.020000000000003</v>
      </c>
      <c r="J498" s="17">
        <v>0</v>
      </c>
      <c r="K498" s="17">
        <v>0</v>
      </c>
      <c r="L498" s="17">
        <v>112.3</v>
      </c>
    </row>
    <row r="499" spans="2:12" x14ac:dyDescent="0.35">
      <c r="B499" s="37">
        <v>496</v>
      </c>
      <c r="C499" s="18">
        <v>3763</v>
      </c>
      <c r="D499" s="17">
        <v>77.099999999999994</v>
      </c>
      <c r="E499" s="17">
        <v>40</v>
      </c>
      <c r="F499" s="17">
        <v>226.51900000000001</v>
      </c>
      <c r="G499" s="17">
        <v>62.5</v>
      </c>
      <c r="H499" s="17">
        <v>59.8</v>
      </c>
      <c r="I499" s="17">
        <v>61.13</v>
      </c>
      <c r="J499" s="17">
        <v>105.398</v>
      </c>
      <c r="K499" s="17">
        <v>0</v>
      </c>
      <c r="L499" s="17">
        <v>632.447</v>
      </c>
    </row>
    <row r="500" spans="2:12" x14ac:dyDescent="0.35">
      <c r="B500" s="37">
        <v>497</v>
      </c>
      <c r="C500" s="18">
        <v>3764</v>
      </c>
      <c r="D500" s="17">
        <v>217.024</v>
      </c>
      <c r="E500" s="17">
        <v>19.2</v>
      </c>
      <c r="F500" s="17">
        <v>193.09</v>
      </c>
      <c r="G500" s="17">
        <v>274.14999999999998</v>
      </c>
      <c r="H500" s="17">
        <v>278.58</v>
      </c>
      <c r="I500" s="17">
        <v>458.87</v>
      </c>
      <c r="J500" s="17">
        <v>32.36</v>
      </c>
      <c r="K500" s="17">
        <v>16</v>
      </c>
      <c r="L500" s="17">
        <v>1489.2739999999999</v>
      </c>
    </row>
    <row r="501" spans="2:12" x14ac:dyDescent="0.35">
      <c r="B501" s="37">
        <v>498</v>
      </c>
      <c r="C501" s="18">
        <v>3765</v>
      </c>
      <c r="D501" s="17">
        <v>121.94</v>
      </c>
      <c r="E501" s="17">
        <v>33.1</v>
      </c>
      <c r="F501" s="17">
        <v>47.42</v>
      </c>
      <c r="G501" s="17">
        <v>88.73</v>
      </c>
      <c r="H501" s="17">
        <v>225.2</v>
      </c>
      <c r="I501" s="17">
        <v>78.38</v>
      </c>
      <c r="J501" s="17">
        <v>19.3</v>
      </c>
      <c r="K501" s="17">
        <v>0</v>
      </c>
      <c r="L501" s="17">
        <v>614.07000000000005</v>
      </c>
    </row>
    <row r="502" spans="2:12" x14ac:dyDescent="0.35">
      <c r="B502" s="37">
        <v>499</v>
      </c>
      <c r="C502" s="18">
        <v>3766</v>
      </c>
      <c r="D502" s="17">
        <v>27</v>
      </c>
      <c r="E502" s="17">
        <v>69.72</v>
      </c>
      <c r="F502" s="17">
        <v>69</v>
      </c>
      <c r="G502" s="17">
        <v>0</v>
      </c>
      <c r="H502" s="17">
        <v>30.72</v>
      </c>
      <c r="I502" s="17">
        <v>154.52000000000001</v>
      </c>
      <c r="J502" s="17">
        <v>69.36</v>
      </c>
      <c r="K502" s="17">
        <v>0</v>
      </c>
      <c r="L502" s="17">
        <v>420.32</v>
      </c>
    </row>
    <row r="503" spans="2:12" x14ac:dyDescent="0.35">
      <c r="B503" s="37">
        <v>500</v>
      </c>
      <c r="C503" s="18">
        <v>3767</v>
      </c>
      <c r="D503" s="17">
        <v>0</v>
      </c>
      <c r="E503" s="17">
        <v>40</v>
      </c>
      <c r="F503" s="17">
        <v>46.8</v>
      </c>
      <c r="G503" s="17">
        <v>0</v>
      </c>
      <c r="H503" s="17">
        <v>39</v>
      </c>
      <c r="I503" s="17">
        <v>30</v>
      </c>
      <c r="J503" s="17">
        <v>77.88</v>
      </c>
      <c r="K503" s="17">
        <v>0</v>
      </c>
      <c r="L503" s="17">
        <v>233.68</v>
      </c>
    </row>
    <row r="504" spans="2:12" x14ac:dyDescent="0.35">
      <c r="B504" s="37">
        <v>501</v>
      </c>
      <c r="C504" s="18">
        <v>3770</v>
      </c>
      <c r="D504" s="17">
        <v>48.14</v>
      </c>
      <c r="E504" s="17">
        <v>123.1</v>
      </c>
      <c r="F504" s="17">
        <v>15.6</v>
      </c>
      <c r="G504" s="17">
        <v>54.4</v>
      </c>
      <c r="H504" s="17">
        <v>106.01</v>
      </c>
      <c r="I504" s="17">
        <v>294.51</v>
      </c>
      <c r="J504" s="17">
        <v>69.72</v>
      </c>
      <c r="K504" s="17">
        <v>42.34</v>
      </c>
      <c r="L504" s="17">
        <v>753.82</v>
      </c>
    </row>
    <row r="505" spans="2:12" x14ac:dyDescent="0.35">
      <c r="B505" s="37">
        <v>502</v>
      </c>
      <c r="C505" s="18">
        <v>3775</v>
      </c>
      <c r="D505" s="17">
        <v>111.566</v>
      </c>
      <c r="E505" s="17">
        <v>74.540000000000006</v>
      </c>
      <c r="F505" s="17">
        <v>61</v>
      </c>
      <c r="G505" s="17">
        <v>49.2</v>
      </c>
      <c r="H505" s="17">
        <v>134.11600000000001</v>
      </c>
      <c r="I505" s="17">
        <v>101.02</v>
      </c>
      <c r="J505" s="17">
        <v>46.968000000000004</v>
      </c>
      <c r="K505" s="17">
        <v>41.93</v>
      </c>
      <c r="L505" s="17">
        <v>620.34</v>
      </c>
    </row>
    <row r="506" spans="2:12" x14ac:dyDescent="0.35">
      <c r="B506" s="37">
        <v>503</v>
      </c>
      <c r="C506" s="18">
        <v>3777</v>
      </c>
      <c r="D506" s="17">
        <v>377.17</v>
      </c>
      <c r="E506" s="17">
        <v>170.04599999999999</v>
      </c>
      <c r="F506" s="17">
        <v>137.69999999999999</v>
      </c>
      <c r="G506" s="17">
        <v>177.886</v>
      </c>
      <c r="H506" s="17">
        <v>198.18</v>
      </c>
      <c r="I506" s="17">
        <v>427.94</v>
      </c>
      <c r="J506" s="17">
        <v>191.93600000000001</v>
      </c>
      <c r="K506" s="17">
        <v>78</v>
      </c>
      <c r="L506" s="17">
        <v>1758.8579999999999</v>
      </c>
    </row>
    <row r="507" spans="2:12" x14ac:dyDescent="0.35">
      <c r="B507" s="37">
        <v>504</v>
      </c>
      <c r="C507" s="18">
        <v>3778</v>
      </c>
      <c r="D507" s="17">
        <v>0</v>
      </c>
      <c r="E507" s="17">
        <v>19.8</v>
      </c>
      <c r="F507" s="17">
        <v>0</v>
      </c>
      <c r="G507" s="17">
        <v>0</v>
      </c>
      <c r="H507" s="17">
        <v>0</v>
      </c>
      <c r="I507" s="17">
        <v>0</v>
      </c>
      <c r="J507" s="17">
        <v>0</v>
      </c>
      <c r="K507" s="17">
        <v>0</v>
      </c>
      <c r="L507" s="17">
        <v>19.8</v>
      </c>
    </row>
    <row r="508" spans="2:12" x14ac:dyDescent="0.35">
      <c r="B508" s="37">
        <v>505</v>
      </c>
      <c r="C508" s="18">
        <v>3779</v>
      </c>
      <c r="D508" s="17">
        <v>0</v>
      </c>
      <c r="E508" s="17">
        <v>45.6</v>
      </c>
      <c r="F508" s="17">
        <v>0</v>
      </c>
      <c r="G508" s="17">
        <v>13.34</v>
      </c>
      <c r="H508" s="17">
        <v>0</v>
      </c>
      <c r="I508" s="17">
        <v>0</v>
      </c>
      <c r="J508" s="17">
        <v>0</v>
      </c>
      <c r="K508" s="17">
        <v>0</v>
      </c>
      <c r="L508" s="17">
        <v>58.94</v>
      </c>
    </row>
    <row r="509" spans="2:12" x14ac:dyDescent="0.35">
      <c r="B509" s="37">
        <v>506</v>
      </c>
      <c r="C509" s="18">
        <v>3781</v>
      </c>
      <c r="D509" s="17">
        <v>75</v>
      </c>
      <c r="E509" s="17">
        <v>0</v>
      </c>
      <c r="F509" s="17">
        <v>72.02</v>
      </c>
      <c r="G509" s="17">
        <v>145.01</v>
      </c>
      <c r="H509" s="17">
        <v>93.83</v>
      </c>
      <c r="I509" s="17">
        <v>40.700000000000003</v>
      </c>
      <c r="J509" s="17">
        <v>0</v>
      </c>
      <c r="K509" s="17">
        <v>18.431999999999999</v>
      </c>
      <c r="L509" s="17">
        <v>444.99200000000002</v>
      </c>
    </row>
    <row r="510" spans="2:12" x14ac:dyDescent="0.35">
      <c r="B510" s="37">
        <v>507</v>
      </c>
      <c r="C510" s="18">
        <v>3782</v>
      </c>
      <c r="D510" s="17">
        <v>185.54900000000001</v>
      </c>
      <c r="E510" s="17">
        <v>82.8</v>
      </c>
      <c r="F510" s="17">
        <v>224.94</v>
      </c>
      <c r="G510" s="17">
        <v>183.41</v>
      </c>
      <c r="H510" s="17">
        <v>278.28899999999999</v>
      </c>
      <c r="I510" s="17">
        <v>332.2</v>
      </c>
      <c r="J510" s="17">
        <v>87.867999999999995</v>
      </c>
      <c r="K510" s="17">
        <v>0</v>
      </c>
      <c r="L510" s="17">
        <v>1375.056</v>
      </c>
    </row>
    <row r="511" spans="2:12" x14ac:dyDescent="0.35">
      <c r="B511" s="37">
        <v>508</v>
      </c>
      <c r="C511" s="18">
        <v>3783</v>
      </c>
      <c r="D511" s="17">
        <v>44.8</v>
      </c>
      <c r="E511" s="17">
        <v>78.7</v>
      </c>
      <c r="F511" s="17">
        <v>63.58</v>
      </c>
      <c r="G511" s="17">
        <v>108.3</v>
      </c>
      <c r="H511" s="17">
        <v>69.58</v>
      </c>
      <c r="I511" s="17">
        <v>141.32</v>
      </c>
      <c r="J511" s="17">
        <v>0</v>
      </c>
      <c r="K511" s="17">
        <v>0</v>
      </c>
      <c r="L511" s="17">
        <v>506.28</v>
      </c>
    </row>
    <row r="512" spans="2:12" x14ac:dyDescent="0.35">
      <c r="B512" s="37">
        <v>509</v>
      </c>
      <c r="C512" s="18">
        <v>3786</v>
      </c>
      <c r="D512" s="17">
        <v>84.11</v>
      </c>
      <c r="E512" s="17">
        <v>44.97</v>
      </c>
      <c r="F512" s="17">
        <v>58.5</v>
      </c>
      <c r="G512" s="17">
        <v>54</v>
      </c>
      <c r="H512" s="17">
        <v>74.5</v>
      </c>
      <c r="I512" s="17">
        <v>102.5</v>
      </c>
      <c r="J512" s="17">
        <v>36.9</v>
      </c>
      <c r="K512" s="17">
        <v>0</v>
      </c>
      <c r="L512" s="17">
        <v>455.48</v>
      </c>
    </row>
    <row r="513" spans="2:12" x14ac:dyDescent="0.35">
      <c r="B513" s="37">
        <v>510</v>
      </c>
      <c r="C513" s="18">
        <v>3787</v>
      </c>
      <c r="D513" s="17">
        <v>0</v>
      </c>
      <c r="E513" s="17">
        <v>15.6</v>
      </c>
      <c r="F513" s="17">
        <v>23.2</v>
      </c>
      <c r="G513" s="17">
        <v>75.2</v>
      </c>
      <c r="H513" s="17">
        <v>0</v>
      </c>
      <c r="I513" s="17">
        <v>0</v>
      </c>
      <c r="J513" s="17">
        <v>0</v>
      </c>
      <c r="K513" s="17">
        <v>0</v>
      </c>
      <c r="L513" s="17">
        <v>114</v>
      </c>
    </row>
    <row r="514" spans="2:12" x14ac:dyDescent="0.35">
      <c r="B514" s="37">
        <v>511</v>
      </c>
      <c r="C514" s="18">
        <v>3788</v>
      </c>
      <c r="D514" s="17">
        <v>37.22</v>
      </c>
      <c r="E514" s="17">
        <v>0</v>
      </c>
      <c r="F514" s="17">
        <v>0</v>
      </c>
      <c r="G514" s="17">
        <v>57.292000000000002</v>
      </c>
      <c r="H514" s="17">
        <v>9.6999999999999993</v>
      </c>
      <c r="I514" s="17">
        <v>30.6</v>
      </c>
      <c r="J514" s="17">
        <v>13.5</v>
      </c>
      <c r="K514" s="17">
        <v>0</v>
      </c>
      <c r="L514" s="17">
        <v>148.31200000000001</v>
      </c>
    </row>
    <row r="515" spans="2:12" x14ac:dyDescent="0.35">
      <c r="B515" s="37">
        <v>512</v>
      </c>
      <c r="C515" s="18">
        <v>3789</v>
      </c>
      <c r="D515" s="17">
        <v>0</v>
      </c>
      <c r="E515" s="17">
        <v>0</v>
      </c>
      <c r="F515" s="17">
        <v>19.2</v>
      </c>
      <c r="G515" s="17">
        <v>0</v>
      </c>
      <c r="H515" s="17">
        <v>0</v>
      </c>
      <c r="I515" s="17">
        <v>0</v>
      </c>
      <c r="J515" s="17">
        <v>0</v>
      </c>
      <c r="K515" s="17">
        <v>0</v>
      </c>
      <c r="L515" s="17">
        <v>19.2</v>
      </c>
    </row>
    <row r="516" spans="2:12" x14ac:dyDescent="0.35">
      <c r="B516" s="37">
        <v>513</v>
      </c>
      <c r="C516" s="18">
        <v>3791</v>
      </c>
      <c r="D516" s="17">
        <v>44.7</v>
      </c>
      <c r="E516" s="17">
        <v>27</v>
      </c>
      <c r="F516" s="17">
        <v>19.2</v>
      </c>
      <c r="G516" s="17">
        <v>46.8</v>
      </c>
      <c r="H516" s="17">
        <v>40.018999999999998</v>
      </c>
      <c r="I516" s="17">
        <v>127.88</v>
      </c>
      <c r="J516" s="17">
        <v>23.4</v>
      </c>
      <c r="K516" s="17">
        <v>9.9</v>
      </c>
      <c r="L516" s="17">
        <v>338.899</v>
      </c>
    </row>
    <row r="517" spans="2:12" x14ac:dyDescent="0.35">
      <c r="B517" s="37">
        <v>514</v>
      </c>
      <c r="C517" s="18">
        <v>3792</v>
      </c>
      <c r="D517" s="17">
        <v>15.6</v>
      </c>
      <c r="E517" s="17">
        <v>22.54</v>
      </c>
      <c r="F517" s="17">
        <v>0</v>
      </c>
      <c r="G517" s="17">
        <v>37.1</v>
      </c>
      <c r="H517" s="17">
        <v>0</v>
      </c>
      <c r="I517" s="17">
        <v>42.04</v>
      </c>
      <c r="J517" s="17">
        <v>0</v>
      </c>
      <c r="K517" s="17">
        <v>0</v>
      </c>
      <c r="L517" s="17">
        <v>117.28</v>
      </c>
    </row>
    <row r="518" spans="2:12" x14ac:dyDescent="0.35">
      <c r="B518" s="37">
        <v>515</v>
      </c>
      <c r="C518" s="18">
        <v>3793</v>
      </c>
      <c r="D518" s="17">
        <v>144.38999999999999</v>
      </c>
      <c r="E518" s="17">
        <v>68.099999999999994</v>
      </c>
      <c r="F518" s="17">
        <v>36.6</v>
      </c>
      <c r="G518" s="17">
        <v>128.83000000000001</v>
      </c>
      <c r="H518" s="17">
        <v>131.12</v>
      </c>
      <c r="I518" s="17">
        <v>160.714</v>
      </c>
      <c r="J518" s="17">
        <v>80</v>
      </c>
      <c r="K518" s="17">
        <v>15</v>
      </c>
      <c r="L518" s="17">
        <v>764.75400000000002</v>
      </c>
    </row>
    <row r="519" spans="2:12" x14ac:dyDescent="0.35">
      <c r="B519" s="37">
        <v>516</v>
      </c>
      <c r="C519" s="18">
        <v>3795</v>
      </c>
      <c r="D519" s="17">
        <v>59.9</v>
      </c>
      <c r="E519" s="17">
        <v>0</v>
      </c>
      <c r="F519" s="17">
        <v>78</v>
      </c>
      <c r="G519" s="17">
        <v>0</v>
      </c>
      <c r="H519" s="17">
        <v>106.5</v>
      </c>
      <c r="I519" s="17">
        <v>41.4</v>
      </c>
      <c r="J519" s="17">
        <v>0</v>
      </c>
      <c r="K519" s="17">
        <v>0</v>
      </c>
      <c r="L519" s="17">
        <v>285.8</v>
      </c>
    </row>
    <row r="520" spans="2:12" x14ac:dyDescent="0.35">
      <c r="B520" s="37">
        <v>517</v>
      </c>
      <c r="C520" s="18">
        <v>3796</v>
      </c>
      <c r="D520" s="17">
        <v>23.5</v>
      </c>
      <c r="E520" s="17">
        <v>174.178</v>
      </c>
      <c r="F520" s="17">
        <v>96.6</v>
      </c>
      <c r="G520" s="17">
        <v>208.18</v>
      </c>
      <c r="H520" s="17">
        <v>184.11</v>
      </c>
      <c r="I520" s="17">
        <v>267.58600000000001</v>
      </c>
      <c r="J520" s="17">
        <v>220.602</v>
      </c>
      <c r="K520" s="17">
        <v>0</v>
      </c>
      <c r="L520" s="17">
        <v>1174.7560000000001</v>
      </c>
    </row>
    <row r="521" spans="2:12" x14ac:dyDescent="0.35">
      <c r="B521" s="37">
        <v>518</v>
      </c>
      <c r="C521" s="18">
        <v>3797</v>
      </c>
      <c r="D521" s="17">
        <v>75.256</v>
      </c>
      <c r="E521" s="17">
        <v>40.340000000000003</v>
      </c>
      <c r="F521" s="17">
        <v>31.2</v>
      </c>
      <c r="G521" s="17">
        <v>90.6</v>
      </c>
      <c r="H521" s="17">
        <v>27.86</v>
      </c>
      <c r="I521" s="17">
        <v>28.2</v>
      </c>
      <c r="J521" s="17">
        <v>19.968</v>
      </c>
      <c r="K521" s="17">
        <v>0</v>
      </c>
      <c r="L521" s="17">
        <v>313.42399999999998</v>
      </c>
    </row>
    <row r="522" spans="2:12" x14ac:dyDescent="0.35">
      <c r="B522" s="37">
        <v>519</v>
      </c>
      <c r="C522" s="18">
        <v>3799</v>
      </c>
      <c r="D522" s="17">
        <v>95.6</v>
      </c>
      <c r="E522" s="17">
        <v>82.99</v>
      </c>
      <c r="F522" s="17">
        <v>69.08</v>
      </c>
      <c r="G522" s="17">
        <v>128.38</v>
      </c>
      <c r="H522" s="17">
        <v>41.04</v>
      </c>
      <c r="I522" s="17">
        <v>45.1</v>
      </c>
      <c r="J522" s="17">
        <v>109.93</v>
      </c>
      <c r="K522" s="17">
        <v>0</v>
      </c>
      <c r="L522" s="17">
        <v>572.12</v>
      </c>
    </row>
    <row r="523" spans="2:12" x14ac:dyDescent="0.35">
      <c r="B523" s="37">
        <v>520</v>
      </c>
      <c r="C523" s="18">
        <v>3802</v>
      </c>
      <c r="D523" s="17">
        <v>437.42399999999998</v>
      </c>
      <c r="E523" s="17">
        <v>328.03899999999999</v>
      </c>
      <c r="F523" s="17">
        <v>612.23400000000004</v>
      </c>
      <c r="G523" s="17">
        <v>628.85400000000004</v>
      </c>
      <c r="H523" s="17">
        <v>897.43399999999997</v>
      </c>
      <c r="I523" s="17">
        <v>1392.18</v>
      </c>
      <c r="J523" s="17">
        <v>769.57</v>
      </c>
      <c r="K523" s="17">
        <v>332.12</v>
      </c>
      <c r="L523" s="17">
        <v>5397.8549999999996</v>
      </c>
    </row>
    <row r="524" spans="2:12" x14ac:dyDescent="0.35">
      <c r="B524" s="37">
        <v>521</v>
      </c>
      <c r="C524" s="18">
        <v>3803</v>
      </c>
      <c r="D524" s="17">
        <v>66.677999999999997</v>
      </c>
      <c r="E524" s="17">
        <v>201.87</v>
      </c>
      <c r="F524" s="17">
        <v>312.09199999999998</v>
      </c>
      <c r="G524" s="17">
        <v>431.35</v>
      </c>
      <c r="H524" s="17">
        <v>253.17400000000001</v>
      </c>
      <c r="I524" s="17">
        <v>502.33800000000002</v>
      </c>
      <c r="J524" s="17">
        <v>190.06299999999999</v>
      </c>
      <c r="K524" s="17">
        <v>167.95</v>
      </c>
      <c r="L524" s="17">
        <v>2125.5149999999999</v>
      </c>
    </row>
    <row r="525" spans="2:12" x14ac:dyDescent="0.35">
      <c r="B525" s="37">
        <v>522</v>
      </c>
      <c r="C525" s="18">
        <v>3804</v>
      </c>
      <c r="D525" s="17">
        <v>260.83699999999999</v>
      </c>
      <c r="E525" s="17">
        <v>257.18</v>
      </c>
      <c r="F525" s="17">
        <v>357.56</v>
      </c>
      <c r="G525" s="17">
        <v>615.62</v>
      </c>
      <c r="H525" s="17">
        <v>457.27600000000001</v>
      </c>
      <c r="I525" s="17">
        <v>742.82</v>
      </c>
      <c r="J525" s="17">
        <v>362.85</v>
      </c>
      <c r="K525" s="17">
        <v>47.92</v>
      </c>
      <c r="L525" s="17">
        <v>3102.0630000000001</v>
      </c>
    </row>
    <row r="526" spans="2:12" x14ac:dyDescent="0.35">
      <c r="B526" s="37">
        <v>523</v>
      </c>
      <c r="C526" s="18">
        <v>3805</v>
      </c>
      <c r="D526" s="17">
        <v>914.58699999999999</v>
      </c>
      <c r="E526" s="17">
        <v>1294.2660000000001</v>
      </c>
      <c r="F526" s="17">
        <v>1441.37</v>
      </c>
      <c r="G526" s="17">
        <v>2055.8040000000001</v>
      </c>
      <c r="H526" s="17">
        <v>2718.95</v>
      </c>
      <c r="I526" s="17">
        <v>3093.2060000000001</v>
      </c>
      <c r="J526" s="17">
        <v>1104.9179999999999</v>
      </c>
      <c r="K526" s="17">
        <v>743.62</v>
      </c>
      <c r="L526" s="17">
        <v>13366.721</v>
      </c>
    </row>
    <row r="527" spans="2:12" x14ac:dyDescent="0.35">
      <c r="B527" s="37">
        <v>524</v>
      </c>
      <c r="C527" s="18">
        <v>3806</v>
      </c>
      <c r="D527" s="17">
        <v>1019.515</v>
      </c>
      <c r="E527" s="17">
        <v>1488.586</v>
      </c>
      <c r="F527" s="17">
        <v>2200.7869999999998</v>
      </c>
      <c r="G527" s="17">
        <v>2776.9540000000002</v>
      </c>
      <c r="H527" s="17">
        <v>3503.4780000000001</v>
      </c>
      <c r="I527" s="17">
        <v>4414.78</v>
      </c>
      <c r="J527" s="17">
        <v>1530.616</v>
      </c>
      <c r="K527" s="17">
        <v>688.05100000000004</v>
      </c>
      <c r="L527" s="17">
        <v>17622.767</v>
      </c>
    </row>
    <row r="528" spans="2:12" x14ac:dyDescent="0.35">
      <c r="B528" s="37">
        <v>525</v>
      </c>
      <c r="C528" s="18">
        <v>3807</v>
      </c>
      <c r="D528" s="17">
        <v>131.86799999999999</v>
      </c>
      <c r="E528" s="17">
        <v>145.87700000000001</v>
      </c>
      <c r="F528" s="17">
        <v>410.76799999999997</v>
      </c>
      <c r="G528" s="17">
        <v>132.63999999999999</v>
      </c>
      <c r="H528" s="17">
        <v>412.34399999999999</v>
      </c>
      <c r="I528" s="17">
        <v>462</v>
      </c>
      <c r="J528" s="17">
        <v>152.28</v>
      </c>
      <c r="K528" s="17">
        <v>54.3</v>
      </c>
      <c r="L528" s="17">
        <v>1902.077</v>
      </c>
    </row>
    <row r="529" spans="2:12" x14ac:dyDescent="0.35">
      <c r="B529" s="37">
        <v>526</v>
      </c>
      <c r="C529" s="18">
        <v>3808</v>
      </c>
      <c r="D529" s="17">
        <v>73.587999999999994</v>
      </c>
      <c r="E529" s="17">
        <v>73.47</v>
      </c>
      <c r="F529" s="17">
        <v>38.4</v>
      </c>
      <c r="G529" s="17">
        <v>89</v>
      </c>
      <c r="H529" s="17">
        <v>209.8</v>
      </c>
      <c r="I529" s="17">
        <v>289.08</v>
      </c>
      <c r="J529" s="17">
        <v>68.61</v>
      </c>
      <c r="K529" s="17">
        <v>0</v>
      </c>
      <c r="L529" s="17">
        <v>841.94799999999998</v>
      </c>
    </row>
    <row r="530" spans="2:12" x14ac:dyDescent="0.35">
      <c r="B530" s="37">
        <v>527</v>
      </c>
      <c r="C530" s="18">
        <v>3809</v>
      </c>
      <c r="D530" s="17">
        <v>377.63400000000001</v>
      </c>
      <c r="E530" s="17">
        <v>454.21</v>
      </c>
      <c r="F530" s="17">
        <v>707.68899999999996</v>
      </c>
      <c r="G530" s="17">
        <v>1153.9739999999999</v>
      </c>
      <c r="H530" s="17">
        <v>1022.184</v>
      </c>
      <c r="I530" s="17">
        <v>2220.3440000000001</v>
      </c>
      <c r="J530" s="17">
        <v>929.48</v>
      </c>
      <c r="K530" s="17">
        <v>455.11799999999999</v>
      </c>
      <c r="L530" s="17">
        <v>7320.6329999999998</v>
      </c>
    </row>
    <row r="531" spans="2:12" x14ac:dyDescent="0.35">
      <c r="B531" s="37">
        <v>528</v>
      </c>
      <c r="C531" s="18">
        <v>3810</v>
      </c>
      <c r="D531" s="17">
        <v>597.00199999999995</v>
      </c>
      <c r="E531" s="17">
        <v>888.21600000000001</v>
      </c>
      <c r="F531" s="17">
        <v>989.55200000000002</v>
      </c>
      <c r="G531" s="17">
        <v>2104.4459999999999</v>
      </c>
      <c r="H531" s="17">
        <v>2087.5439999999999</v>
      </c>
      <c r="I531" s="17">
        <v>2288.8180000000002</v>
      </c>
      <c r="J531" s="17">
        <v>974.30600000000004</v>
      </c>
      <c r="K531" s="17">
        <v>284.61799999999999</v>
      </c>
      <c r="L531" s="17">
        <v>10214.502</v>
      </c>
    </row>
    <row r="532" spans="2:12" x14ac:dyDescent="0.35">
      <c r="B532" s="37">
        <v>529</v>
      </c>
      <c r="C532" s="18">
        <v>3812</v>
      </c>
      <c r="D532" s="17">
        <v>85.64</v>
      </c>
      <c r="E532" s="17">
        <v>23.4</v>
      </c>
      <c r="F532" s="17">
        <v>0</v>
      </c>
      <c r="G532" s="17">
        <v>101.14</v>
      </c>
      <c r="H532" s="17">
        <v>64.599999999999994</v>
      </c>
      <c r="I532" s="17">
        <v>138.31</v>
      </c>
      <c r="J532" s="17">
        <v>37.659999999999997</v>
      </c>
      <c r="K532" s="17">
        <v>39</v>
      </c>
      <c r="L532" s="17">
        <v>489.75</v>
      </c>
    </row>
    <row r="533" spans="2:12" x14ac:dyDescent="0.35">
      <c r="B533" s="37">
        <v>530</v>
      </c>
      <c r="C533" s="18">
        <v>3813</v>
      </c>
      <c r="D533" s="17">
        <v>23.988</v>
      </c>
      <c r="E533" s="17">
        <v>22.8</v>
      </c>
      <c r="F533" s="17">
        <v>76.709999999999994</v>
      </c>
      <c r="G533" s="17">
        <v>0</v>
      </c>
      <c r="H533" s="17">
        <v>0</v>
      </c>
      <c r="I533" s="17">
        <v>0</v>
      </c>
      <c r="J533" s="17">
        <v>0</v>
      </c>
      <c r="K533" s="17">
        <v>0</v>
      </c>
      <c r="L533" s="17">
        <v>123.498</v>
      </c>
    </row>
    <row r="534" spans="2:12" x14ac:dyDescent="0.35">
      <c r="B534" s="37">
        <v>531</v>
      </c>
      <c r="C534" s="18">
        <v>3814</v>
      </c>
      <c r="D534" s="17">
        <v>52.177999999999997</v>
      </c>
      <c r="E534" s="17">
        <v>32</v>
      </c>
      <c r="F534" s="17">
        <v>42.9</v>
      </c>
      <c r="G534" s="17">
        <v>15.6</v>
      </c>
      <c r="H534" s="17">
        <v>96.799000000000007</v>
      </c>
      <c r="I534" s="17">
        <v>19.2</v>
      </c>
      <c r="J534" s="17">
        <v>88.73</v>
      </c>
      <c r="K534" s="17">
        <v>40.5</v>
      </c>
      <c r="L534" s="17">
        <v>387.90699999999998</v>
      </c>
    </row>
    <row r="535" spans="2:12" x14ac:dyDescent="0.35">
      <c r="B535" s="37">
        <v>532</v>
      </c>
      <c r="C535" s="18">
        <v>3815</v>
      </c>
      <c r="D535" s="17">
        <v>93</v>
      </c>
      <c r="E535" s="17">
        <v>76.188000000000002</v>
      </c>
      <c r="F535" s="17">
        <v>96.16</v>
      </c>
      <c r="G535" s="17">
        <v>70.180000000000007</v>
      </c>
      <c r="H535" s="17">
        <v>100.74</v>
      </c>
      <c r="I535" s="17">
        <v>129.4</v>
      </c>
      <c r="J535" s="17">
        <v>77.400000000000006</v>
      </c>
      <c r="K535" s="17">
        <v>80.61</v>
      </c>
      <c r="L535" s="17">
        <v>723.678</v>
      </c>
    </row>
    <row r="536" spans="2:12" x14ac:dyDescent="0.35">
      <c r="B536" s="37">
        <v>533</v>
      </c>
      <c r="C536" s="18">
        <v>3816</v>
      </c>
      <c r="D536" s="17">
        <v>89.5</v>
      </c>
      <c r="E536" s="17">
        <v>78.599999999999994</v>
      </c>
      <c r="F536" s="17">
        <v>36.6</v>
      </c>
      <c r="G536" s="17">
        <v>93.78</v>
      </c>
      <c r="H536" s="17">
        <v>48.432000000000002</v>
      </c>
      <c r="I536" s="17">
        <v>75</v>
      </c>
      <c r="J536" s="17">
        <v>23.4</v>
      </c>
      <c r="K536" s="17">
        <v>27</v>
      </c>
      <c r="L536" s="17">
        <v>472.31200000000001</v>
      </c>
    </row>
    <row r="537" spans="2:12" x14ac:dyDescent="0.35">
      <c r="B537" s="37">
        <v>534</v>
      </c>
      <c r="C537" s="18">
        <v>3818</v>
      </c>
      <c r="D537" s="17">
        <v>519.74199999999996</v>
      </c>
      <c r="E537" s="17">
        <v>430.666</v>
      </c>
      <c r="F537" s="17">
        <v>512.476</v>
      </c>
      <c r="G537" s="17">
        <v>801.49</v>
      </c>
      <c r="H537" s="17">
        <v>643.85</v>
      </c>
      <c r="I537" s="17">
        <v>624.64</v>
      </c>
      <c r="J537" s="17">
        <v>296.17</v>
      </c>
      <c r="K537" s="17">
        <v>235.25</v>
      </c>
      <c r="L537" s="17">
        <v>4064.2840000000001</v>
      </c>
    </row>
    <row r="538" spans="2:12" x14ac:dyDescent="0.35">
      <c r="B538" s="37">
        <v>535</v>
      </c>
      <c r="C538" s="18">
        <v>3820</v>
      </c>
      <c r="D538" s="17">
        <v>368.92599999999999</v>
      </c>
      <c r="E538" s="17">
        <v>341.37099999999998</v>
      </c>
      <c r="F538" s="17">
        <v>307.57</v>
      </c>
      <c r="G538" s="17">
        <v>768.76</v>
      </c>
      <c r="H538" s="17">
        <v>910.2</v>
      </c>
      <c r="I538" s="17">
        <v>626.52599999999995</v>
      </c>
      <c r="J538" s="17">
        <v>278.38</v>
      </c>
      <c r="K538" s="17">
        <v>197.49</v>
      </c>
      <c r="L538" s="17">
        <v>3799.223</v>
      </c>
    </row>
    <row r="539" spans="2:12" x14ac:dyDescent="0.35">
      <c r="B539" s="37">
        <v>536</v>
      </c>
      <c r="C539" s="18">
        <v>3821</v>
      </c>
      <c r="D539" s="17">
        <v>152.54</v>
      </c>
      <c r="E539" s="17">
        <v>86.7</v>
      </c>
      <c r="F539" s="17">
        <v>121.58</v>
      </c>
      <c r="G539" s="17">
        <v>151.13999999999999</v>
      </c>
      <c r="H539" s="17">
        <v>109.78</v>
      </c>
      <c r="I539" s="17">
        <v>188.96</v>
      </c>
      <c r="J539" s="17">
        <v>0</v>
      </c>
      <c r="K539" s="17">
        <v>46.8</v>
      </c>
      <c r="L539" s="17">
        <v>857.5</v>
      </c>
    </row>
    <row r="540" spans="2:12" x14ac:dyDescent="0.35">
      <c r="B540" s="37">
        <v>537</v>
      </c>
      <c r="C540" s="18">
        <v>3822</v>
      </c>
      <c r="D540" s="17">
        <v>64.400000000000006</v>
      </c>
      <c r="E540" s="17">
        <v>46.8</v>
      </c>
      <c r="F540" s="17">
        <v>0</v>
      </c>
      <c r="G540" s="17">
        <v>13.5</v>
      </c>
      <c r="H540" s="17">
        <v>46.8</v>
      </c>
      <c r="I540" s="17">
        <v>46.8</v>
      </c>
      <c r="J540" s="17">
        <v>51</v>
      </c>
      <c r="K540" s="17">
        <v>0</v>
      </c>
      <c r="L540" s="17">
        <v>269.3</v>
      </c>
    </row>
    <row r="541" spans="2:12" x14ac:dyDescent="0.35">
      <c r="B541" s="37">
        <v>538</v>
      </c>
      <c r="C541" s="18">
        <v>3823</v>
      </c>
      <c r="D541" s="17">
        <v>74.400000000000006</v>
      </c>
      <c r="E541" s="17">
        <v>152.91</v>
      </c>
      <c r="F541" s="17">
        <v>23.4</v>
      </c>
      <c r="G541" s="17">
        <v>99.53</v>
      </c>
      <c r="H541" s="17">
        <v>41.44</v>
      </c>
      <c r="I541" s="17">
        <v>41.08</v>
      </c>
      <c r="J541" s="17">
        <v>0</v>
      </c>
      <c r="K541" s="17">
        <v>13.5</v>
      </c>
      <c r="L541" s="17">
        <v>446.26</v>
      </c>
    </row>
    <row r="542" spans="2:12" x14ac:dyDescent="0.35">
      <c r="B542" s="37">
        <v>539</v>
      </c>
      <c r="C542" s="18">
        <v>3824</v>
      </c>
      <c r="D542" s="17">
        <v>135.34</v>
      </c>
      <c r="E542" s="17">
        <v>190.25200000000001</v>
      </c>
      <c r="F542" s="17">
        <v>231.32</v>
      </c>
      <c r="G542" s="17">
        <v>190.2</v>
      </c>
      <c r="H542" s="17">
        <v>184.34</v>
      </c>
      <c r="I542" s="17">
        <v>389.34</v>
      </c>
      <c r="J542" s="17">
        <v>24.6</v>
      </c>
      <c r="K542" s="17">
        <v>53.36</v>
      </c>
      <c r="L542" s="17">
        <v>1398.752</v>
      </c>
    </row>
    <row r="543" spans="2:12" x14ac:dyDescent="0.35">
      <c r="B543" s="37">
        <v>540</v>
      </c>
      <c r="C543" s="18">
        <v>3825</v>
      </c>
      <c r="D543" s="17">
        <v>250.09</v>
      </c>
      <c r="E543" s="17">
        <v>403.26799999999997</v>
      </c>
      <c r="F543" s="17">
        <v>448.57</v>
      </c>
      <c r="G543" s="17">
        <v>627.76800000000003</v>
      </c>
      <c r="H543" s="17">
        <v>433.51</v>
      </c>
      <c r="I543" s="17">
        <v>570.38</v>
      </c>
      <c r="J543" s="17">
        <v>308.14999999999998</v>
      </c>
      <c r="K543" s="17">
        <v>70.52</v>
      </c>
      <c r="L543" s="17">
        <v>3112.2559999999999</v>
      </c>
    </row>
    <row r="544" spans="2:12" x14ac:dyDescent="0.35">
      <c r="B544" s="37">
        <v>541</v>
      </c>
      <c r="C544" s="18">
        <v>3831</v>
      </c>
      <c r="D544" s="17">
        <v>13.5</v>
      </c>
      <c r="E544" s="17">
        <v>38.08</v>
      </c>
      <c r="F544" s="17">
        <v>148.30000000000001</v>
      </c>
      <c r="G544" s="17">
        <v>116.98</v>
      </c>
      <c r="H544" s="17">
        <v>47</v>
      </c>
      <c r="I544" s="17">
        <v>72.400000000000006</v>
      </c>
      <c r="J544" s="17">
        <v>36.799999999999997</v>
      </c>
      <c r="K544" s="17">
        <v>41.93</v>
      </c>
      <c r="L544" s="17">
        <v>514.99</v>
      </c>
    </row>
    <row r="545" spans="2:12" x14ac:dyDescent="0.35">
      <c r="B545" s="37">
        <v>542</v>
      </c>
      <c r="C545" s="18">
        <v>3832</v>
      </c>
      <c r="D545" s="17">
        <v>0</v>
      </c>
      <c r="E545" s="17">
        <v>0</v>
      </c>
      <c r="F545" s="17">
        <v>27</v>
      </c>
      <c r="G545" s="17">
        <v>23.4</v>
      </c>
      <c r="H545" s="17">
        <v>0</v>
      </c>
      <c r="I545" s="17">
        <v>51</v>
      </c>
      <c r="J545" s="17">
        <v>0</v>
      </c>
      <c r="K545" s="17">
        <v>0</v>
      </c>
      <c r="L545" s="17">
        <v>101.4</v>
      </c>
    </row>
    <row r="546" spans="2:12" x14ac:dyDescent="0.35">
      <c r="B546" s="37">
        <v>543</v>
      </c>
      <c r="C546" s="18">
        <v>3833</v>
      </c>
      <c r="D546" s="17">
        <v>0</v>
      </c>
      <c r="E546" s="17">
        <v>0</v>
      </c>
      <c r="F546" s="17">
        <v>15.6</v>
      </c>
      <c r="G546" s="17">
        <v>26.68</v>
      </c>
      <c r="H546" s="17">
        <v>0</v>
      </c>
      <c r="I546" s="17">
        <v>0</v>
      </c>
      <c r="J546" s="17">
        <v>0</v>
      </c>
      <c r="K546" s="17">
        <v>0</v>
      </c>
      <c r="L546" s="17">
        <v>42.28</v>
      </c>
    </row>
    <row r="547" spans="2:12" x14ac:dyDescent="0.35">
      <c r="B547" s="37">
        <v>544</v>
      </c>
      <c r="C547" s="18">
        <v>3835</v>
      </c>
      <c r="D547" s="17">
        <v>14.36</v>
      </c>
      <c r="E547" s="17">
        <v>0</v>
      </c>
      <c r="F547" s="17">
        <v>0</v>
      </c>
      <c r="G547" s="17">
        <v>0</v>
      </c>
      <c r="H547" s="17">
        <v>28.4</v>
      </c>
      <c r="I547" s="17">
        <v>0</v>
      </c>
      <c r="J547" s="17">
        <v>0</v>
      </c>
      <c r="K547" s="17">
        <v>0</v>
      </c>
      <c r="L547" s="17">
        <v>42.76</v>
      </c>
    </row>
    <row r="548" spans="2:12" x14ac:dyDescent="0.35">
      <c r="B548" s="37">
        <v>545</v>
      </c>
      <c r="C548" s="18">
        <v>3840</v>
      </c>
      <c r="D548" s="17">
        <v>294.22000000000003</v>
      </c>
      <c r="E548" s="17">
        <v>209.744</v>
      </c>
      <c r="F548" s="17">
        <v>363.86</v>
      </c>
      <c r="G548" s="17">
        <v>550.63400000000001</v>
      </c>
      <c r="H548" s="17">
        <v>327.54000000000002</v>
      </c>
      <c r="I548" s="17">
        <v>232.52</v>
      </c>
      <c r="J548" s="17">
        <v>67.88</v>
      </c>
      <c r="K548" s="17">
        <v>38.520000000000003</v>
      </c>
      <c r="L548" s="17">
        <v>2084.9180000000001</v>
      </c>
    </row>
    <row r="549" spans="2:12" x14ac:dyDescent="0.35">
      <c r="B549" s="37">
        <v>546</v>
      </c>
      <c r="C549" s="18">
        <v>3842</v>
      </c>
      <c r="D549" s="17">
        <v>88.96</v>
      </c>
      <c r="E549" s="17">
        <v>165.02600000000001</v>
      </c>
      <c r="F549" s="17">
        <v>154.18</v>
      </c>
      <c r="G549" s="17">
        <v>177.52</v>
      </c>
      <c r="H549" s="17">
        <v>137.26400000000001</v>
      </c>
      <c r="I549" s="17">
        <v>104</v>
      </c>
      <c r="J549" s="17">
        <v>19.2</v>
      </c>
      <c r="K549" s="17">
        <v>0</v>
      </c>
      <c r="L549" s="17">
        <v>846.15</v>
      </c>
    </row>
    <row r="550" spans="2:12" x14ac:dyDescent="0.35">
      <c r="B550" s="37">
        <v>547</v>
      </c>
      <c r="C550" s="18">
        <v>3844</v>
      </c>
      <c r="D550" s="17">
        <v>499.37700000000001</v>
      </c>
      <c r="E550" s="17">
        <v>634.32799999999997</v>
      </c>
      <c r="F550" s="17">
        <v>701.81299999999999</v>
      </c>
      <c r="G550" s="17">
        <v>969.76</v>
      </c>
      <c r="H550" s="17">
        <v>725.15599999999995</v>
      </c>
      <c r="I550" s="17">
        <v>709.2</v>
      </c>
      <c r="J550" s="17">
        <v>251.81</v>
      </c>
      <c r="K550" s="17">
        <v>71.78</v>
      </c>
      <c r="L550" s="17">
        <v>4563.2240000000002</v>
      </c>
    </row>
    <row r="551" spans="2:12" x14ac:dyDescent="0.35">
      <c r="B551" s="37">
        <v>548</v>
      </c>
      <c r="C551" s="18">
        <v>3847</v>
      </c>
      <c r="D551" s="17">
        <v>57.29</v>
      </c>
      <c r="E551" s="17">
        <v>168.4</v>
      </c>
      <c r="F551" s="17">
        <v>59.316000000000003</v>
      </c>
      <c r="G551" s="17">
        <v>66.2</v>
      </c>
      <c r="H551" s="17">
        <v>101.38</v>
      </c>
      <c r="I551" s="17">
        <v>36.9</v>
      </c>
      <c r="J551" s="17">
        <v>0</v>
      </c>
      <c r="K551" s="17">
        <v>15.6</v>
      </c>
      <c r="L551" s="17">
        <v>505.08600000000001</v>
      </c>
    </row>
    <row r="552" spans="2:12" x14ac:dyDescent="0.35">
      <c r="B552" s="37">
        <v>549</v>
      </c>
      <c r="C552" s="18">
        <v>3850</v>
      </c>
      <c r="D552" s="17">
        <v>173.28</v>
      </c>
      <c r="E552" s="17">
        <v>164.28</v>
      </c>
      <c r="F552" s="17">
        <v>218.14</v>
      </c>
      <c r="G552" s="17">
        <v>559.16999999999996</v>
      </c>
      <c r="H552" s="17">
        <v>346.93200000000002</v>
      </c>
      <c r="I552" s="17">
        <v>412.57400000000001</v>
      </c>
      <c r="J552" s="17">
        <v>97.55</v>
      </c>
      <c r="K552" s="17">
        <v>51.93</v>
      </c>
      <c r="L552" s="17">
        <v>2023.856</v>
      </c>
    </row>
    <row r="553" spans="2:12" x14ac:dyDescent="0.35">
      <c r="B553" s="37">
        <v>550</v>
      </c>
      <c r="C553" s="18">
        <v>3851</v>
      </c>
      <c r="D553" s="17">
        <v>237.392</v>
      </c>
      <c r="E553" s="17">
        <v>135.34800000000001</v>
      </c>
      <c r="F553" s="17">
        <v>182.2</v>
      </c>
      <c r="G553" s="17">
        <v>318.75900000000001</v>
      </c>
      <c r="H553" s="17">
        <v>34.56</v>
      </c>
      <c r="I553" s="17">
        <v>243.24600000000001</v>
      </c>
      <c r="J553" s="17">
        <v>74.400000000000006</v>
      </c>
      <c r="K553" s="17">
        <v>66.599999999999994</v>
      </c>
      <c r="L553" s="17">
        <v>1292.5050000000001</v>
      </c>
    </row>
    <row r="554" spans="2:12" x14ac:dyDescent="0.35">
      <c r="B554" s="37">
        <v>551</v>
      </c>
      <c r="C554" s="18">
        <v>3854</v>
      </c>
      <c r="D554" s="17">
        <v>42</v>
      </c>
      <c r="E554" s="17">
        <v>103.7</v>
      </c>
      <c r="F554" s="17">
        <v>97.864000000000004</v>
      </c>
      <c r="G554" s="17">
        <v>46</v>
      </c>
      <c r="H554" s="17">
        <v>68.61</v>
      </c>
      <c r="I554" s="17">
        <v>48</v>
      </c>
      <c r="J554" s="17">
        <v>0</v>
      </c>
      <c r="K554" s="17">
        <v>0</v>
      </c>
      <c r="L554" s="17">
        <v>406.17399999999998</v>
      </c>
    </row>
    <row r="555" spans="2:12" x14ac:dyDescent="0.35">
      <c r="B555" s="37">
        <v>552</v>
      </c>
      <c r="C555" s="18">
        <v>3856</v>
      </c>
      <c r="D555" s="17">
        <v>9.2200000000000006</v>
      </c>
      <c r="E555" s="17">
        <v>28.5</v>
      </c>
      <c r="F555" s="17">
        <v>0</v>
      </c>
      <c r="G555" s="17">
        <v>15.6</v>
      </c>
      <c r="H555" s="17">
        <v>161.57</v>
      </c>
      <c r="I555" s="17">
        <v>0</v>
      </c>
      <c r="J555" s="17">
        <v>0</v>
      </c>
      <c r="K555" s="17">
        <v>0</v>
      </c>
      <c r="L555" s="17">
        <v>214.89</v>
      </c>
    </row>
    <row r="556" spans="2:12" x14ac:dyDescent="0.35">
      <c r="B556" s="37">
        <v>553</v>
      </c>
      <c r="C556" s="18">
        <v>3857</v>
      </c>
      <c r="D556" s="17">
        <v>0</v>
      </c>
      <c r="E556" s="17">
        <v>0</v>
      </c>
      <c r="F556" s="17">
        <v>37</v>
      </c>
      <c r="G556" s="17">
        <v>0</v>
      </c>
      <c r="H556" s="17">
        <v>107.3</v>
      </c>
      <c r="I556" s="17">
        <v>0</v>
      </c>
      <c r="J556" s="17">
        <v>19.2</v>
      </c>
      <c r="K556" s="17">
        <v>0</v>
      </c>
      <c r="L556" s="17">
        <v>163.5</v>
      </c>
    </row>
    <row r="557" spans="2:12" x14ac:dyDescent="0.35">
      <c r="B557" s="37">
        <v>554</v>
      </c>
      <c r="C557" s="18">
        <v>3858</v>
      </c>
      <c r="D557" s="17">
        <v>59.387999999999998</v>
      </c>
      <c r="E557" s="17">
        <v>59.6</v>
      </c>
      <c r="F557" s="17">
        <v>121.62</v>
      </c>
      <c r="G557" s="17">
        <v>94.77</v>
      </c>
      <c r="H557" s="17">
        <v>103.74</v>
      </c>
      <c r="I557" s="17">
        <v>265</v>
      </c>
      <c r="J557" s="17">
        <v>0</v>
      </c>
      <c r="K557" s="17">
        <v>0</v>
      </c>
      <c r="L557" s="17">
        <v>704.11800000000005</v>
      </c>
    </row>
    <row r="558" spans="2:12" x14ac:dyDescent="0.35">
      <c r="B558" s="37">
        <v>555</v>
      </c>
      <c r="C558" s="18">
        <v>3859</v>
      </c>
      <c r="D558" s="17">
        <v>46.8</v>
      </c>
      <c r="E558" s="17">
        <v>0</v>
      </c>
      <c r="F558" s="17">
        <v>46.8</v>
      </c>
      <c r="G558" s="17">
        <v>0</v>
      </c>
      <c r="H558" s="17">
        <v>0</v>
      </c>
      <c r="I558" s="17">
        <v>47</v>
      </c>
      <c r="J558" s="17">
        <v>0</v>
      </c>
      <c r="K558" s="17">
        <v>0</v>
      </c>
      <c r="L558" s="17">
        <v>140.6</v>
      </c>
    </row>
    <row r="559" spans="2:12" x14ac:dyDescent="0.35">
      <c r="B559" s="37">
        <v>556</v>
      </c>
      <c r="C559" s="18">
        <v>3860</v>
      </c>
      <c r="D559" s="17">
        <v>83.2</v>
      </c>
      <c r="E559" s="17">
        <v>14.4</v>
      </c>
      <c r="F559" s="17">
        <v>81.239999999999995</v>
      </c>
      <c r="G559" s="17">
        <v>172.22</v>
      </c>
      <c r="H559" s="17">
        <v>89.7</v>
      </c>
      <c r="I559" s="17">
        <v>286.26900000000001</v>
      </c>
      <c r="J559" s="17">
        <v>76.73</v>
      </c>
      <c r="K559" s="17">
        <v>15.36</v>
      </c>
      <c r="L559" s="17">
        <v>819.11900000000003</v>
      </c>
    </row>
    <row r="560" spans="2:12" x14ac:dyDescent="0.35">
      <c r="B560" s="37">
        <v>557</v>
      </c>
      <c r="C560" s="18">
        <v>3862</v>
      </c>
      <c r="D560" s="17">
        <v>91.94</v>
      </c>
      <c r="E560" s="17">
        <v>23.4</v>
      </c>
      <c r="F560" s="17">
        <v>37.25</v>
      </c>
      <c r="G560" s="17">
        <v>183.68</v>
      </c>
      <c r="H560" s="17">
        <v>159.52000000000001</v>
      </c>
      <c r="I560" s="17">
        <v>126.35</v>
      </c>
      <c r="J560" s="17">
        <v>15.6</v>
      </c>
      <c r="K560" s="17">
        <v>30.08</v>
      </c>
      <c r="L560" s="17">
        <v>667.82</v>
      </c>
    </row>
    <row r="561" spans="2:12" x14ac:dyDescent="0.35">
      <c r="B561" s="37">
        <v>558</v>
      </c>
      <c r="C561" s="18">
        <v>3864</v>
      </c>
      <c r="D561" s="17">
        <v>0</v>
      </c>
      <c r="E561" s="17">
        <v>28.2</v>
      </c>
      <c r="F561" s="17">
        <v>0</v>
      </c>
      <c r="G561" s="17">
        <v>33.799999999999997</v>
      </c>
      <c r="H561" s="17">
        <v>20</v>
      </c>
      <c r="I561" s="17">
        <v>27.2</v>
      </c>
      <c r="J561" s="17">
        <v>0</v>
      </c>
      <c r="K561" s="17">
        <v>0</v>
      </c>
      <c r="L561" s="17">
        <v>109.2</v>
      </c>
    </row>
    <row r="562" spans="2:12" x14ac:dyDescent="0.35">
      <c r="B562" s="37">
        <v>559</v>
      </c>
      <c r="C562" s="18">
        <v>3865</v>
      </c>
      <c r="D562" s="17">
        <v>0</v>
      </c>
      <c r="E562" s="17">
        <v>0</v>
      </c>
      <c r="F562" s="17">
        <v>13.37</v>
      </c>
      <c r="G562" s="17">
        <v>46.8</v>
      </c>
      <c r="H562" s="17">
        <v>0</v>
      </c>
      <c r="I562" s="17">
        <v>0</v>
      </c>
      <c r="J562" s="17">
        <v>0</v>
      </c>
      <c r="K562" s="17">
        <v>0</v>
      </c>
      <c r="L562" s="17">
        <v>60.17</v>
      </c>
    </row>
    <row r="563" spans="2:12" x14ac:dyDescent="0.35">
      <c r="B563" s="37">
        <v>560</v>
      </c>
      <c r="C563" s="18">
        <v>3869</v>
      </c>
      <c r="D563" s="17">
        <v>41.378</v>
      </c>
      <c r="E563" s="17">
        <v>70.290000000000006</v>
      </c>
      <c r="F563" s="17">
        <v>105.34</v>
      </c>
      <c r="G563" s="17">
        <v>16.559999999999999</v>
      </c>
      <c r="H563" s="17">
        <v>135.75</v>
      </c>
      <c r="I563" s="17">
        <v>99.284000000000006</v>
      </c>
      <c r="J563" s="17">
        <v>0</v>
      </c>
      <c r="K563" s="17">
        <v>0</v>
      </c>
      <c r="L563" s="17">
        <v>468.60199999999998</v>
      </c>
    </row>
    <row r="564" spans="2:12" x14ac:dyDescent="0.35">
      <c r="B564" s="37">
        <v>561</v>
      </c>
      <c r="C564" s="18">
        <v>3870</v>
      </c>
      <c r="D564" s="17">
        <v>39.46</v>
      </c>
      <c r="E564" s="17">
        <v>23.585999999999999</v>
      </c>
      <c r="F564" s="17">
        <v>0</v>
      </c>
      <c r="G564" s="17">
        <v>9.5</v>
      </c>
      <c r="H564" s="17">
        <v>0</v>
      </c>
      <c r="I564" s="17">
        <v>12.8</v>
      </c>
      <c r="J564" s="17">
        <v>0</v>
      </c>
      <c r="K564" s="17">
        <v>0</v>
      </c>
      <c r="L564" s="17">
        <v>85.346000000000004</v>
      </c>
    </row>
    <row r="565" spans="2:12" x14ac:dyDescent="0.35">
      <c r="B565" s="37">
        <v>562</v>
      </c>
      <c r="C565" s="18">
        <v>3871</v>
      </c>
      <c r="D565" s="17">
        <v>88.28</v>
      </c>
      <c r="E565" s="17">
        <v>76.53</v>
      </c>
      <c r="F565" s="17">
        <v>166.44</v>
      </c>
      <c r="G565" s="17">
        <v>171.81200000000001</v>
      </c>
      <c r="H565" s="17">
        <v>186.43</v>
      </c>
      <c r="I565" s="17">
        <v>146.1</v>
      </c>
      <c r="J565" s="17">
        <v>46.16</v>
      </c>
      <c r="K565" s="17">
        <v>0</v>
      </c>
      <c r="L565" s="17">
        <v>881.75199999999995</v>
      </c>
    </row>
    <row r="566" spans="2:12" x14ac:dyDescent="0.35">
      <c r="B566" s="37">
        <v>563</v>
      </c>
      <c r="C566" s="18">
        <v>3873</v>
      </c>
      <c r="D566" s="17">
        <v>0</v>
      </c>
      <c r="E566" s="17">
        <v>0</v>
      </c>
      <c r="F566" s="17">
        <v>16.559999999999999</v>
      </c>
      <c r="G566" s="17">
        <v>0</v>
      </c>
      <c r="H566" s="17">
        <v>46.6</v>
      </c>
      <c r="I566" s="17">
        <v>0</v>
      </c>
      <c r="J566" s="17">
        <v>0</v>
      </c>
      <c r="K566" s="17">
        <v>0</v>
      </c>
      <c r="L566" s="17">
        <v>63.16</v>
      </c>
    </row>
    <row r="567" spans="2:12" x14ac:dyDescent="0.35">
      <c r="B567" s="37">
        <v>564</v>
      </c>
      <c r="C567" s="18">
        <v>3874</v>
      </c>
      <c r="D567" s="17">
        <v>13.8</v>
      </c>
      <c r="E567" s="17">
        <v>0</v>
      </c>
      <c r="F567" s="17">
        <v>80.819999999999993</v>
      </c>
      <c r="G567" s="17">
        <v>0</v>
      </c>
      <c r="H567" s="17">
        <v>0</v>
      </c>
      <c r="I567" s="17">
        <v>70.62</v>
      </c>
      <c r="J567" s="17">
        <v>0</v>
      </c>
      <c r="K567" s="17">
        <v>0</v>
      </c>
      <c r="L567" s="17">
        <v>165.24</v>
      </c>
    </row>
    <row r="568" spans="2:12" x14ac:dyDescent="0.35">
      <c r="B568" s="37">
        <v>565</v>
      </c>
      <c r="C568" s="18">
        <v>3875</v>
      </c>
      <c r="D568" s="17">
        <v>384.56</v>
      </c>
      <c r="E568" s="17">
        <v>433.786</v>
      </c>
      <c r="F568" s="17">
        <v>299.81</v>
      </c>
      <c r="G568" s="17">
        <v>584.38</v>
      </c>
      <c r="H568" s="17">
        <v>531.92999999999995</v>
      </c>
      <c r="I568" s="17">
        <v>537.64</v>
      </c>
      <c r="J568" s="17">
        <v>130.38399999999999</v>
      </c>
      <c r="K568" s="17">
        <v>23.07</v>
      </c>
      <c r="L568" s="17">
        <v>2925.56</v>
      </c>
    </row>
    <row r="569" spans="2:12" x14ac:dyDescent="0.35">
      <c r="B569" s="37">
        <v>566</v>
      </c>
      <c r="C569" s="18">
        <v>3878</v>
      </c>
      <c r="D569" s="17">
        <v>28.34</v>
      </c>
      <c r="E569" s="17">
        <v>15</v>
      </c>
      <c r="F569" s="17">
        <v>51.74</v>
      </c>
      <c r="G569" s="17">
        <v>42.24</v>
      </c>
      <c r="H569" s="17">
        <v>81.569999999999993</v>
      </c>
      <c r="I569" s="17">
        <v>59.88</v>
      </c>
      <c r="J569" s="17">
        <v>19.399999999999999</v>
      </c>
      <c r="K569" s="17">
        <v>32</v>
      </c>
      <c r="L569" s="17">
        <v>330.17</v>
      </c>
    </row>
    <row r="570" spans="2:12" x14ac:dyDescent="0.35">
      <c r="B570" s="37">
        <v>567</v>
      </c>
      <c r="C570" s="18">
        <v>3880</v>
      </c>
      <c r="D570" s="17">
        <v>74.260000000000005</v>
      </c>
      <c r="E570" s="17">
        <v>85.04</v>
      </c>
      <c r="F570" s="17">
        <v>61.88</v>
      </c>
      <c r="G570" s="17">
        <v>190.39</v>
      </c>
      <c r="H570" s="17">
        <v>131.61000000000001</v>
      </c>
      <c r="I570" s="17">
        <v>181.35</v>
      </c>
      <c r="J570" s="17">
        <v>63.54</v>
      </c>
      <c r="K570" s="17">
        <v>16.559999999999999</v>
      </c>
      <c r="L570" s="17">
        <v>804.63</v>
      </c>
    </row>
    <row r="571" spans="2:12" x14ac:dyDescent="0.35">
      <c r="B571" s="37">
        <v>568</v>
      </c>
      <c r="C571" s="18">
        <v>3882</v>
      </c>
      <c r="D571" s="17">
        <v>18.239999999999998</v>
      </c>
      <c r="E571" s="17">
        <v>52.32</v>
      </c>
      <c r="F571" s="17">
        <v>32.04</v>
      </c>
      <c r="G571" s="17">
        <v>112.92</v>
      </c>
      <c r="H571" s="17">
        <v>113.94</v>
      </c>
      <c r="I571" s="17">
        <v>56.8</v>
      </c>
      <c r="J571" s="17">
        <v>16</v>
      </c>
      <c r="K571" s="17">
        <v>0</v>
      </c>
      <c r="L571" s="17">
        <v>402.26</v>
      </c>
    </row>
    <row r="572" spans="2:12" x14ac:dyDescent="0.35">
      <c r="B572" s="37">
        <v>569</v>
      </c>
      <c r="C572" s="18">
        <v>3885</v>
      </c>
      <c r="D572" s="17">
        <v>39.96</v>
      </c>
      <c r="E572" s="17">
        <v>69.34</v>
      </c>
      <c r="F572" s="17">
        <v>112.72</v>
      </c>
      <c r="G572" s="17">
        <v>31.2</v>
      </c>
      <c r="H572" s="17">
        <v>32.49</v>
      </c>
      <c r="I572" s="17">
        <v>13.6</v>
      </c>
      <c r="J572" s="17">
        <v>10</v>
      </c>
      <c r="K572" s="17">
        <v>41.93</v>
      </c>
      <c r="L572" s="17">
        <v>351.24</v>
      </c>
    </row>
    <row r="573" spans="2:12" x14ac:dyDescent="0.35">
      <c r="B573" s="37">
        <v>570</v>
      </c>
      <c r="C573" s="18">
        <v>3886</v>
      </c>
      <c r="D573" s="17">
        <v>0</v>
      </c>
      <c r="E573" s="17">
        <v>47</v>
      </c>
      <c r="F573" s="17">
        <v>0</v>
      </c>
      <c r="G573" s="17">
        <v>0</v>
      </c>
      <c r="H573" s="17">
        <v>0</v>
      </c>
      <c r="I573" s="17">
        <v>28.5</v>
      </c>
      <c r="J573" s="17">
        <v>0</v>
      </c>
      <c r="K573" s="17">
        <v>0</v>
      </c>
      <c r="L573" s="17">
        <v>75.5</v>
      </c>
    </row>
    <row r="574" spans="2:12" x14ac:dyDescent="0.35">
      <c r="B574" s="37">
        <v>571</v>
      </c>
      <c r="C574" s="18">
        <v>3887</v>
      </c>
      <c r="D574" s="17">
        <v>0</v>
      </c>
      <c r="E574" s="17">
        <v>9.6</v>
      </c>
      <c r="F574" s="17">
        <v>0</v>
      </c>
      <c r="G574" s="17">
        <v>0</v>
      </c>
      <c r="H574" s="17">
        <v>0</v>
      </c>
      <c r="I574" s="17">
        <v>0</v>
      </c>
      <c r="J574" s="17">
        <v>0</v>
      </c>
      <c r="K574" s="17">
        <v>0</v>
      </c>
      <c r="L574" s="17">
        <v>9.6</v>
      </c>
    </row>
    <row r="575" spans="2:12" x14ac:dyDescent="0.35">
      <c r="B575" s="37">
        <v>572</v>
      </c>
      <c r="C575" s="18">
        <v>3888</v>
      </c>
      <c r="D575" s="17">
        <v>88.54</v>
      </c>
      <c r="E575" s="17">
        <v>5</v>
      </c>
      <c r="F575" s="17">
        <v>27.3</v>
      </c>
      <c r="G575" s="17">
        <v>128.6</v>
      </c>
      <c r="H575" s="17">
        <v>158.13999999999999</v>
      </c>
      <c r="I575" s="17">
        <v>32</v>
      </c>
      <c r="J575" s="17">
        <v>13.5</v>
      </c>
      <c r="K575" s="17">
        <v>0</v>
      </c>
      <c r="L575" s="17">
        <v>453.08</v>
      </c>
    </row>
    <row r="576" spans="2:12" x14ac:dyDescent="0.35">
      <c r="B576" s="37">
        <v>573</v>
      </c>
      <c r="C576" s="18">
        <v>3889</v>
      </c>
      <c r="D576" s="17">
        <v>0</v>
      </c>
      <c r="E576" s="17">
        <v>0</v>
      </c>
      <c r="F576" s="17">
        <v>0</v>
      </c>
      <c r="G576" s="17">
        <v>16.559999999999999</v>
      </c>
      <c r="H576" s="17">
        <v>30</v>
      </c>
      <c r="I576" s="17">
        <v>0</v>
      </c>
      <c r="J576" s="17">
        <v>0</v>
      </c>
      <c r="K576" s="17">
        <v>0</v>
      </c>
      <c r="L576" s="17">
        <v>46.56</v>
      </c>
    </row>
    <row r="577" spans="2:12" x14ac:dyDescent="0.35">
      <c r="B577" s="37">
        <v>574</v>
      </c>
      <c r="C577" s="18">
        <v>3890</v>
      </c>
      <c r="D577" s="17">
        <v>0</v>
      </c>
      <c r="E577" s="17">
        <v>0</v>
      </c>
      <c r="F577" s="17">
        <v>33.1</v>
      </c>
      <c r="G577" s="17">
        <v>0</v>
      </c>
      <c r="H577" s="17">
        <v>0</v>
      </c>
      <c r="I577" s="17">
        <v>0</v>
      </c>
      <c r="J577" s="17">
        <v>0</v>
      </c>
      <c r="K577" s="17">
        <v>26.68</v>
      </c>
      <c r="L577" s="17">
        <v>59.78</v>
      </c>
    </row>
    <row r="578" spans="2:12" x14ac:dyDescent="0.35">
      <c r="B578" s="37">
        <v>575</v>
      </c>
      <c r="C578" s="18">
        <v>3891</v>
      </c>
      <c r="D578" s="17">
        <v>0</v>
      </c>
      <c r="E578" s="17">
        <v>0</v>
      </c>
      <c r="F578" s="17">
        <v>0</v>
      </c>
      <c r="G578" s="17">
        <v>0</v>
      </c>
      <c r="H578" s="17">
        <v>31.2</v>
      </c>
      <c r="I578" s="17">
        <v>0</v>
      </c>
      <c r="J578" s="17">
        <v>0</v>
      </c>
      <c r="K578" s="17">
        <v>0</v>
      </c>
      <c r="L578" s="17">
        <v>31.2</v>
      </c>
    </row>
    <row r="579" spans="2:12" x14ac:dyDescent="0.35">
      <c r="B579" s="37">
        <v>576</v>
      </c>
      <c r="C579" s="18">
        <v>3892</v>
      </c>
      <c r="D579" s="17">
        <v>0</v>
      </c>
      <c r="E579" s="17">
        <v>46.8</v>
      </c>
      <c r="F579" s="17">
        <v>58.32</v>
      </c>
      <c r="G579" s="17">
        <v>40.14</v>
      </c>
      <c r="H579" s="17">
        <v>46.67</v>
      </c>
      <c r="I579" s="17">
        <v>32</v>
      </c>
      <c r="J579" s="17">
        <v>0</v>
      </c>
      <c r="K579" s="17">
        <v>0</v>
      </c>
      <c r="L579" s="17">
        <v>223.93</v>
      </c>
    </row>
    <row r="580" spans="2:12" x14ac:dyDescent="0.35">
      <c r="B580" s="37">
        <v>577</v>
      </c>
      <c r="C580" s="18">
        <v>3895</v>
      </c>
      <c r="D580" s="17">
        <v>0</v>
      </c>
      <c r="E580" s="17">
        <v>0</v>
      </c>
      <c r="F580" s="17">
        <v>0</v>
      </c>
      <c r="G580" s="17">
        <v>0</v>
      </c>
      <c r="H580" s="17">
        <v>47</v>
      </c>
      <c r="I580" s="17">
        <v>0</v>
      </c>
      <c r="J580" s="17">
        <v>13.6</v>
      </c>
      <c r="K580" s="17">
        <v>0</v>
      </c>
      <c r="L580" s="17">
        <v>60.6</v>
      </c>
    </row>
    <row r="581" spans="2:12" x14ac:dyDescent="0.35">
      <c r="B581" s="37">
        <v>578</v>
      </c>
      <c r="C581" s="18">
        <v>3896</v>
      </c>
      <c r="D581" s="17">
        <v>19.32</v>
      </c>
      <c r="E581" s="17">
        <v>0</v>
      </c>
      <c r="F581" s="17">
        <v>14.25</v>
      </c>
      <c r="G581" s="17">
        <v>0</v>
      </c>
      <c r="H581" s="17">
        <v>0</v>
      </c>
      <c r="I581" s="17">
        <v>0</v>
      </c>
      <c r="J581" s="17">
        <v>0</v>
      </c>
      <c r="K581" s="17">
        <v>0</v>
      </c>
      <c r="L581" s="17">
        <v>33.57</v>
      </c>
    </row>
    <row r="582" spans="2:12" x14ac:dyDescent="0.35">
      <c r="B582" s="37">
        <v>579</v>
      </c>
      <c r="C582" s="18">
        <v>3898</v>
      </c>
      <c r="D582" s="17">
        <v>0</v>
      </c>
      <c r="E582" s="17">
        <v>9.1199999999999992</v>
      </c>
      <c r="F582" s="17">
        <v>0</v>
      </c>
      <c r="G582" s="17">
        <v>0</v>
      </c>
      <c r="H582" s="17">
        <v>0</v>
      </c>
      <c r="I582" s="17">
        <v>0</v>
      </c>
      <c r="J582" s="17">
        <v>0</v>
      </c>
      <c r="K582" s="17">
        <v>0</v>
      </c>
      <c r="L582" s="17">
        <v>9.1199999999999992</v>
      </c>
    </row>
    <row r="583" spans="2:12" x14ac:dyDescent="0.35">
      <c r="B583" s="37">
        <v>580</v>
      </c>
      <c r="C583" s="18">
        <v>3900</v>
      </c>
      <c r="D583" s="17">
        <v>0</v>
      </c>
      <c r="E583" s="17">
        <v>9.1</v>
      </c>
      <c r="F583" s="17">
        <v>0</v>
      </c>
      <c r="G583" s="17">
        <v>0</v>
      </c>
      <c r="H583" s="17">
        <v>0</v>
      </c>
      <c r="I583" s="17">
        <v>0</v>
      </c>
      <c r="J583" s="17">
        <v>68.319999999999993</v>
      </c>
      <c r="K583" s="17">
        <v>0</v>
      </c>
      <c r="L583" s="17">
        <v>77.42</v>
      </c>
    </row>
    <row r="584" spans="2:12" x14ac:dyDescent="0.35">
      <c r="B584" s="37">
        <v>581</v>
      </c>
      <c r="C584" s="18">
        <v>3902</v>
      </c>
      <c r="D584" s="17">
        <v>6.4</v>
      </c>
      <c r="E584" s="17">
        <v>0</v>
      </c>
      <c r="F584" s="17">
        <v>0</v>
      </c>
      <c r="G584" s="17">
        <v>0</v>
      </c>
      <c r="H584" s="17">
        <v>13.37</v>
      </c>
      <c r="I584" s="17">
        <v>82.278999999999996</v>
      </c>
      <c r="J584" s="17">
        <v>0</v>
      </c>
      <c r="K584" s="17">
        <v>0</v>
      </c>
      <c r="L584" s="17">
        <v>102.04900000000001</v>
      </c>
    </row>
    <row r="585" spans="2:12" x14ac:dyDescent="0.35">
      <c r="B585" s="37">
        <v>582</v>
      </c>
      <c r="C585" s="18">
        <v>3903</v>
      </c>
      <c r="D585" s="17">
        <v>7.68</v>
      </c>
      <c r="E585" s="17">
        <v>46.5</v>
      </c>
      <c r="F585" s="17">
        <v>20</v>
      </c>
      <c r="G585" s="17">
        <v>53</v>
      </c>
      <c r="H585" s="17">
        <v>13.37</v>
      </c>
      <c r="I585" s="17">
        <v>27.1</v>
      </c>
      <c r="J585" s="17">
        <v>0</v>
      </c>
      <c r="K585" s="17">
        <v>0</v>
      </c>
      <c r="L585" s="17">
        <v>167.65</v>
      </c>
    </row>
    <row r="586" spans="2:12" x14ac:dyDescent="0.35">
      <c r="B586" s="37">
        <v>583</v>
      </c>
      <c r="C586" s="18">
        <v>3904</v>
      </c>
      <c r="D586" s="17">
        <v>39.659999999999997</v>
      </c>
      <c r="E586" s="17">
        <v>73.36</v>
      </c>
      <c r="F586" s="17">
        <v>26.84</v>
      </c>
      <c r="G586" s="17">
        <v>123.98</v>
      </c>
      <c r="H586" s="17">
        <v>97.2</v>
      </c>
      <c r="I586" s="17">
        <v>15</v>
      </c>
      <c r="J586" s="17">
        <v>15.6</v>
      </c>
      <c r="K586" s="17">
        <v>33.94</v>
      </c>
      <c r="L586" s="17">
        <v>425.58</v>
      </c>
    </row>
    <row r="587" spans="2:12" x14ac:dyDescent="0.35">
      <c r="B587" s="37">
        <v>584</v>
      </c>
      <c r="C587" s="18">
        <v>3909</v>
      </c>
      <c r="D587" s="17">
        <v>219.60400000000001</v>
      </c>
      <c r="E587" s="17">
        <v>84.57</v>
      </c>
      <c r="F587" s="17">
        <v>147.26</v>
      </c>
      <c r="G587" s="17">
        <v>169.21</v>
      </c>
      <c r="H587" s="17">
        <v>105.4</v>
      </c>
      <c r="I587" s="17">
        <v>213.988</v>
      </c>
      <c r="J587" s="17">
        <v>43.6</v>
      </c>
      <c r="K587" s="17">
        <v>32.44</v>
      </c>
      <c r="L587" s="17">
        <v>1016.072</v>
      </c>
    </row>
    <row r="588" spans="2:12" x14ac:dyDescent="0.35">
      <c r="B588" s="37">
        <v>585</v>
      </c>
      <c r="C588" s="18">
        <v>3910</v>
      </c>
      <c r="D588" s="17">
        <v>336.62599999999998</v>
      </c>
      <c r="E588" s="17">
        <v>348.51600000000002</v>
      </c>
      <c r="F588" s="17">
        <v>522.19600000000003</v>
      </c>
      <c r="G588" s="17">
        <v>733.26</v>
      </c>
      <c r="H588" s="17">
        <v>369.00599999999997</v>
      </c>
      <c r="I588" s="17">
        <v>568.53200000000004</v>
      </c>
      <c r="J588" s="17">
        <v>398.09199999999998</v>
      </c>
      <c r="K588" s="17">
        <v>204.61199999999999</v>
      </c>
      <c r="L588" s="17">
        <v>3480.84</v>
      </c>
    </row>
    <row r="589" spans="2:12" x14ac:dyDescent="0.35">
      <c r="B589" s="37">
        <v>586</v>
      </c>
      <c r="C589" s="18">
        <v>3911</v>
      </c>
      <c r="D589" s="17">
        <v>9.5779999999999994</v>
      </c>
      <c r="E589" s="17">
        <v>35.609000000000002</v>
      </c>
      <c r="F589" s="17">
        <v>41.16</v>
      </c>
      <c r="G589" s="17">
        <v>184.36199999999999</v>
      </c>
      <c r="H589" s="17">
        <v>222.2</v>
      </c>
      <c r="I589" s="17">
        <v>194.93</v>
      </c>
      <c r="J589" s="17">
        <v>140.68199999999999</v>
      </c>
      <c r="K589" s="17">
        <v>31.2</v>
      </c>
      <c r="L589" s="17">
        <v>859.721</v>
      </c>
    </row>
    <row r="590" spans="2:12" x14ac:dyDescent="0.35">
      <c r="B590" s="37">
        <v>587</v>
      </c>
      <c r="C590" s="18">
        <v>3912</v>
      </c>
      <c r="D590" s="17">
        <v>287.58</v>
      </c>
      <c r="E590" s="17">
        <v>254.92400000000001</v>
      </c>
      <c r="F590" s="17">
        <v>219.315</v>
      </c>
      <c r="G590" s="17">
        <v>667.47</v>
      </c>
      <c r="H590" s="17">
        <v>493.77</v>
      </c>
      <c r="I590" s="17">
        <v>630.25400000000002</v>
      </c>
      <c r="J590" s="17">
        <v>413.93599999999998</v>
      </c>
      <c r="K590" s="17">
        <v>146.29</v>
      </c>
      <c r="L590" s="17">
        <v>3113.5390000000002</v>
      </c>
    </row>
    <row r="591" spans="2:12" x14ac:dyDescent="0.35">
      <c r="B591" s="37">
        <v>588</v>
      </c>
      <c r="C591" s="18">
        <v>3913</v>
      </c>
      <c r="D591" s="17">
        <v>80.38</v>
      </c>
      <c r="E591" s="17">
        <v>80.44</v>
      </c>
      <c r="F591" s="17">
        <v>175.17599999999999</v>
      </c>
      <c r="G591" s="17">
        <v>186.13</v>
      </c>
      <c r="H591" s="17">
        <v>118.81</v>
      </c>
      <c r="I591" s="17">
        <v>260.86200000000002</v>
      </c>
      <c r="J591" s="17">
        <v>0</v>
      </c>
      <c r="K591" s="17">
        <v>38.5</v>
      </c>
      <c r="L591" s="17">
        <v>940.298</v>
      </c>
    </row>
    <row r="592" spans="2:12" x14ac:dyDescent="0.35">
      <c r="B592" s="37">
        <v>589</v>
      </c>
      <c r="C592" s="18">
        <v>3915</v>
      </c>
      <c r="D592" s="17">
        <v>189.76</v>
      </c>
      <c r="E592" s="17">
        <v>103.896</v>
      </c>
      <c r="F592" s="17">
        <v>227.37</v>
      </c>
      <c r="G592" s="17">
        <v>211.51</v>
      </c>
      <c r="H592" s="17">
        <v>92.47</v>
      </c>
      <c r="I592" s="17">
        <v>241.4</v>
      </c>
      <c r="J592" s="17">
        <v>176.96799999999999</v>
      </c>
      <c r="K592" s="17">
        <v>112.41</v>
      </c>
      <c r="L592" s="17">
        <v>1355.7840000000001</v>
      </c>
    </row>
    <row r="593" spans="2:12" x14ac:dyDescent="0.35">
      <c r="B593" s="37">
        <v>590</v>
      </c>
      <c r="C593" s="18">
        <v>3916</v>
      </c>
      <c r="D593" s="17">
        <v>107.6</v>
      </c>
      <c r="E593" s="17">
        <v>56.8</v>
      </c>
      <c r="F593" s="17">
        <v>155.24</v>
      </c>
      <c r="G593" s="17">
        <v>57</v>
      </c>
      <c r="H593" s="17">
        <v>102.98399999999999</v>
      </c>
      <c r="I593" s="17">
        <v>89.94</v>
      </c>
      <c r="J593" s="17">
        <v>46.4</v>
      </c>
      <c r="K593" s="17">
        <v>52</v>
      </c>
      <c r="L593" s="17">
        <v>667.96400000000006</v>
      </c>
    </row>
    <row r="594" spans="2:12" x14ac:dyDescent="0.35">
      <c r="B594" s="37">
        <v>591</v>
      </c>
      <c r="C594" s="18">
        <v>3918</v>
      </c>
      <c r="D594" s="17">
        <v>121.69799999999999</v>
      </c>
      <c r="E594" s="17">
        <v>60.28</v>
      </c>
      <c r="F594" s="17">
        <v>271.29000000000002</v>
      </c>
      <c r="G594" s="17">
        <v>189.56</v>
      </c>
      <c r="H594" s="17">
        <v>104.06</v>
      </c>
      <c r="I594" s="17">
        <v>84.47</v>
      </c>
      <c r="J594" s="17">
        <v>72.14</v>
      </c>
      <c r="K594" s="17">
        <v>92.4</v>
      </c>
      <c r="L594" s="17">
        <v>995.89800000000002</v>
      </c>
    </row>
    <row r="595" spans="2:12" x14ac:dyDescent="0.35">
      <c r="B595" s="37">
        <v>592</v>
      </c>
      <c r="C595" s="18">
        <v>3919</v>
      </c>
      <c r="D595" s="17">
        <v>13.34</v>
      </c>
      <c r="E595" s="17">
        <v>42.4</v>
      </c>
      <c r="F595" s="17">
        <v>53.08</v>
      </c>
      <c r="G595" s="17">
        <v>56.2</v>
      </c>
      <c r="H595" s="17">
        <v>195.51</v>
      </c>
      <c r="I595" s="17">
        <v>57.88</v>
      </c>
      <c r="J595" s="17">
        <v>41.93</v>
      </c>
      <c r="K595" s="17">
        <v>10.24</v>
      </c>
      <c r="L595" s="17">
        <v>470.58</v>
      </c>
    </row>
    <row r="596" spans="2:12" x14ac:dyDescent="0.35">
      <c r="B596" s="37">
        <v>593</v>
      </c>
      <c r="C596" s="18">
        <v>3921</v>
      </c>
      <c r="D596" s="17">
        <v>73.599999999999994</v>
      </c>
      <c r="E596" s="17">
        <v>0</v>
      </c>
      <c r="F596" s="17">
        <v>56.4</v>
      </c>
      <c r="G596" s="17">
        <v>0</v>
      </c>
      <c r="H596" s="17">
        <v>0</v>
      </c>
      <c r="I596" s="17">
        <v>0</v>
      </c>
      <c r="J596" s="17">
        <v>0</v>
      </c>
      <c r="K596" s="17">
        <v>0</v>
      </c>
      <c r="L596" s="17">
        <v>130</v>
      </c>
    </row>
    <row r="597" spans="2:12" x14ac:dyDescent="0.35">
      <c r="B597" s="37">
        <v>594</v>
      </c>
      <c r="C597" s="18">
        <v>3922</v>
      </c>
      <c r="D597" s="17">
        <v>230.298</v>
      </c>
      <c r="E597" s="17">
        <v>244.85</v>
      </c>
      <c r="F597" s="17">
        <v>286.5</v>
      </c>
      <c r="G597" s="17">
        <v>393.55599999999998</v>
      </c>
      <c r="H597" s="17">
        <v>494.03</v>
      </c>
      <c r="I597" s="17">
        <v>482.40199999999999</v>
      </c>
      <c r="J597" s="17">
        <v>145.86000000000001</v>
      </c>
      <c r="K597" s="17">
        <v>47.36</v>
      </c>
      <c r="L597" s="17">
        <v>2324.8560000000002</v>
      </c>
    </row>
    <row r="598" spans="2:12" x14ac:dyDescent="0.35">
      <c r="B598" s="37">
        <v>595</v>
      </c>
      <c r="C598" s="18">
        <v>3923</v>
      </c>
      <c r="D598" s="17">
        <v>7.8</v>
      </c>
      <c r="E598" s="17">
        <v>28.5</v>
      </c>
      <c r="F598" s="17">
        <v>45.4</v>
      </c>
      <c r="G598" s="17">
        <v>13.5</v>
      </c>
      <c r="H598" s="17">
        <v>76.88</v>
      </c>
      <c r="I598" s="17">
        <v>9.6</v>
      </c>
      <c r="J598" s="17">
        <v>0</v>
      </c>
      <c r="K598" s="17">
        <v>0</v>
      </c>
      <c r="L598" s="17">
        <v>181.68</v>
      </c>
    </row>
    <row r="599" spans="2:12" x14ac:dyDescent="0.35">
      <c r="B599" s="37">
        <v>596</v>
      </c>
      <c r="C599" s="18">
        <v>3925</v>
      </c>
      <c r="D599" s="17">
        <v>104.14</v>
      </c>
      <c r="E599" s="17">
        <v>49.6</v>
      </c>
      <c r="F599" s="17">
        <v>91.62</v>
      </c>
      <c r="G599" s="17">
        <v>158.9</v>
      </c>
      <c r="H599" s="17">
        <v>273.029</v>
      </c>
      <c r="I599" s="17">
        <v>256.92</v>
      </c>
      <c r="J599" s="17">
        <v>139.5</v>
      </c>
      <c r="K599" s="17">
        <v>0</v>
      </c>
      <c r="L599" s="17">
        <v>1073.7090000000001</v>
      </c>
    </row>
    <row r="600" spans="2:12" x14ac:dyDescent="0.35">
      <c r="B600" s="37">
        <v>597</v>
      </c>
      <c r="C600" s="18">
        <v>3926</v>
      </c>
      <c r="D600" s="17">
        <v>93.518000000000001</v>
      </c>
      <c r="E600" s="17">
        <v>42.32</v>
      </c>
      <c r="F600" s="17">
        <v>63.74</v>
      </c>
      <c r="G600" s="17">
        <v>183.9</v>
      </c>
      <c r="H600" s="17">
        <v>158.86000000000001</v>
      </c>
      <c r="I600" s="17">
        <v>141.74</v>
      </c>
      <c r="J600" s="17">
        <v>168.96</v>
      </c>
      <c r="K600" s="17">
        <v>24</v>
      </c>
      <c r="L600" s="17">
        <v>877.03800000000001</v>
      </c>
    </row>
    <row r="601" spans="2:12" x14ac:dyDescent="0.35">
      <c r="B601" s="37">
        <v>598</v>
      </c>
      <c r="C601" s="18">
        <v>3927</v>
      </c>
      <c r="D601" s="17">
        <v>81.599999999999994</v>
      </c>
      <c r="E601" s="17">
        <v>80.7</v>
      </c>
      <c r="F601" s="17">
        <v>74.56</v>
      </c>
      <c r="G601" s="17">
        <v>44.24</v>
      </c>
      <c r="H601" s="17">
        <v>42.8</v>
      </c>
      <c r="I601" s="17">
        <v>127.86</v>
      </c>
      <c r="J601" s="17">
        <v>42.6</v>
      </c>
      <c r="K601" s="17">
        <v>0</v>
      </c>
      <c r="L601" s="17">
        <v>494.36</v>
      </c>
    </row>
    <row r="602" spans="2:12" x14ac:dyDescent="0.35">
      <c r="B602" s="37">
        <v>599</v>
      </c>
      <c r="C602" s="18">
        <v>3928</v>
      </c>
      <c r="D602" s="17">
        <v>23.2</v>
      </c>
      <c r="E602" s="17">
        <v>9</v>
      </c>
      <c r="F602" s="17">
        <v>32.700000000000003</v>
      </c>
      <c r="G602" s="17">
        <v>58.2</v>
      </c>
      <c r="H602" s="17">
        <v>55</v>
      </c>
      <c r="I602" s="17">
        <v>0</v>
      </c>
      <c r="J602" s="17">
        <v>19.2</v>
      </c>
      <c r="K602" s="17">
        <v>46.8</v>
      </c>
      <c r="L602" s="17">
        <v>244.1</v>
      </c>
    </row>
    <row r="603" spans="2:12" x14ac:dyDescent="0.35">
      <c r="B603" s="37">
        <v>600</v>
      </c>
      <c r="C603" s="18">
        <v>3929</v>
      </c>
      <c r="D603" s="17">
        <v>80.84</v>
      </c>
      <c r="E603" s="17">
        <v>27</v>
      </c>
      <c r="F603" s="17">
        <v>84.96</v>
      </c>
      <c r="G603" s="17">
        <v>72.88</v>
      </c>
      <c r="H603" s="17">
        <v>147.91999999999999</v>
      </c>
      <c r="I603" s="17">
        <v>87.3</v>
      </c>
      <c r="J603" s="17">
        <v>123.48</v>
      </c>
      <c r="K603" s="17">
        <v>0</v>
      </c>
      <c r="L603" s="17">
        <v>624.38</v>
      </c>
    </row>
    <row r="604" spans="2:12" x14ac:dyDescent="0.35">
      <c r="B604" s="37">
        <v>601</v>
      </c>
      <c r="C604" s="18">
        <v>3930</v>
      </c>
      <c r="D604" s="17">
        <v>656.61800000000005</v>
      </c>
      <c r="E604" s="17">
        <v>318.18</v>
      </c>
      <c r="F604" s="17">
        <v>238.54</v>
      </c>
      <c r="G604" s="17">
        <v>724.27</v>
      </c>
      <c r="H604" s="17">
        <v>611.57000000000005</v>
      </c>
      <c r="I604" s="17">
        <v>632.16999999999996</v>
      </c>
      <c r="J604" s="17">
        <v>221.072</v>
      </c>
      <c r="K604" s="17">
        <v>175.53</v>
      </c>
      <c r="L604" s="17">
        <v>3577.95</v>
      </c>
    </row>
    <row r="605" spans="2:12" x14ac:dyDescent="0.35">
      <c r="B605" s="37">
        <v>602</v>
      </c>
      <c r="C605" s="18">
        <v>3931</v>
      </c>
      <c r="D605" s="17">
        <v>306.90600000000001</v>
      </c>
      <c r="E605" s="17">
        <v>476.99400000000003</v>
      </c>
      <c r="F605" s="17">
        <v>269.88799999999998</v>
      </c>
      <c r="G605" s="17">
        <v>636.78599999999994</v>
      </c>
      <c r="H605" s="17">
        <v>550.202</v>
      </c>
      <c r="I605" s="17">
        <v>926.4</v>
      </c>
      <c r="J605" s="17">
        <v>551.048</v>
      </c>
      <c r="K605" s="17">
        <v>139.39599999999999</v>
      </c>
      <c r="L605" s="17">
        <v>3857.62</v>
      </c>
    </row>
    <row r="606" spans="2:12" x14ac:dyDescent="0.35">
      <c r="B606" s="37">
        <v>603</v>
      </c>
      <c r="C606" s="18">
        <v>3933</v>
      </c>
      <c r="D606" s="17">
        <v>36.799999999999997</v>
      </c>
      <c r="E606" s="17">
        <v>50.58</v>
      </c>
      <c r="F606" s="17">
        <v>59.24</v>
      </c>
      <c r="G606" s="17">
        <v>53.4</v>
      </c>
      <c r="H606" s="17">
        <v>0</v>
      </c>
      <c r="I606" s="17">
        <v>41.93</v>
      </c>
      <c r="J606" s="17">
        <v>23.4</v>
      </c>
      <c r="K606" s="17">
        <v>13.6</v>
      </c>
      <c r="L606" s="17">
        <v>278.95</v>
      </c>
    </row>
    <row r="607" spans="2:12" x14ac:dyDescent="0.35">
      <c r="B607" s="37">
        <v>604</v>
      </c>
      <c r="C607" s="18">
        <v>3934</v>
      </c>
      <c r="D607" s="17">
        <v>422.95400000000001</v>
      </c>
      <c r="E607" s="17">
        <v>389.16</v>
      </c>
      <c r="F607" s="17">
        <v>383.69</v>
      </c>
      <c r="G607" s="17">
        <v>641.96</v>
      </c>
      <c r="H607" s="17">
        <v>668.69799999999998</v>
      </c>
      <c r="I607" s="17">
        <v>584.67999999999995</v>
      </c>
      <c r="J607" s="17">
        <v>384.05</v>
      </c>
      <c r="K607" s="17">
        <v>124.88</v>
      </c>
      <c r="L607" s="17">
        <v>3600.0720000000001</v>
      </c>
    </row>
    <row r="608" spans="2:12" x14ac:dyDescent="0.35">
      <c r="B608" s="37">
        <v>605</v>
      </c>
      <c r="C608" s="18">
        <v>3936</v>
      </c>
      <c r="D608" s="17">
        <v>189.97</v>
      </c>
      <c r="E608" s="17">
        <v>160.678</v>
      </c>
      <c r="F608" s="17">
        <v>268.7</v>
      </c>
      <c r="G608" s="17">
        <v>328.17</v>
      </c>
      <c r="H608" s="17">
        <v>347.21</v>
      </c>
      <c r="I608" s="17">
        <v>689.154</v>
      </c>
      <c r="J608" s="17">
        <v>173.34</v>
      </c>
      <c r="K608" s="17">
        <v>134.41999999999999</v>
      </c>
      <c r="L608" s="17">
        <v>2291.6419999999998</v>
      </c>
    </row>
    <row r="609" spans="2:12" x14ac:dyDescent="0.35">
      <c r="B609" s="37">
        <v>606</v>
      </c>
      <c r="C609" s="18">
        <v>3937</v>
      </c>
      <c r="D609" s="17">
        <v>182.58</v>
      </c>
      <c r="E609" s="17">
        <v>9.6</v>
      </c>
      <c r="F609" s="17">
        <v>68.84</v>
      </c>
      <c r="G609" s="17">
        <v>98.3</v>
      </c>
      <c r="H609" s="17">
        <v>71.48</v>
      </c>
      <c r="I609" s="17">
        <v>39</v>
      </c>
      <c r="J609" s="17">
        <v>0</v>
      </c>
      <c r="K609" s="17">
        <v>46.8</v>
      </c>
      <c r="L609" s="17">
        <v>516.6</v>
      </c>
    </row>
    <row r="610" spans="2:12" x14ac:dyDescent="0.35">
      <c r="B610" s="37">
        <v>607</v>
      </c>
      <c r="C610" s="18">
        <v>3938</v>
      </c>
      <c r="D610" s="17">
        <v>66.099999999999994</v>
      </c>
      <c r="E610" s="17">
        <v>150.876</v>
      </c>
      <c r="F610" s="17">
        <v>39.299999999999997</v>
      </c>
      <c r="G610" s="17">
        <v>197.50399999999999</v>
      </c>
      <c r="H610" s="17">
        <v>153.72999999999999</v>
      </c>
      <c r="I610" s="17">
        <v>144.69999999999999</v>
      </c>
      <c r="J610" s="17">
        <v>67.61</v>
      </c>
      <c r="K610" s="17">
        <v>0</v>
      </c>
      <c r="L610" s="17">
        <v>819.82</v>
      </c>
    </row>
    <row r="611" spans="2:12" x14ac:dyDescent="0.35">
      <c r="B611" s="37">
        <v>608</v>
      </c>
      <c r="C611" s="18">
        <v>3939</v>
      </c>
      <c r="D611" s="17">
        <v>169.86</v>
      </c>
      <c r="E611" s="17">
        <v>273.99599999999998</v>
      </c>
      <c r="F611" s="17">
        <v>389.68</v>
      </c>
      <c r="G611" s="17">
        <v>519.29999999999995</v>
      </c>
      <c r="H611" s="17">
        <v>475.87</v>
      </c>
      <c r="I611" s="17">
        <v>445.03</v>
      </c>
      <c r="J611" s="17">
        <v>175.536</v>
      </c>
      <c r="K611" s="17">
        <v>221.16</v>
      </c>
      <c r="L611" s="17">
        <v>2670.4319999999998</v>
      </c>
    </row>
    <row r="612" spans="2:12" x14ac:dyDescent="0.35">
      <c r="B612" s="37">
        <v>609</v>
      </c>
      <c r="C612" s="18">
        <v>3940</v>
      </c>
      <c r="D612" s="17">
        <v>103.318</v>
      </c>
      <c r="E612" s="17">
        <v>31.088000000000001</v>
      </c>
      <c r="F612" s="17">
        <v>46.74</v>
      </c>
      <c r="G612" s="17">
        <v>32.979999999999997</v>
      </c>
      <c r="H612" s="17">
        <v>26.231999999999999</v>
      </c>
      <c r="I612" s="17">
        <v>81.33</v>
      </c>
      <c r="J612" s="17">
        <v>87.384</v>
      </c>
      <c r="K612" s="17">
        <v>0</v>
      </c>
      <c r="L612" s="17">
        <v>409.072</v>
      </c>
    </row>
    <row r="613" spans="2:12" x14ac:dyDescent="0.35">
      <c r="B613" s="37">
        <v>610</v>
      </c>
      <c r="C613" s="18">
        <v>3941</v>
      </c>
      <c r="D613" s="17">
        <v>433.464</v>
      </c>
      <c r="E613" s="17">
        <v>229.172</v>
      </c>
      <c r="F613" s="17">
        <v>247.86</v>
      </c>
      <c r="G613" s="17">
        <v>405.26</v>
      </c>
      <c r="H613" s="17">
        <v>379.49</v>
      </c>
      <c r="I613" s="17">
        <v>762.01400000000001</v>
      </c>
      <c r="J613" s="17">
        <v>121.648</v>
      </c>
      <c r="K613" s="17">
        <v>127.82</v>
      </c>
      <c r="L613" s="17">
        <v>2706.7280000000001</v>
      </c>
    </row>
    <row r="614" spans="2:12" x14ac:dyDescent="0.35">
      <c r="B614" s="37">
        <v>611</v>
      </c>
      <c r="C614" s="18">
        <v>3942</v>
      </c>
      <c r="D614" s="17">
        <v>120.946</v>
      </c>
      <c r="E614" s="17">
        <v>51.34</v>
      </c>
      <c r="F614" s="17">
        <v>31.2</v>
      </c>
      <c r="G614" s="17">
        <v>223.04</v>
      </c>
      <c r="H614" s="17">
        <v>205.6</v>
      </c>
      <c r="I614" s="17">
        <v>156.16999999999999</v>
      </c>
      <c r="J614" s="17">
        <v>110.22</v>
      </c>
      <c r="K614" s="17">
        <v>0</v>
      </c>
      <c r="L614" s="17">
        <v>898.51599999999996</v>
      </c>
    </row>
    <row r="615" spans="2:12" x14ac:dyDescent="0.35">
      <c r="B615" s="37">
        <v>612</v>
      </c>
      <c r="C615" s="18">
        <v>3943</v>
      </c>
      <c r="D615" s="17">
        <v>27</v>
      </c>
      <c r="E615" s="17">
        <v>85.9</v>
      </c>
      <c r="F615" s="17">
        <v>76.16</v>
      </c>
      <c r="G615" s="17">
        <v>156.82</v>
      </c>
      <c r="H615" s="17">
        <v>202.69</v>
      </c>
      <c r="I615" s="17">
        <v>84.4</v>
      </c>
      <c r="J615" s="17">
        <v>13.5</v>
      </c>
      <c r="K615" s="17">
        <v>0</v>
      </c>
      <c r="L615" s="17">
        <v>646.47</v>
      </c>
    </row>
    <row r="616" spans="2:12" x14ac:dyDescent="0.35">
      <c r="B616" s="37">
        <v>613</v>
      </c>
      <c r="C616" s="18">
        <v>3944</v>
      </c>
      <c r="D616" s="17">
        <v>63.9</v>
      </c>
      <c r="E616" s="17">
        <v>30</v>
      </c>
      <c r="F616" s="17">
        <v>81.540000000000006</v>
      </c>
      <c r="G616" s="17">
        <v>184.86</v>
      </c>
      <c r="H616" s="17">
        <v>94.8</v>
      </c>
      <c r="I616" s="17">
        <v>23.4</v>
      </c>
      <c r="J616" s="17">
        <v>0</v>
      </c>
      <c r="K616" s="17">
        <v>0</v>
      </c>
      <c r="L616" s="17">
        <v>478.5</v>
      </c>
    </row>
    <row r="617" spans="2:12" x14ac:dyDescent="0.35">
      <c r="B617" s="37">
        <v>614</v>
      </c>
      <c r="C617" s="18">
        <v>3945</v>
      </c>
      <c r="D617" s="17">
        <v>67.94</v>
      </c>
      <c r="E617" s="17">
        <v>42</v>
      </c>
      <c r="F617" s="17">
        <v>40.700000000000003</v>
      </c>
      <c r="G617" s="17">
        <v>15</v>
      </c>
      <c r="H617" s="17">
        <v>59.7</v>
      </c>
      <c r="I617" s="17">
        <v>36.9</v>
      </c>
      <c r="J617" s="17">
        <v>0</v>
      </c>
      <c r="K617" s="17">
        <v>0</v>
      </c>
      <c r="L617" s="17">
        <v>262.24</v>
      </c>
    </row>
    <row r="618" spans="2:12" x14ac:dyDescent="0.35">
      <c r="B618" s="37">
        <v>615</v>
      </c>
      <c r="C618" s="18">
        <v>3946</v>
      </c>
      <c r="D618" s="17">
        <v>0</v>
      </c>
      <c r="E618" s="17">
        <v>0</v>
      </c>
      <c r="F618" s="17">
        <v>15</v>
      </c>
      <c r="G618" s="17">
        <v>18.2</v>
      </c>
      <c r="H618" s="17">
        <v>27</v>
      </c>
      <c r="I618" s="17">
        <v>22.08</v>
      </c>
      <c r="J618" s="17">
        <v>0</v>
      </c>
      <c r="K618" s="17">
        <v>0</v>
      </c>
      <c r="L618" s="17">
        <v>82.28</v>
      </c>
    </row>
    <row r="619" spans="2:12" x14ac:dyDescent="0.35">
      <c r="B619" s="37">
        <v>616</v>
      </c>
      <c r="C619" s="18">
        <v>3950</v>
      </c>
      <c r="D619" s="17">
        <v>93.64</v>
      </c>
      <c r="E619" s="17">
        <v>113.04</v>
      </c>
      <c r="F619" s="17">
        <v>78.650000000000006</v>
      </c>
      <c r="G619" s="17">
        <v>165.14</v>
      </c>
      <c r="H619" s="17">
        <v>96.62</v>
      </c>
      <c r="I619" s="17">
        <v>130.05000000000001</v>
      </c>
      <c r="J619" s="17">
        <v>0</v>
      </c>
      <c r="K619" s="17">
        <v>41.93</v>
      </c>
      <c r="L619" s="17">
        <v>719.07</v>
      </c>
    </row>
    <row r="620" spans="2:12" x14ac:dyDescent="0.35">
      <c r="B620" s="37">
        <v>617</v>
      </c>
      <c r="C620" s="18">
        <v>3951</v>
      </c>
      <c r="D620" s="17">
        <v>46.8</v>
      </c>
      <c r="E620" s="17">
        <v>0</v>
      </c>
      <c r="F620" s="17">
        <v>29.8</v>
      </c>
      <c r="G620" s="17">
        <v>59.69</v>
      </c>
      <c r="H620" s="17">
        <v>0</v>
      </c>
      <c r="I620" s="17">
        <v>61.44</v>
      </c>
      <c r="J620" s="17">
        <v>19.2</v>
      </c>
      <c r="K620" s="17">
        <v>0</v>
      </c>
      <c r="L620" s="17">
        <v>216.93</v>
      </c>
    </row>
    <row r="621" spans="2:12" x14ac:dyDescent="0.35">
      <c r="B621" s="37">
        <v>618</v>
      </c>
      <c r="C621" s="18">
        <v>3953</v>
      </c>
      <c r="D621" s="17">
        <v>275.89999999999998</v>
      </c>
      <c r="E621" s="17">
        <v>203.9</v>
      </c>
      <c r="F621" s="17">
        <v>319.92</v>
      </c>
      <c r="G621" s="17">
        <v>216.62</v>
      </c>
      <c r="H621" s="17">
        <v>473.04</v>
      </c>
      <c r="I621" s="17">
        <v>244.13</v>
      </c>
      <c r="J621" s="17">
        <v>172.49</v>
      </c>
      <c r="K621" s="17">
        <v>40.020000000000003</v>
      </c>
      <c r="L621" s="17">
        <v>1946.02</v>
      </c>
    </row>
    <row r="622" spans="2:12" x14ac:dyDescent="0.35">
      <c r="B622" s="37">
        <v>619</v>
      </c>
      <c r="C622" s="18">
        <v>3954</v>
      </c>
      <c r="D622" s="17">
        <v>13.5</v>
      </c>
      <c r="E622" s="17">
        <v>0</v>
      </c>
      <c r="F622" s="17">
        <v>0</v>
      </c>
      <c r="G622" s="17">
        <v>0</v>
      </c>
      <c r="H622" s="17">
        <v>0</v>
      </c>
      <c r="I622" s="17">
        <v>22.4</v>
      </c>
      <c r="J622" s="17">
        <v>0</v>
      </c>
      <c r="K622" s="17">
        <v>0</v>
      </c>
      <c r="L622" s="17">
        <v>35.9</v>
      </c>
    </row>
    <row r="623" spans="2:12" x14ac:dyDescent="0.35">
      <c r="B623" s="37">
        <v>620</v>
      </c>
      <c r="C623" s="18">
        <v>3956</v>
      </c>
      <c r="D623" s="17">
        <v>86.56</v>
      </c>
      <c r="E623" s="17">
        <v>118.959</v>
      </c>
      <c r="F623" s="17">
        <v>163.9</v>
      </c>
      <c r="G623" s="17">
        <v>162.256</v>
      </c>
      <c r="H623" s="17">
        <v>84.988</v>
      </c>
      <c r="I623" s="17">
        <v>186.28</v>
      </c>
      <c r="J623" s="17">
        <v>83.38</v>
      </c>
      <c r="K623" s="17">
        <v>26.6</v>
      </c>
      <c r="L623" s="17">
        <v>912.923</v>
      </c>
    </row>
    <row r="624" spans="2:12" x14ac:dyDescent="0.35">
      <c r="B624" s="37">
        <v>621</v>
      </c>
      <c r="C624" s="18">
        <v>3957</v>
      </c>
      <c r="D624" s="17">
        <v>0</v>
      </c>
      <c r="E624" s="17">
        <v>0</v>
      </c>
      <c r="F624" s="17">
        <v>0</v>
      </c>
      <c r="G624" s="17">
        <v>19.32</v>
      </c>
      <c r="H624" s="17">
        <v>0</v>
      </c>
      <c r="I624" s="17">
        <v>0</v>
      </c>
      <c r="J624" s="17">
        <v>0</v>
      </c>
      <c r="K624" s="17">
        <v>0</v>
      </c>
      <c r="L624" s="17">
        <v>19.32</v>
      </c>
    </row>
    <row r="625" spans="2:12" x14ac:dyDescent="0.35">
      <c r="B625" s="37">
        <v>622</v>
      </c>
      <c r="C625" s="18">
        <v>3958</v>
      </c>
      <c r="D625" s="17">
        <v>51.2</v>
      </c>
      <c r="E625" s="17">
        <v>0</v>
      </c>
      <c r="F625" s="17">
        <v>64</v>
      </c>
      <c r="G625" s="17">
        <v>0</v>
      </c>
      <c r="H625" s="17">
        <v>0</v>
      </c>
      <c r="I625" s="17">
        <v>0</v>
      </c>
      <c r="J625" s="17">
        <v>0</v>
      </c>
      <c r="K625" s="17">
        <v>0</v>
      </c>
      <c r="L625" s="17">
        <v>115.2</v>
      </c>
    </row>
    <row r="626" spans="2:12" x14ac:dyDescent="0.35">
      <c r="B626" s="37">
        <v>623</v>
      </c>
      <c r="C626" s="18">
        <v>3959</v>
      </c>
      <c r="D626" s="17">
        <v>31.36</v>
      </c>
      <c r="E626" s="17">
        <v>38.880000000000003</v>
      </c>
      <c r="F626" s="17">
        <v>27.2</v>
      </c>
      <c r="G626" s="17">
        <v>83.84</v>
      </c>
      <c r="H626" s="17">
        <v>62.6</v>
      </c>
      <c r="I626" s="17">
        <v>164.35</v>
      </c>
      <c r="J626" s="17">
        <v>0</v>
      </c>
      <c r="K626" s="17">
        <v>0</v>
      </c>
      <c r="L626" s="17">
        <v>408.23</v>
      </c>
    </row>
    <row r="627" spans="2:12" x14ac:dyDescent="0.35">
      <c r="B627" s="37">
        <v>624</v>
      </c>
      <c r="C627" s="18">
        <v>3960</v>
      </c>
      <c r="D627" s="17">
        <v>14.25</v>
      </c>
      <c r="E627" s="17">
        <v>105.8</v>
      </c>
      <c r="F627" s="17">
        <v>116.28</v>
      </c>
      <c r="G627" s="17">
        <v>43.2</v>
      </c>
      <c r="H627" s="17">
        <v>120.4</v>
      </c>
      <c r="I627" s="17">
        <v>26.43</v>
      </c>
      <c r="J627" s="17">
        <v>105.33</v>
      </c>
      <c r="K627" s="17">
        <v>74.599999999999994</v>
      </c>
      <c r="L627" s="17">
        <v>606.29</v>
      </c>
    </row>
    <row r="628" spans="2:12" x14ac:dyDescent="0.35">
      <c r="B628" s="37">
        <v>625</v>
      </c>
      <c r="C628" s="18">
        <v>3962</v>
      </c>
      <c r="D628" s="17">
        <v>26.84</v>
      </c>
      <c r="E628" s="17">
        <v>27</v>
      </c>
      <c r="F628" s="17">
        <v>15.6</v>
      </c>
      <c r="G628" s="17">
        <v>0</v>
      </c>
      <c r="H628" s="17">
        <v>0</v>
      </c>
      <c r="I628" s="17">
        <v>41.93</v>
      </c>
      <c r="J628" s="17">
        <v>0</v>
      </c>
      <c r="K628" s="17">
        <v>0</v>
      </c>
      <c r="L628" s="17">
        <v>111.37</v>
      </c>
    </row>
    <row r="629" spans="2:12" x14ac:dyDescent="0.35">
      <c r="B629" s="37">
        <v>626</v>
      </c>
      <c r="C629" s="18">
        <v>3964</v>
      </c>
      <c r="D629" s="17">
        <v>0</v>
      </c>
      <c r="E629" s="17">
        <v>0</v>
      </c>
      <c r="F629" s="17">
        <v>0</v>
      </c>
      <c r="G629" s="17">
        <v>13.8</v>
      </c>
      <c r="H629" s="17">
        <v>73.13</v>
      </c>
      <c r="I629" s="17">
        <v>0</v>
      </c>
      <c r="J629" s="17">
        <v>0</v>
      </c>
      <c r="K629" s="17">
        <v>47</v>
      </c>
      <c r="L629" s="17">
        <v>133.93</v>
      </c>
    </row>
    <row r="630" spans="2:12" x14ac:dyDescent="0.35">
      <c r="B630" s="37">
        <v>627</v>
      </c>
      <c r="C630" s="18">
        <v>3965</v>
      </c>
      <c r="D630" s="17">
        <v>13.5</v>
      </c>
      <c r="E630" s="17">
        <v>13.5</v>
      </c>
      <c r="F630" s="17">
        <v>13.8</v>
      </c>
      <c r="G630" s="17">
        <v>46.4</v>
      </c>
      <c r="H630" s="17">
        <v>0</v>
      </c>
      <c r="I630" s="17">
        <v>48.64</v>
      </c>
      <c r="J630" s="17">
        <v>0</v>
      </c>
      <c r="K630" s="17">
        <v>0</v>
      </c>
      <c r="L630" s="17">
        <v>135.84</v>
      </c>
    </row>
    <row r="631" spans="2:12" x14ac:dyDescent="0.35">
      <c r="B631" s="37">
        <v>628</v>
      </c>
      <c r="C631" s="18">
        <v>3966</v>
      </c>
      <c r="D631" s="17">
        <v>31.94</v>
      </c>
      <c r="E631" s="17">
        <v>0</v>
      </c>
      <c r="F631" s="17">
        <v>0</v>
      </c>
      <c r="G631" s="17">
        <v>0</v>
      </c>
      <c r="H631" s="17">
        <v>0</v>
      </c>
      <c r="I631" s="17">
        <v>27</v>
      </c>
      <c r="J631" s="17">
        <v>0</v>
      </c>
      <c r="K631" s="17">
        <v>0</v>
      </c>
      <c r="L631" s="17">
        <v>58.94</v>
      </c>
    </row>
    <row r="632" spans="2:12" x14ac:dyDescent="0.35">
      <c r="B632" s="37">
        <v>629</v>
      </c>
      <c r="C632" s="18">
        <v>3971</v>
      </c>
      <c r="D632" s="17">
        <v>114.71</v>
      </c>
      <c r="E632" s="17">
        <v>13.5</v>
      </c>
      <c r="F632" s="17">
        <v>137.72</v>
      </c>
      <c r="G632" s="17">
        <v>110.34</v>
      </c>
      <c r="H632" s="17">
        <v>108.62</v>
      </c>
      <c r="I632" s="17">
        <v>93.04</v>
      </c>
      <c r="J632" s="17">
        <v>0</v>
      </c>
      <c r="K632" s="17">
        <v>41.93</v>
      </c>
      <c r="L632" s="17">
        <v>619.86</v>
      </c>
    </row>
    <row r="633" spans="2:12" x14ac:dyDescent="0.35">
      <c r="B633" s="37">
        <v>630</v>
      </c>
      <c r="C633" s="18">
        <v>3975</v>
      </c>
      <c r="D633" s="17">
        <v>390.01600000000002</v>
      </c>
      <c r="E633" s="17">
        <v>350.40600000000001</v>
      </c>
      <c r="F633" s="17">
        <v>841.80200000000002</v>
      </c>
      <c r="G633" s="17">
        <v>930.94</v>
      </c>
      <c r="H633" s="17">
        <v>1180.9739999999999</v>
      </c>
      <c r="I633" s="17">
        <v>2194.6819999999998</v>
      </c>
      <c r="J633" s="17">
        <v>269.37599999999998</v>
      </c>
      <c r="K633" s="17">
        <v>284.94</v>
      </c>
      <c r="L633" s="17">
        <v>6443.1360000000004</v>
      </c>
    </row>
    <row r="634" spans="2:12" x14ac:dyDescent="0.35">
      <c r="B634" s="37">
        <v>631</v>
      </c>
      <c r="C634" s="18">
        <v>3976</v>
      </c>
      <c r="D634" s="17">
        <v>202.64599999999999</v>
      </c>
      <c r="E634" s="17">
        <v>406.274</v>
      </c>
      <c r="F634" s="17">
        <v>610.71900000000005</v>
      </c>
      <c r="G634" s="17">
        <v>587.44000000000005</v>
      </c>
      <c r="H634" s="17">
        <v>787.46</v>
      </c>
      <c r="I634" s="17">
        <v>1180.58</v>
      </c>
      <c r="J634" s="17">
        <v>599.9</v>
      </c>
      <c r="K634" s="17">
        <v>218.93</v>
      </c>
      <c r="L634" s="17">
        <v>4593.9489999999996</v>
      </c>
    </row>
    <row r="635" spans="2:12" x14ac:dyDescent="0.35">
      <c r="B635" s="37">
        <v>632</v>
      </c>
      <c r="C635" s="18">
        <v>3977</v>
      </c>
      <c r="D635" s="17">
        <v>1506.7339999999999</v>
      </c>
      <c r="E635" s="17">
        <v>1833.8989999999999</v>
      </c>
      <c r="F635" s="17">
        <v>2965.076</v>
      </c>
      <c r="G635" s="17">
        <v>5066.4660000000003</v>
      </c>
      <c r="H635" s="17">
        <v>4647.3760000000002</v>
      </c>
      <c r="I635" s="17">
        <v>6799.4719999999998</v>
      </c>
      <c r="J635" s="17">
        <v>2621.36</v>
      </c>
      <c r="K635" s="17">
        <v>938.52200000000005</v>
      </c>
      <c r="L635" s="17">
        <v>26378.904999999999</v>
      </c>
    </row>
    <row r="636" spans="2:12" x14ac:dyDescent="0.35">
      <c r="B636" s="37">
        <v>633</v>
      </c>
      <c r="C636" s="18">
        <v>3978</v>
      </c>
      <c r="D636" s="17">
        <v>1298.6089999999999</v>
      </c>
      <c r="E636" s="17">
        <v>1484.1579999999999</v>
      </c>
      <c r="F636" s="17">
        <v>2590.2399999999998</v>
      </c>
      <c r="G636" s="17">
        <v>2972.6309999999999</v>
      </c>
      <c r="H636" s="17">
        <v>4398.4780000000001</v>
      </c>
      <c r="I636" s="17">
        <v>5341.5039999999999</v>
      </c>
      <c r="J636" s="17">
        <v>2198.3539999999998</v>
      </c>
      <c r="K636" s="17">
        <v>811.55399999999997</v>
      </c>
      <c r="L636" s="17">
        <v>21095.527999999998</v>
      </c>
    </row>
    <row r="637" spans="2:12" x14ac:dyDescent="0.35">
      <c r="B637" s="37">
        <v>634</v>
      </c>
      <c r="C637" s="18">
        <v>3979</v>
      </c>
      <c r="D637" s="17">
        <v>25</v>
      </c>
      <c r="E637" s="17">
        <v>44.7</v>
      </c>
      <c r="F637" s="17">
        <v>0</v>
      </c>
      <c r="G637" s="17">
        <v>0</v>
      </c>
      <c r="H637" s="17">
        <v>0</v>
      </c>
      <c r="I637" s="17">
        <v>93.6</v>
      </c>
      <c r="J637" s="17">
        <v>15.6</v>
      </c>
      <c r="K637" s="17">
        <v>0</v>
      </c>
      <c r="L637" s="17">
        <v>178.9</v>
      </c>
    </row>
    <row r="638" spans="2:12" x14ac:dyDescent="0.35">
      <c r="B638" s="37">
        <v>635</v>
      </c>
      <c r="C638" s="18">
        <v>3980</v>
      </c>
      <c r="D638" s="17">
        <v>47.2</v>
      </c>
      <c r="E638" s="17">
        <v>107.706</v>
      </c>
      <c r="F638" s="17">
        <v>26.68</v>
      </c>
      <c r="G638" s="17">
        <v>92.4</v>
      </c>
      <c r="H638" s="17">
        <v>124.14</v>
      </c>
      <c r="I638" s="17">
        <v>93.5</v>
      </c>
      <c r="J638" s="17">
        <v>68.400000000000006</v>
      </c>
      <c r="K638" s="17">
        <v>10</v>
      </c>
      <c r="L638" s="17">
        <v>570.02599999999995</v>
      </c>
    </row>
    <row r="639" spans="2:12" x14ac:dyDescent="0.35">
      <c r="B639" s="37">
        <v>636</v>
      </c>
      <c r="C639" s="18">
        <v>3981</v>
      </c>
      <c r="D639" s="17">
        <v>61.866</v>
      </c>
      <c r="E639" s="17">
        <v>99.382000000000005</v>
      </c>
      <c r="F639" s="17">
        <v>220.78</v>
      </c>
      <c r="G639" s="17">
        <v>144.16</v>
      </c>
      <c r="H639" s="17">
        <v>47.06</v>
      </c>
      <c r="I639" s="17">
        <v>332.19</v>
      </c>
      <c r="J639" s="17">
        <v>151.06</v>
      </c>
      <c r="K639" s="17">
        <v>95.18</v>
      </c>
      <c r="L639" s="17">
        <v>1151.6780000000001</v>
      </c>
    </row>
    <row r="640" spans="2:12" x14ac:dyDescent="0.35">
      <c r="B640" s="37">
        <v>637</v>
      </c>
      <c r="C640" s="18">
        <v>3984</v>
      </c>
      <c r="D640" s="17">
        <v>113.506</v>
      </c>
      <c r="E640" s="17">
        <v>236.57</v>
      </c>
      <c r="F640" s="17">
        <v>180.3</v>
      </c>
      <c r="G640" s="17">
        <v>407.72</v>
      </c>
      <c r="H640" s="17">
        <v>219.07</v>
      </c>
      <c r="I640" s="17">
        <v>742.55600000000004</v>
      </c>
      <c r="J640" s="17">
        <v>314.43</v>
      </c>
      <c r="K640" s="17">
        <v>36.799999999999997</v>
      </c>
      <c r="L640" s="17">
        <v>2250.9520000000002</v>
      </c>
    </row>
    <row r="641" spans="2:12" x14ac:dyDescent="0.35">
      <c r="B641" s="37">
        <v>638</v>
      </c>
      <c r="C641" s="18">
        <v>3987</v>
      </c>
      <c r="D641" s="17">
        <v>104.4</v>
      </c>
      <c r="E641" s="17">
        <v>66.8</v>
      </c>
      <c r="F641" s="17">
        <v>0</v>
      </c>
      <c r="G641" s="17">
        <v>61.02</v>
      </c>
      <c r="H641" s="17">
        <v>0</v>
      </c>
      <c r="I641" s="17">
        <v>97.225999999999999</v>
      </c>
      <c r="J641" s="17">
        <v>41.93</v>
      </c>
      <c r="K641" s="17">
        <v>0</v>
      </c>
      <c r="L641" s="17">
        <v>371.37599999999998</v>
      </c>
    </row>
    <row r="642" spans="2:12" x14ac:dyDescent="0.35">
      <c r="B642" s="37">
        <v>639</v>
      </c>
      <c r="C642" s="18">
        <v>3988</v>
      </c>
      <c r="D642" s="17">
        <v>22.5</v>
      </c>
      <c r="E642" s="17">
        <v>39</v>
      </c>
      <c r="F642" s="17">
        <v>13.5</v>
      </c>
      <c r="G642" s="17">
        <v>0</v>
      </c>
      <c r="H642" s="17">
        <v>26.68</v>
      </c>
      <c r="I642" s="17">
        <v>0</v>
      </c>
      <c r="J642" s="17">
        <v>0</v>
      </c>
      <c r="K642" s="17">
        <v>0</v>
      </c>
      <c r="L642" s="17">
        <v>101.68</v>
      </c>
    </row>
    <row r="643" spans="2:12" x14ac:dyDescent="0.35">
      <c r="B643" s="37">
        <v>640</v>
      </c>
      <c r="C643" s="18">
        <v>3990</v>
      </c>
      <c r="D643" s="17">
        <v>27</v>
      </c>
      <c r="E643" s="17">
        <v>0</v>
      </c>
      <c r="F643" s="17">
        <v>0</v>
      </c>
      <c r="G643" s="17">
        <v>23.4</v>
      </c>
      <c r="H643" s="17">
        <v>26.68</v>
      </c>
      <c r="I643" s="17">
        <v>0</v>
      </c>
      <c r="J643" s="17">
        <v>0</v>
      </c>
      <c r="K643" s="17">
        <v>0</v>
      </c>
      <c r="L643" s="17">
        <v>77.08</v>
      </c>
    </row>
    <row r="644" spans="2:12" x14ac:dyDescent="0.35">
      <c r="B644" s="37">
        <v>641</v>
      </c>
      <c r="C644" s="18">
        <v>3991</v>
      </c>
      <c r="D644" s="17">
        <v>0</v>
      </c>
      <c r="E644" s="17">
        <v>0</v>
      </c>
      <c r="F644" s="17">
        <v>0</v>
      </c>
      <c r="G644" s="17">
        <v>0</v>
      </c>
      <c r="H644" s="17">
        <v>19</v>
      </c>
      <c r="I644" s="17">
        <v>0</v>
      </c>
      <c r="J644" s="17">
        <v>0</v>
      </c>
      <c r="K644" s="17">
        <v>0</v>
      </c>
      <c r="L644" s="17">
        <v>19</v>
      </c>
    </row>
    <row r="645" spans="2:12" x14ac:dyDescent="0.35">
      <c r="B645" s="37">
        <v>642</v>
      </c>
      <c r="C645" s="18">
        <v>3992</v>
      </c>
      <c r="D645" s="17">
        <v>60.96</v>
      </c>
      <c r="E645" s="17">
        <v>20.39</v>
      </c>
      <c r="F645" s="17">
        <v>0</v>
      </c>
      <c r="G645" s="17">
        <v>94.8</v>
      </c>
      <c r="H645" s="17">
        <v>28.94</v>
      </c>
      <c r="I645" s="17">
        <v>73.42</v>
      </c>
      <c r="J645" s="17">
        <v>85.92</v>
      </c>
      <c r="K645" s="17">
        <v>0</v>
      </c>
      <c r="L645" s="17">
        <v>364.43</v>
      </c>
    </row>
    <row r="646" spans="2:12" x14ac:dyDescent="0.35">
      <c r="B646" s="37">
        <v>643</v>
      </c>
      <c r="C646" s="18">
        <v>3995</v>
      </c>
      <c r="D646" s="17">
        <v>337.44</v>
      </c>
      <c r="E646" s="17">
        <v>321.49599999999998</v>
      </c>
      <c r="F646" s="17">
        <v>397.92</v>
      </c>
      <c r="G646" s="17">
        <v>762.76</v>
      </c>
      <c r="H646" s="17">
        <v>224.04</v>
      </c>
      <c r="I646" s="17">
        <v>477.42</v>
      </c>
      <c r="J646" s="17">
        <v>267.73</v>
      </c>
      <c r="K646" s="17">
        <v>203.49</v>
      </c>
      <c r="L646" s="17">
        <v>2992.2959999999998</v>
      </c>
    </row>
    <row r="647" spans="2:12" x14ac:dyDescent="0.35">
      <c r="B647" s="37">
        <v>644</v>
      </c>
      <c r="C647" s="18">
        <v>3996</v>
      </c>
      <c r="D647" s="17">
        <v>165.98</v>
      </c>
      <c r="E647" s="17">
        <v>190.32</v>
      </c>
      <c r="F647" s="17">
        <v>158.22999999999999</v>
      </c>
      <c r="G647" s="17">
        <v>215.18</v>
      </c>
      <c r="H647" s="17">
        <v>251.75</v>
      </c>
      <c r="I647" s="17">
        <v>325.07</v>
      </c>
      <c r="J647" s="17">
        <v>106.94</v>
      </c>
      <c r="K647" s="17">
        <v>88</v>
      </c>
      <c r="L647" s="17">
        <v>1501.47</v>
      </c>
    </row>
    <row r="648" spans="2:12" x14ac:dyDescent="0.35">
      <c r="B648" s="37">
        <v>645</v>
      </c>
      <c r="C648" s="18" t="s">
        <v>189</v>
      </c>
      <c r="D648" s="17">
        <f>SUM(D4:D647)</f>
        <v>97667.953000000009</v>
      </c>
      <c r="E648" s="17">
        <f t="shared" ref="E648:L648" si="0">SUM(E4:E647)</f>
        <v>95884.756000000023</v>
      </c>
      <c r="F648" s="17">
        <f t="shared" si="0"/>
        <v>132564.728</v>
      </c>
      <c r="G648" s="17">
        <f t="shared" si="0"/>
        <v>178048.28299999991</v>
      </c>
      <c r="H648" s="17">
        <f t="shared" si="0"/>
        <v>193704.21799999991</v>
      </c>
      <c r="I648" s="17">
        <f t="shared" si="0"/>
        <v>257025.55700000006</v>
      </c>
      <c r="J648" s="17">
        <f t="shared" si="0"/>
        <v>101189.42899999996</v>
      </c>
      <c r="K648" s="17">
        <f t="shared" si="0"/>
        <v>46911.88299999998</v>
      </c>
      <c r="L648" s="17">
        <f t="shared" si="0"/>
        <v>1102996.8070000012</v>
      </c>
    </row>
    <row r="649" spans="2:12" x14ac:dyDescent="0.35">
      <c r="C649"/>
      <c r="D649"/>
      <c r="E649"/>
      <c r="F649"/>
      <c r="G649"/>
      <c r="H649"/>
      <c r="I649"/>
      <c r="J649"/>
      <c r="K649"/>
      <c r="L649"/>
    </row>
    <row r="650" spans="2:12" x14ac:dyDescent="0.35">
      <c r="C650"/>
      <c r="D650"/>
      <c r="E650"/>
      <c r="F650"/>
      <c r="G650"/>
      <c r="H650"/>
      <c r="I650"/>
      <c r="J650"/>
      <c r="K650"/>
      <c r="L650"/>
    </row>
    <row r="651" spans="2:12" x14ac:dyDescent="0.35">
      <c r="C651"/>
      <c r="D651"/>
      <c r="E651"/>
      <c r="F651"/>
      <c r="G651"/>
      <c r="H651"/>
      <c r="I651"/>
      <c r="J651"/>
      <c r="K651"/>
      <c r="L651"/>
    </row>
    <row r="652" spans="2:12" x14ac:dyDescent="0.35">
      <c r="C652"/>
      <c r="D652"/>
      <c r="E652"/>
      <c r="F652"/>
      <c r="G652"/>
      <c r="H652"/>
      <c r="I652"/>
      <c r="J652"/>
      <c r="K652"/>
      <c r="L652"/>
    </row>
    <row r="653" spans="2:12" x14ac:dyDescent="0.35">
      <c r="C653"/>
      <c r="D653"/>
      <c r="E653"/>
      <c r="F653"/>
      <c r="G653"/>
      <c r="H653"/>
      <c r="I653"/>
      <c r="J653"/>
      <c r="K653"/>
      <c r="L653"/>
    </row>
    <row r="654" spans="2:12" x14ac:dyDescent="0.35">
      <c r="C654"/>
      <c r="D654"/>
      <c r="E654"/>
      <c r="F654"/>
      <c r="G654"/>
      <c r="H654"/>
      <c r="I654"/>
      <c r="J654"/>
      <c r="K654"/>
      <c r="L654"/>
    </row>
    <row r="655" spans="2:12" x14ac:dyDescent="0.35">
      <c r="C655"/>
      <c r="D655"/>
      <c r="E655"/>
      <c r="F655"/>
      <c r="G655"/>
      <c r="H655"/>
      <c r="I655"/>
      <c r="J655"/>
      <c r="K655"/>
      <c r="L655"/>
    </row>
    <row r="656" spans="2:12" x14ac:dyDescent="0.35">
      <c r="C656"/>
      <c r="D656"/>
      <c r="E656"/>
      <c r="F656"/>
      <c r="G656"/>
      <c r="H656"/>
      <c r="I656"/>
      <c r="J656"/>
      <c r="K656"/>
      <c r="L656"/>
    </row>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spans="3:12" x14ac:dyDescent="0.35">
      <c r="C705"/>
      <c r="D705"/>
      <c r="E705"/>
      <c r="F705"/>
      <c r="G705"/>
      <c r="H705"/>
      <c r="I705"/>
      <c r="J705"/>
      <c r="K705"/>
      <c r="L705"/>
    </row>
    <row r="706" spans="3:12" x14ac:dyDescent="0.35">
      <c r="C706"/>
      <c r="D706"/>
      <c r="E706"/>
      <c r="F706"/>
      <c r="G706"/>
      <c r="H706"/>
      <c r="I706"/>
      <c r="J706"/>
      <c r="K706"/>
      <c r="L706"/>
    </row>
    <row r="707" spans="3:12" x14ac:dyDescent="0.35">
      <c r="C707"/>
      <c r="D707"/>
      <c r="E707"/>
      <c r="F707"/>
      <c r="G707"/>
      <c r="H707"/>
      <c r="I707"/>
      <c r="J707"/>
      <c r="K707"/>
      <c r="L707"/>
    </row>
    <row r="708" spans="3:12" x14ac:dyDescent="0.35">
      <c r="C708"/>
      <c r="D708"/>
      <c r="E708"/>
      <c r="F708"/>
      <c r="G708"/>
      <c r="H708"/>
      <c r="I708"/>
      <c r="J708"/>
      <c r="K708"/>
      <c r="L708"/>
    </row>
    <row r="709" spans="3:12" x14ac:dyDescent="0.35">
      <c r="C709"/>
      <c r="D709"/>
      <c r="E709"/>
      <c r="F709"/>
      <c r="G709"/>
      <c r="H709"/>
      <c r="I709"/>
      <c r="J709"/>
      <c r="K709"/>
      <c r="L709"/>
    </row>
    <row r="710" spans="3:12" x14ac:dyDescent="0.35">
      <c r="C710"/>
      <c r="D710"/>
      <c r="E710"/>
      <c r="F710"/>
      <c r="G710"/>
      <c r="H710"/>
      <c r="I710"/>
      <c r="J710"/>
      <c r="K710"/>
      <c r="L710"/>
    </row>
    <row r="711" spans="3:12" x14ac:dyDescent="0.35">
      <c r="C711"/>
      <c r="D711"/>
      <c r="E711"/>
      <c r="F711"/>
      <c r="G711"/>
      <c r="H711"/>
      <c r="I711"/>
      <c r="J711"/>
      <c r="K711"/>
      <c r="L711"/>
    </row>
    <row r="712" spans="3:12" x14ac:dyDescent="0.35">
      <c r="C712"/>
      <c r="D712"/>
      <c r="E712"/>
      <c r="F712"/>
      <c r="G712"/>
      <c r="H712"/>
      <c r="I712"/>
      <c r="J712"/>
      <c r="K712"/>
      <c r="L712"/>
    </row>
    <row r="713" spans="3:12" x14ac:dyDescent="0.35">
      <c r="C713"/>
      <c r="D713"/>
      <c r="E713"/>
      <c r="F713"/>
      <c r="G713"/>
      <c r="H713"/>
      <c r="I713"/>
      <c r="J713"/>
      <c r="K713"/>
      <c r="L713"/>
    </row>
    <row r="714" spans="3:12" x14ac:dyDescent="0.35">
      <c r="C714"/>
      <c r="D714"/>
      <c r="E714"/>
      <c r="F714"/>
      <c r="G714"/>
      <c r="H714"/>
      <c r="I714"/>
      <c r="J714"/>
      <c r="K714"/>
      <c r="L714"/>
    </row>
    <row r="715" spans="3:12" x14ac:dyDescent="0.35">
      <c r="C715"/>
      <c r="D715"/>
      <c r="E715"/>
      <c r="F715"/>
      <c r="G715"/>
      <c r="H715"/>
      <c r="I715"/>
      <c r="J715"/>
      <c r="K715"/>
      <c r="L715"/>
    </row>
    <row r="716" spans="3:12" x14ac:dyDescent="0.35">
      <c r="C716" s="2"/>
      <c r="D716"/>
      <c r="E716"/>
      <c r="F716"/>
      <c r="G716"/>
      <c r="H716"/>
      <c r="I716"/>
      <c r="J716"/>
      <c r="K716"/>
      <c r="L716"/>
    </row>
    <row r="717" spans="3:12" x14ac:dyDescent="0.35">
      <c r="C717" s="2"/>
      <c r="D717"/>
      <c r="E717"/>
      <c r="F717"/>
      <c r="G717"/>
      <c r="H717"/>
      <c r="I717"/>
      <c r="J717"/>
      <c r="K717"/>
      <c r="L717"/>
    </row>
    <row r="718" spans="3:12" x14ac:dyDescent="0.35">
      <c r="C718" s="2"/>
      <c r="D718"/>
      <c r="E718"/>
      <c r="F718"/>
      <c r="G718"/>
      <c r="H718"/>
      <c r="I718"/>
      <c r="J718"/>
      <c r="K718"/>
      <c r="L718"/>
    </row>
    <row r="719" spans="3:12" x14ac:dyDescent="0.35">
      <c r="C719" s="2"/>
      <c r="D719"/>
      <c r="E719"/>
      <c r="F719"/>
      <c r="G719"/>
      <c r="H719"/>
      <c r="I719"/>
      <c r="J719"/>
      <c r="K719"/>
      <c r="L719"/>
    </row>
    <row r="720" spans="3:12" x14ac:dyDescent="0.35">
      <c r="C720" s="2"/>
      <c r="D720"/>
      <c r="E720"/>
      <c r="F720"/>
      <c r="G720"/>
      <c r="H720"/>
      <c r="I720"/>
      <c r="J720"/>
      <c r="K720"/>
      <c r="L720"/>
    </row>
    <row r="721" spans="3:12" x14ac:dyDescent="0.35">
      <c r="C721" s="2"/>
      <c r="D721"/>
      <c r="E721"/>
      <c r="F721"/>
      <c r="G721"/>
      <c r="H721"/>
      <c r="I721"/>
      <c r="J721"/>
      <c r="K721"/>
      <c r="L721"/>
    </row>
    <row r="722" spans="3:12" x14ac:dyDescent="0.35">
      <c r="C722" s="2"/>
      <c r="D722"/>
      <c r="E722"/>
      <c r="F722"/>
      <c r="G722"/>
      <c r="H722"/>
      <c r="I722"/>
      <c r="J722"/>
      <c r="K722"/>
      <c r="L722"/>
    </row>
    <row r="723" spans="3:12" x14ac:dyDescent="0.35">
      <c r="C723" s="2"/>
      <c r="D723"/>
      <c r="E723"/>
      <c r="F723"/>
      <c r="G723"/>
      <c r="H723"/>
      <c r="I723"/>
      <c r="J723"/>
      <c r="K723"/>
      <c r="L723"/>
    </row>
    <row r="724" spans="3:12" x14ac:dyDescent="0.35">
      <c r="C724" s="2"/>
      <c r="D724"/>
      <c r="E724"/>
      <c r="F724"/>
      <c r="G724"/>
      <c r="H724"/>
      <c r="I724"/>
      <c r="J724"/>
      <c r="K724"/>
      <c r="L724"/>
    </row>
    <row r="725" spans="3:12" x14ac:dyDescent="0.35">
      <c r="C725" s="2"/>
      <c r="D725"/>
      <c r="E725"/>
      <c r="F725"/>
      <c r="G725"/>
      <c r="H725"/>
      <c r="I725"/>
      <c r="J725"/>
      <c r="K725"/>
      <c r="L725"/>
    </row>
    <row r="726" spans="3:12" x14ac:dyDescent="0.35">
      <c r="C726" s="2"/>
      <c r="D726"/>
      <c r="E726"/>
      <c r="F726"/>
      <c r="G726"/>
      <c r="H726"/>
      <c r="I726"/>
      <c r="J726"/>
      <c r="K726"/>
      <c r="L726"/>
    </row>
    <row r="727" spans="3:12" x14ac:dyDescent="0.35">
      <c r="C727" s="2"/>
      <c r="D727"/>
      <c r="E727"/>
      <c r="F727"/>
      <c r="G727"/>
      <c r="H727"/>
      <c r="I727"/>
      <c r="J727"/>
      <c r="K727"/>
      <c r="L727"/>
    </row>
    <row r="728" spans="3:12" x14ac:dyDescent="0.35">
      <c r="C728" s="2"/>
      <c r="D728"/>
      <c r="E728"/>
      <c r="F728"/>
      <c r="G728"/>
      <c r="H728"/>
      <c r="I728"/>
      <c r="J728"/>
      <c r="K728"/>
      <c r="L728"/>
    </row>
    <row r="729" spans="3:12" x14ac:dyDescent="0.35">
      <c r="C729" s="2"/>
      <c r="D729"/>
      <c r="E729"/>
      <c r="F729"/>
      <c r="G729"/>
      <c r="H729"/>
      <c r="I729"/>
      <c r="J729"/>
      <c r="K729"/>
      <c r="L729"/>
    </row>
    <row r="730" spans="3:12" x14ac:dyDescent="0.35">
      <c r="C730" s="2"/>
      <c r="D730"/>
      <c r="E730"/>
      <c r="F730"/>
      <c r="G730"/>
      <c r="H730"/>
      <c r="I730"/>
      <c r="J730"/>
      <c r="K730"/>
      <c r="L730"/>
    </row>
    <row r="731" spans="3:12" x14ac:dyDescent="0.35">
      <c r="C731" s="2"/>
      <c r="D731"/>
      <c r="E731"/>
      <c r="F731"/>
      <c r="G731"/>
      <c r="H731"/>
      <c r="I731"/>
      <c r="J731"/>
      <c r="K731"/>
      <c r="L731"/>
    </row>
    <row r="732" spans="3:12" x14ac:dyDescent="0.35">
      <c r="C732" s="2"/>
      <c r="D732"/>
      <c r="E732"/>
      <c r="F732"/>
      <c r="G732"/>
      <c r="H732"/>
      <c r="I732"/>
      <c r="J732"/>
      <c r="K732"/>
      <c r="L732"/>
    </row>
    <row r="733" spans="3:12" x14ac:dyDescent="0.35">
      <c r="C733" s="2"/>
      <c r="D733"/>
      <c r="E733"/>
      <c r="F733"/>
      <c r="G733"/>
      <c r="H733"/>
      <c r="I733"/>
      <c r="J733"/>
      <c r="K733"/>
      <c r="L733"/>
    </row>
    <row r="734" spans="3:12" x14ac:dyDescent="0.35">
      <c r="C734" s="2"/>
      <c r="D734"/>
      <c r="E734"/>
      <c r="F734"/>
      <c r="G734"/>
      <c r="H734"/>
      <c r="I734"/>
      <c r="J734"/>
      <c r="K734"/>
      <c r="L734"/>
    </row>
    <row r="735" spans="3:12" x14ac:dyDescent="0.35">
      <c r="C735" s="2"/>
      <c r="D735"/>
      <c r="E735"/>
      <c r="F735"/>
      <c r="G735"/>
      <c r="H735"/>
      <c r="I735"/>
      <c r="J735"/>
      <c r="K735"/>
      <c r="L735"/>
    </row>
    <row r="736" spans="3:12" x14ac:dyDescent="0.35">
      <c r="C736" s="2"/>
      <c r="D736"/>
      <c r="E736"/>
      <c r="F736"/>
      <c r="G736"/>
      <c r="H736"/>
      <c r="I736"/>
      <c r="J736"/>
      <c r="K736"/>
      <c r="L736"/>
    </row>
    <row r="737" spans="3:12" x14ac:dyDescent="0.35">
      <c r="C737" s="2"/>
      <c r="D737"/>
      <c r="E737"/>
      <c r="F737"/>
      <c r="G737"/>
      <c r="H737"/>
      <c r="I737"/>
      <c r="J737"/>
      <c r="K737"/>
      <c r="L737"/>
    </row>
    <row r="738" spans="3:12" x14ac:dyDescent="0.35">
      <c r="C738" s="2"/>
      <c r="D738"/>
      <c r="E738"/>
      <c r="F738"/>
      <c r="G738"/>
      <c r="H738"/>
      <c r="I738"/>
      <c r="J738"/>
      <c r="K738"/>
      <c r="L738"/>
    </row>
    <row r="739" spans="3:12" x14ac:dyDescent="0.35">
      <c r="C739" s="2"/>
      <c r="D739"/>
      <c r="E739"/>
      <c r="F739"/>
      <c r="G739"/>
      <c r="H739"/>
      <c r="I739"/>
      <c r="J739"/>
      <c r="K739"/>
      <c r="L739"/>
    </row>
    <row r="740" spans="3:12" x14ac:dyDescent="0.35">
      <c r="C740" s="2"/>
      <c r="D740"/>
      <c r="E740"/>
      <c r="F740"/>
      <c r="G740"/>
      <c r="H740"/>
      <c r="I740"/>
      <c r="J740"/>
      <c r="K740"/>
      <c r="L740"/>
    </row>
    <row r="741" spans="3:12" x14ac:dyDescent="0.35">
      <c r="C741" s="2"/>
      <c r="D741"/>
      <c r="E741"/>
      <c r="F741"/>
      <c r="G741"/>
      <c r="H741"/>
      <c r="I741"/>
      <c r="J741"/>
      <c r="K741"/>
      <c r="L741"/>
    </row>
    <row r="742" spans="3:12" x14ac:dyDescent="0.35">
      <c r="C742" s="2"/>
      <c r="D742"/>
      <c r="E742"/>
      <c r="F742"/>
      <c r="G742"/>
      <c r="H742"/>
      <c r="I742"/>
      <c r="J742"/>
      <c r="K742"/>
      <c r="L742"/>
    </row>
    <row r="743" spans="3:12" x14ac:dyDescent="0.35">
      <c r="C743" s="2"/>
      <c r="D743"/>
      <c r="E743"/>
      <c r="F743"/>
      <c r="G743"/>
      <c r="H743"/>
      <c r="I743"/>
      <c r="J743"/>
      <c r="K743"/>
      <c r="L743"/>
    </row>
    <row r="744" spans="3:12" x14ac:dyDescent="0.35">
      <c r="C744" s="2"/>
      <c r="D744"/>
      <c r="E744"/>
      <c r="F744"/>
      <c r="G744"/>
      <c r="H744"/>
      <c r="I744"/>
      <c r="J744"/>
      <c r="K744"/>
      <c r="L744"/>
    </row>
    <row r="745" spans="3:12" x14ac:dyDescent="0.35">
      <c r="C745" s="2"/>
      <c r="D745"/>
      <c r="E745"/>
      <c r="F745"/>
      <c r="G745"/>
      <c r="H745"/>
      <c r="I745"/>
      <c r="J745"/>
      <c r="K745"/>
      <c r="L745"/>
    </row>
    <row r="746" spans="3:12" x14ac:dyDescent="0.35">
      <c r="C746" s="2"/>
      <c r="D746"/>
      <c r="E746"/>
      <c r="F746"/>
      <c r="G746"/>
      <c r="H746"/>
      <c r="I746"/>
      <c r="J746"/>
      <c r="K746"/>
      <c r="L746"/>
    </row>
    <row r="747" spans="3:12" x14ac:dyDescent="0.35">
      <c r="C747" s="2"/>
      <c r="D747"/>
      <c r="E747"/>
      <c r="F747"/>
      <c r="G747"/>
      <c r="H747"/>
      <c r="I747"/>
      <c r="J747"/>
      <c r="K747"/>
      <c r="L747"/>
    </row>
    <row r="748" spans="3:12" x14ac:dyDescent="0.35">
      <c r="C748" s="2"/>
      <c r="D748"/>
      <c r="E748"/>
      <c r="F748"/>
      <c r="G748"/>
      <c r="H748"/>
      <c r="I748"/>
      <c r="J748"/>
      <c r="K748"/>
      <c r="L748"/>
    </row>
    <row r="749" spans="3:12" x14ac:dyDescent="0.35">
      <c r="C749" s="2"/>
      <c r="D749"/>
      <c r="E749"/>
      <c r="F749"/>
      <c r="G749"/>
      <c r="H749"/>
      <c r="I749"/>
      <c r="J749"/>
      <c r="K749"/>
      <c r="L749"/>
    </row>
    <row r="750" spans="3:12" x14ac:dyDescent="0.35">
      <c r="C750" s="2"/>
      <c r="D750"/>
      <c r="E750"/>
      <c r="F750"/>
      <c r="G750"/>
      <c r="H750"/>
      <c r="I750"/>
      <c r="J750"/>
      <c r="K750"/>
      <c r="L750"/>
    </row>
    <row r="751" spans="3:12" x14ac:dyDescent="0.35">
      <c r="C751" s="2"/>
      <c r="D751"/>
      <c r="E751"/>
      <c r="F751"/>
      <c r="G751"/>
      <c r="H751"/>
      <c r="I751"/>
      <c r="J751"/>
      <c r="K751"/>
      <c r="L751"/>
    </row>
    <row r="752" spans="3:12" x14ac:dyDescent="0.35">
      <c r="C752" s="2"/>
      <c r="D752"/>
      <c r="E752"/>
      <c r="F752"/>
      <c r="G752"/>
      <c r="H752"/>
      <c r="I752"/>
      <c r="J752"/>
      <c r="K752"/>
      <c r="L752"/>
    </row>
    <row r="753" spans="3:12" x14ac:dyDescent="0.35">
      <c r="C753" s="2"/>
      <c r="D753"/>
      <c r="E753"/>
      <c r="F753"/>
      <c r="G753"/>
      <c r="H753"/>
      <c r="I753"/>
      <c r="J753"/>
      <c r="K753"/>
      <c r="L753"/>
    </row>
    <row r="754" spans="3:12" x14ac:dyDescent="0.35">
      <c r="C754" s="2"/>
      <c r="D754"/>
      <c r="E754"/>
      <c r="F754"/>
      <c r="G754"/>
      <c r="H754"/>
      <c r="I754"/>
      <c r="J754"/>
      <c r="K754"/>
      <c r="L754"/>
    </row>
    <row r="755" spans="3:12" x14ac:dyDescent="0.35">
      <c r="C755" s="2"/>
      <c r="D755"/>
      <c r="E755"/>
      <c r="F755"/>
      <c r="G755"/>
      <c r="H755"/>
      <c r="I755"/>
      <c r="J755"/>
      <c r="K755"/>
      <c r="L755"/>
    </row>
    <row r="756" spans="3:12" x14ac:dyDescent="0.35">
      <c r="C756" s="2"/>
      <c r="D756"/>
      <c r="E756"/>
      <c r="F756"/>
      <c r="G756"/>
      <c r="H756"/>
      <c r="I756"/>
      <c r="J756"/>
      <c r="K756"/>
      <c r="L756"/>
    </row>
    <row r="757" spans="3:12" x14ac:dyDescent="0.35">
      <c r="C757" s="2"/>
      <c r="D757"/>
      <c r="E757"/>
      <c r="F757"/>
      <c r="G757"/>
      <c r="H757"/>
      <c r="I757"/>
      <c r="J757"/>
      <c r="K757"/>
      <c r="L757"/>
    </row>
    <row r="758" spans="3:12" x14ac:dyDescent="0.35">
      <c r="C758" s="2"/>
      <c r="D758"/>
      <c r="E758"/>
      <c r="F758"/>
      <c r="G758"/>
      <c r="H758"/>
      <c r="I758"/>
      <c r="J758"/>
      <c r="K758"/>
      <c r="L758"/>
    </row>
    <row r="759" spans="3:12" x14ac:dyDescent="0.35">
      <c r="C759" s="2"/>
      <c r="D759"/>
      <c r="E759"/>
      <c r="F759"/>
      <c r="G759"/>
      <c r="H759"/>
      <c r="I759"/>
      <c r="J759"/>
      <c r="K759"/>
      <c r="L759"/>
    </row>
    <row r="760" spans="3:12" x14ac:dyDescent="0.35">
      <c r="C760" s="2"/>
      <c r="D760"/>
      <c r="E760"/>
      <c r="F760"/>
      <c r="G760"/>
      <c r="H760"/>
      <c r="I760"/>
      <c r="J760"/>
      <c r="K760"/>
      <c r="L760"/>
    </row>
    <row r="761" spans="3:12" x14ac:dyDescent="0.35">
      <c r="C761" s="2"/>
      <c r="D761"/>
      <c r="E761"/>
      <c r="F761"/>
      <c r="G761"/>
      <c r="H761"/>
      <c r="I761"/>
      <c r="J761"/>
      <c r="K761"/>
      <c r="L761"/>
    </row>
    <row r="762" spans="3:12" x14ac:dyDescent="0.35">
      <c r="C762" s="2"/>
      <c r="D762"/>
      <c r="E762"/>
      <c r="F762"/>
      <c r="G762"/>
      <c r="H762"/>
      <c r="I762"/>
      <c r="J762"/>
      <c r="K762"/>
      <c r="L762"/>
    </row>
    <row r="763" spans="3:12" x14ac:dyDescent="0.35">
      <c r="C763" s="2"/>
      <c r="D763"/>
      <c r="E763"/>
      <c r="F763"/>
      <c r="G763"/>
      <c r="H763"/>
      <c r="I763"/>
      <c r="J763"/>
      <c r="K763"/>
      <c r="L763"/>
    </row>
    <row r="764" spans="3:12" x14ac:dyDescent="0.35">
      <c r="C764" s="2"/>
      <c r="D764"/>
      <c r="E764"/>
      <c r="F764"/>
      <c r="G764"/>
      <c r="H764"/>
      <c r="I764"/>
      <c r="J764"/>
      <c r="K764"/>
      <c r="L764"/>
    </row>
    <row r="765" spans="3:12" x14ac:dyDescent="0.35">
      <c r="C765" s="2"/>
      <c r="D765"/>
      <c r="E765"/>
      <c r="F765"/>
      <c r="G765"/>
      <c r="H765"/>
      <c r="I765"/>
      <c r="J765"/>
      <c r="K765"/>
      <c r="L765"/>
    </row>
    <row r="766" spans="3:12" x14ac:dyDescent="0.35">
      <c r="C766" s="2"/>
      <c r="D766"/>
      <c r="E766"/>
      <c r="F766"/>
      <c r="G766"/>
      <c r="H766"/>
      <c r="I766"/>
      <c r="J766"/>
      <c r="K766"/>
      <c r="L766"/>
    </row>
    <row r="767" spans="3:12" x14ac:dyDescent="0.35">
      <c r="C767" s="2"/>
      <c r="D767"/>
      <c r="E767"/>
      <c r="F767"/>
      <c r="G767"/>
      <c r="H767"/>
      <c r="I767"/>
      <c r="J767"/>
      <c r="K767"/>
      <c r="L767"/>
    </row>
    <row r="768" spans="3:12" x14ac:dyDescent="0.35">
      <c r="C768" s="2"/>
      <c r="D768"/>
      <c r="E768"/>
      <c r="F768"/>
      <c r="G768"/>
      <c r="H768"/>
      <c r="I768"/>
      <c r="J768"/>
      <c r="K768"/>
      <c r="L768"/>
    </row>
    <row r="769" spans="3:12" x14ac:dyDescent="0.35">
      <c r="C769" s="2"/>
      <c r="D769"/>
      <c r="E769"/>
      <c r="F769"/>
      <c r="G769"/>
      <c r="H769"/>
      <c r="I769"/>
      <c r="J769"/>
      <c r="K769"/>
      <c r="L769"/>
    </row>
    <row r="770" spans="3:12" x14ac:dyDescent="0.35">
      <c r="C770" s="2"/>
      <c r="D770"/>
      <c r="E770"/>
      <c r="F770"/>
      <c r="G770"/>
      <c r="H770"/>
      <c r="I770"/>
      <c r="J770"/>
      <c r="K770"/>
      <c r="L770"/>
    </row>
    <row r="771" spans="3:12" x14ac:dyDescent="0.35">
      <c r="C771" s="2"/>
      <c r="D771"/>
      <c r="E771"/>
      <c r="F771"/>
      <c r="G771"/>
      <c r="H771"/>
      <c r="I771"/>
      <c r="J771"/>
      <c r="K771"/>
      <c r="L771"/>
    </row>
    <row r="772" spans="3:12" x14ac:dyDescent="0.35">
      <c r="C772" s="2"/>
      <c r="D772"/>
      <c r="E772"/>
      <c r="F772"/>
      <c r="G772"/>
      <c r="H772"/>
      <c r="I772"/>
      <c r="J772"/>
      <c r="K772"/>
      <c r="L772"/>
    </row>
    <row r="773" spans="3:12" x14ac:dyDescent="0.35">
      <c r="C773" s="2"/>
      <c r="D773"/>
      <c r="E773"/>
      <c r="F773"/>
      <c r="G773"/>
      <c r="H773"/>
      <c r="I773"/>
      <c r="J773"/>
      <c r="K773"/>
      <c r="L773"/>
    </row>
    <row r="774" spans="3:12" x14ac:dyDescent="0.35">
      <c r="C774" s="2"/>
      <c r="D774"/>
      <c r="E774"/>
      <c r="F774"/>
      <c r="G774"/>
      <c r="H774"/>
      <c r="I774"/>
      <c r="J774"/>
      <c r="K774"/>
      <c r="L774"/>
    </row>
    <row r="775" spans="3:12" x14ac:dyDescent="0.35">
      <c r="C775" s="2"/>
      <c r="D775"/>
      <c r="E775"/>
      <c r="F775"/>
      <c r="G775"/>
      <c r="H775"/>
      <c r="I775"/>
      <c r="J775"/>
      <c r="K775"/>
      <c r="L775"/>
    </row>
    <row r="776" spans="3:12" x14ac:dyDescent="0.35">
      <c r="C776" s="2"/>
      <c r="D776"/>
      <c r="E776"/>
      <c r="F776"/>
      <c r="G776"/>
      <c r="H776"/>
      <c r="I776"/>
      <c r="J776"/>
      <c r="K776"/>
      <c r="L776"/>
    </row>
    <row r="777" spans="3:12" x14ac:dyDescent="0.35">
      <c r="C777" s="2"/>
      <c r="D777"/>
      <c r="E777"/>
      <c r="F777"/>
      <c r="G777"/>
      <c r="H777"/>
      <c r="I777"/>
      <c r="J777"/>
      <c r="K777"/>
      <c r="L777"/>
    </row>
    <row r="778" spans="3:12" x14ac:dyDescent="0.35">
      <c r="C778" s="2"/>
      <c r="D778"/>
      <c r="E778"/>
      <c r="F778"/>
      <c r="G778"/>
      <c r="H778"/>
      <c r="I778"/>
      <c r="J778"/>
      <c r="K778"/>
      <c r="L778"/>
    </row>
    <row r="779" spans="3:12" x14ac:dyDescent="0.35">
      <c r="C779" s="2"/>
      <c r="D779"/>
      <c r="E779"/>
      <c r="F779"/>
      <c r="G779"/>
      <c r="H779"/>
      <c r="I779"/>
      <c r="J779"/>
      <c r="K779"/>
      <c r="L779"/>
    </row>
    <row r="780" spans="3:12" x14ac:dyDescent="0.35">
      <c r="C780" s="2"/>
      <c r="D780"/>
      <c r="E780"/>
      <c r="F780"/>
      <c r="G780"/>
      <c r="H780"/>
      <c r="I780"/>
      <c r="J780"/>
      <c r="K780"/>
      <c r="L780"/>
    </row>
    <row r="781" spans="3:12" x14ac:dyDescent="0.35">
      <c r="C781" s="2"/>
      <c r="D781"/>
      <c r="E781"/>
      <c r="F781"/>
      <c r="G781"/>
      <c r="H781"/>
      <c r="I781"/>
      <c r="J781"/>
      <c r="K781"/>
      <c r="L781"/>
    </row>
    <row r="782" spans="3:12" x14ac:dyDescent="0.35">
      <c r="C782" s="2"/>
      <c r="D782"/>
      <c r="E782"/>
      <c r="F782"/>
      <c r="G782"/>
      <c r="H782"/>
      <c r="I782"/>
      <c r="J782"/>
      <c r="K782"/>
      <c r="L782"/>
    </row>
    <row r="783" spans="3:12" x14ac:dyDescent="0.35">
      <c r="C783" s="2"/>
      <c r="D783"/>
      <c r="E783"/>
      <c r="F783"/>
      <c r="G783"/>
      <c r="H783"/>
      <c r="I783"/>
      <c r="J783"/>
      <c r="K783"/>
      <c r="L783"/>
    </row>
    <row r="784" spans="3:12" x14ac:dyDescent="0.35">
      <c r="C784" s="2"/>
      <c r="D784"/>
      <c r="E784"/>
      <c r="F784"/>
      <c r="G784"/>
      <c r="H784"/>
      <c r="I784"/>
      <c r="J784"/>
      <c r="K784"/>
      <c r="L784"/>
    </row>
    <row r="785" spans="3:12" x14ac:dyDescent="0.35">
      <c r="C785" s="2"/>
      <c r="D785"/>
      <c r="E785"/>
      <c r="F785"/>
      <c r="G785"/>
      <c r="H785"/>
      <c r="I785"/>
      <c r="J785"/>
      <c r="K785"/>
      <c r="L785"/>
    </row>
    <row r="786" spans="3:12" x14ac:dyDescent="0.35">
      <c r="C786" s="2"/>
      <c r="D786"/>
      <c r="E786"/>
      <c r="F786"/>
      <c r="G786"/>
      <c r="H786"/>
      <c r="I786"/>
      <c r="J786"/>
      <c r="K786"/>
      <c r="L786"/>
    </row>
    <row r="787" spans="3:12" x14ac:dyDescent="0.35">
      <c r="C787" s="2"/>
      <c r="D787"/>
      <c r="E787"/>
      <c r="F787"/>
      <c r="G787"/>
      <c r="H787"/>
      <c r="I787"/>
      <c r="J787"/>
      <c r="K787"/>
      <c r="L787"/>
    </row>
    <row r="788" spans="3:12" x14ac:dyDescent="0.35">
      <c r="C788" s="2"/>
      <c r="D788"/>
      <c r="E788"/>
      <c r="F788"/>
      <c r="G788"/>
      <c r="H788"/>
      <c r="I788"/>
      <c r="J788"/>
      <c r="K788"/>
      <c r="L788"/>
    </row>
    <row r="789" spans="3:12" x14ac:dyDescent="0.35">
      <c r="C789" s="2"/>
      <c r="D789"/>
      <c r="E789"/>
      <c r="F789"/>
      <c r="G789"/>
      <c r="H789"/>
      <c r="I789"/>
      <c r="J789"/>
      <c r="K789"/>
      <c r="L789"/>
    </row>
    <row r="790" spans="3:12" x14ac:dyDescent="0.35">
      <c r="C790" s="2"/>
      <c r="D790"/>
      <c r="E790"/>
      <c r="F790"/>
      <c r="G790"/>
      <c r="H790"/>
      <c r="I790"/>
      <c r="J790"/>
      <c r="K790"/>
      <c r="L790"/>
    </row>
    <row r="791" spans="3:12" x14ac:dyDescent="0.35">
      <c r="C791" s="2"/>
      <c r="D791"/>
      <c r="E791"/>
      <c r="F791"/>
      <c r="G791"/>
      <c r="H791"/>
      <c r="I791"/>
      <c r="J791"/>
      <c r="K791"/>
      <c r="L791"/>
    </row>
    <row r="792" spans="3:12" x14ac:dyDescent="0.35">
      <c r="C792" s="2"/>
      <c r="D792"/>
      <c r="E792"/>
      <c r="F792"/>
      <c r="G792"/>
      <c r="H792"/>
      <c r="I792"/>
      <c r="J792"/>
      <c r="K792"/>
      <c r="L792"/>
    </row>
    <row r="793" spans="3:12" x14ac:dyDescent="0.35">
      <c r="C793" s="2"/>
      <c r="D793"/>
      <c r="E793"/>
      <c r="F793"/>
      <c r="G793"/>
      <c r="H793"/>
      <c r="I793"/>
      <c r="J793"/>
      <c r="K793"/>
      <c r="L793"/>
    </row>
    <row r="794" spans="3:12" x14ac:dyDescent="0.35">
      <c r="C794" s="2"/>
      <c r="D794"/>
      <c r="E794"/>
      <c r="F794"/>
      <c r="G794"/>
      <c r="H794"/>
      <c r="I794"/>
      <c r="J794"/>
      <c r="K794"/>
      <c r="L794"/>
    </row>
    <row r="795" spans="3:12" x14ac:dyDescent="0.35">
      <c r="C795" s="2"/>
      <c r="D795"/>
      <c r="E795"/>
      <c r="F795"/>
      <c r="G795"/>
      <c r="H795"/>
      <c r="I795"/>
      <c r="J795"/>
      <c r="K795"/>
      <c r="L795"/>
    </row>
    <row r="796" spans="3:12" x14ac:dyDescent="0.35">
      <c r="C796" s="2"/>
      <c r="D796"/>
      <c r="E796"/>
      <c r="F796"/>
      <c r="G796"/>
      <c r="H796"/>
      <c r="I796"/>
      <c r="J796"/>
      <c r="K796"/>
      <c r="L796"/>
    </row>
    <row r="797" spans="3:12" x14ac:dyDescent="0.35">
      <c r="C797" s="2"/>
      <c r="D797"/>
      <c r="E797"/>
      <c r="F797"/>
      <c r="G797"/>
      <c r="H797"/>
      <c r="I797"/>
      <c r="J797"/>
      <c r="K797"/>
      <c r="L797"/>
    </row>
    <row r="798" spans="3:12" x14ac:dyDescent="0.35">
      <c r="C798" s="2"/>
      <c r="D798"/>
      <c r="E798"/>
      <c r="F798"/>
      <c r="G798"/>
      <c r="H798"/>
      <c r="I798"/>
      <c r="J798"/>
      <c r="K798"/>
      <c r="L798"/>
    </row>
    <row r="799" spans="3:12" x14ac:dyDescent="0.35">
      <c r="C799" s="2"/>
      <c r="D799"/>
      <c r="E799"/>
      <c r="F799"/>
      <c r="G799"/>
      <c r="H799"/>
      <c r="I799"/>
      <c r="J799"/>
      <c r="K799"/>
      <c r="L799"/>
    </row>
    <row r="800" spans="3:12" x14ac:dyDescent="0.35">
      <c r="C800" s="2"/>
      <c r="D800"/>
      <c r="E800"/>
      <c r="F800"/>
      <c r="G800"/>
      <c r="H800"/>
      <c r="I800"/>
      <c r="J800"/>
      <c r="K800"/>
      <c r="L800"/>
    </row>
    <row r="801" spans="3:12" x14ac:dyDescent="0.35">
      <c r="C801" s="2"/>
      <c r="D801"/>
      <c r="E801"/>
      <c r="F801"/>
      <c r="G801"/>
      <c r="H801"/>
      <c r="I801"/>
      <c r="J801"/>
      <c r="K801"/>
      <c r="L801"/>
    </row>
    <row r="802" spans="3:12" x14ac:dyDescent="0.35">
      <c r="C802" s="2"/>
      <c r="D802"/>
      <c r="E802"/>
      <c r="F802"/>
      <c r="G802"/>
      <c r="H802"/>
      <c r="I802"/>
      <c r="J802"/>
      <c r="K802"/>
      <c r="L802"/>
    </row>
    <row r="803" spans="3:12" x14ac:dyDescent="0.35">
      <c r="C803" s="2"/>
      <c r="D803"/>
      <c r="E803"/>
      <c r="F803"/>
      <c r="G803"/>
      <c r="H803"/>
      <c r="I803"/>
      <c r="J803"/>
      <c r="K803"/>
      <c r="L803"/>
    </row>
    <row r="804" spans="3:12" x14ac:dyDescent="0.35">
      <c r="C804" s="2"/>
      <c r="D804"/>
      <c r="E804"/>
      <c r="F804"/>
      <c r="G804"/>
      <c r="H804"/>
      <c r="I804"/>
      <c r="J804"/>
      <c r="K804"/>
      <c r="L804"/>
    </row>
    <row r="805" spans="3:12" x14ac:dyDescent="0.35">
      <c r="C805" s="2"/>
      <c r="D805"/>
      <c r="E805"/>
      <c r="F805"/>
      <c r="G805"/>
      <c r="H805"/>
      <c r="I805"/>
      <c r="J805"/>
      <c r="K805"/>
      <c r="L805"/>
    </row>
    <row r="806" spans="3:12" x14ac:dyDescent="0.35">
      <c r="C806" s="2"/>
      <c r="D806"/>
      <c r="E806"/>
      <c r="F806"/>
      <c r="G806"/>
      <c r="H806"/>
      <c r="I806"/>
      <c r="J806"/>
      <c r="K806"/>
      <c r="L806"/>
    </row>
    <row r="807" spans="3:12" x14ac:dyDescent="0.35">
      <c r="C807" s="2"/>
      <c r="D807"/>
      <c r="E807"/>
      <c r="F807"/>
      <c r="G807"/>
      <c r="H807"/>
      <c r="I807"/>
      <c r="J807"/>
      <c r="K807"/>
      <c r="L807"/>
    </row>
    <row r="808" spans="3:12" x14ac:dyDescent="0.35">
      <c r="C808" s="2"/>
      <c r="D808"/>
      <c r="E808"/>
      <c r="F808"/>
      <c r="G808"/>
      <c r="H808"/>
      <c r="I808"/>
      <c r="J808"/>
      <c r="K808"/>
      <c r="L808"/>
    </row>
    <row r="809" spans="3:12" x14ac:dyDescent="0.35">
      <c r="C809" s="2"/>
      <c r="D809"/>
      <c r="E809"/>
      <c r="F809"/>
      <c r="G809"/>
      <c r="H809"/>
      <c r="I809"/>
      <c r="J809"/>
      <c r="K809"/>
      <c r="L809"/>
    </row>
    <row r="810" spans="3:12" x14ac:dyDescent="0.35">
      <c r="C810" s="2"/>
      <c r="D810"/>
      <c r="E810"/>
      <c r="F810"/>
      <c r="G810"/>
      <c r="H810"/>
      <c r="I810"/>
      <c r="J810"/>
      <c r="K810"/>
      <c r="L810"/>
    </row>
    <row r="811" spans="3:12" x14ac:dyDescent="0.35">
      <c r="C811" s="2"/>
      <c r="D811"/>
      <c r="E811"/>
      <c r="F811"/>
      <c r="G811"/>
      <c r="H811"/>
      <c r="I811"/>
      <c r="J811"/>
      <c r="K811"/>
      <c r="L811"/>
    </row>
    <row r="812" spans="3:12" x14ac:dyDescent="0.35">
      <c r="C812" s="2"/>
      <c r="D812"/>
      <c r="E812"/>
      <c r="F812"/>
      <c r="G812"/>
      <c r="H812"/>
      <c r="I812"/>
      <c r="J812"/>
      <c r="K812"/>
      <c r="L812"/>
    </row>
    <row r="813" spans="3:12" x14ac:dyDescent="0.35">
      <c r="C813" s="2"/>
      <c r="D813"/>
      <c r="E813"/>
      <c r="F813"/>
      <c r="G813"/>
      <c r="H813"/>
      <c r="I813"/>
      <c r="J813"/>
      <c r="K813"/>
      <c r="L813"/>
    </row>
    <row r="814" spans="3:12" x14ac:dyDescent="0.35">
      <c r="C814" s="2"/>
      <c r="D814"/>
      <c r="E814"/>
      <c r="F814"/>
      <c r="G814"/>
      <c r="H814"/>
      <c r="I814"/>
      <c r="J814"/>
      <c r="K814"/>
      <c r="L814"/>
    </row>
    <row r="815" spans="3:12" x14ac:dyDescent="0.35">
      <c r="C815" s="2"/>
      <c r="D815"/>
      <c r="E815"/>
      <c r="F815"/>
      <c r="G815"/>
      <c r="H815"/>
      <c r="I815"/>
      <c r="J815"/>
      <c r="K815"/>
      <c r="L815"/>
    </row>
    <row r="816" spans="3:12" x14ac:dyDescent="0.35">
      <c r="C816" s="2"/>
      <c r="D816"/>
      <c r="E816"/>
      <c r="F816"/>
      <c r="G816"/>
      <c r="H816"/>
      <c r="I816"/>
      <c r="J816"/>
      <c r="K816"/>
      <c r="L816"/>
    </row>
    <row r="817" spans="3:12" x14ac:dyDescent="0.35">
      <c r="C817" s="2"/>
      <c r="D817"/>
      <c r="E817"/>
      <c r="F817"/>
      <c r="G817"/>
      <c r="H817"/>
      <c r="I817"/>
      <c r="J817"/>
      <c r="K817"/>
      <c r="L817"/>
    </row>
    <row r="818" spans="3:12" x14ac:dyDescent="0.35">
      <c r="C818" s="2"/>
      <c r="D818"/>
      <c r="E818"/>
      <c r="F818"/>
      <c r="G818"/>
      <c r="H818"/>
      <c r="I818"/>
      <c r="J818"/>
      <c r="K818"/>
      <c r="L818"/>
    </row>
    <row r="819" spans="3:12" x14ac:dyDescent="0.35">
      <c r="C819" s="2"/>
      <c r="D819"/>
      <c r="E819"/>
      <c r="F819"/>
      <c r="G819"/>
      <c r="H819"/>
      <c r="I819"/>
      <c r="J819"/>
      <c r="K819"/>
      <c r="L819"/>
    </row>
    <row r="820" spans="3:12" x14ac:dyDescent="0.35">
      <c r="C820" s="2"/>
      <c r="D820"/>
      <c r="E820"/>
      <c r="F820"/>
      <c r="G820"/>
      <c r="H820"/>
      <c r="I820"/>
      <c r="J820"/>
      <c r="K820"/>
      <c r="L820"/>
    </row>
    <row r="821" spans="3:12" x14ac:dyDescent="0.35">
      <c r="C821" s="2"/>
      <c r="D821"/>
      <c r="E821"/>
      <c r="F821"/>
      <c r="G821"/>
      <c r="H821"/>
      <c r="I821"/>
      <c r="J821"/>
      <c r="K821"/>
      <c r="L821"/>
    </row>
    <row r="822" spans="3:12" x14ac:dyDescent="0.35">
      <c r="C822" s="2"/>
      <c r="D822"/>
      <c r="E822"/>
      <c r="F822"/>
      <c r="G822"/>
      <c r="H822"/>
      <c r="I822"/>
      <c r="J822"/>
      <c r="K822"/>
      <c r="L822"/>
    </row>
    <row r="823" spans="3:12" x14ac:dyDescent="0.35">
      <c r="C823" s="2"/>
      <c r="D823"/>
      <c r="E823"/>
      <c r="F823"/>
      <c r="G823"/>
      <c r="H823"/>
      <c r="I823"/>
      <c r="J823"/>
      <c r="K823"/>
      <c r="L823"/>
    </row>
    <row r="824" spans="3:12" x14ac:dyDescent="0.35">
      <c r="C824" s="2"/>
      <c r="D824"/>
      <c r="E824"/>
      <c r="F824"/>
      <c r="G824"/>
      <c r="H824"/>
      <c r="I824"/>
      <c r="J824"/>
      <c r="K824"/>
      <c r="L824"/>
    </row>
    <row r="825" spans="3:12" x14ac:dyDescent="0.35">
      <c r="C825" s="2"/>
      <c r="D825"/>
      <c r="E825"/>
      <c r="F825"/>
      <c r="G825"/>
      <c r="H825"/>
      <c r="I825"/>
      <c r="J825"/>
      <c r="K825"/>
      <c r="L825"/>
    </row>
    <row r="826" spans="3:12" x14ac:dyDescent="0.35">
      <c r="C826" s="2"/>
      <c r="D826"/>
      <c r="E826"/>
      <c r="F826"/>
      <c r="G826"/>
      <c r="H826"/>
      <c r="I826"/>
      <c r="J826"/>
      <c r="K826"/>
      <c r="L826"/>
    </row>
    <row r="827" spans="3:12" x14ac:dyDescent="0.35">
      <c r="C827" s="2"/>
      <c r="D827"/>
      <c r="E827"/>
      <c r="F827"/>
      <c r="G827"/>
      <c r="H827"/>
      <c r="I827"/>
      <c r="J827"/>
      <c r="K827"/>
      <c r="L827"/>
    </row>
    <row r="828" spans="3:12" x14ac:dyDescent="0.35">
      <c r="C828" s="2"/>
      <c r="D828"/>
      <c r="E828"/>
      <c r="F828"/>
      <c r="G828"/>
      <c r="H828"/>
      <c r="I828"/>
      <c r="J828"/>
      <c r="K828"/>
      <c r="L828"/>
    </row>
    <row r="829" spans="3:12" x14ac:dyDescent="0.35">
      <c r="C829" s="2"/>
      <c r="D829"/>
      <c r="E829"/>
      <c r="F829"/>
      <c r="G829"/>
      <c r="H829"/>
      <c r="I829"/>
      <c r="J829"/>
      <c r="K829"/>
      <c r="L829"/>
    </row>
    <row r="830" spans="3:12" x14ac:dyDescent="0.35">
      <c r="C830" s="2"/>
      <c r="D830"/>
      <c r="E830"/>
      <c r="F830"/>
      <c r="G830"/>
      <c r="H830"/>
      <c r="I830"/>
      <c r="J830"/>
      <c r="K830"/>
      <c r="L830"/>
    </row>
    <row r="831" spans="3:12" x14ac:dyDescent="0.35">
      <c r="C831" s="2"/>
      <c r="D831"/>
      <c r="E831"/>
      <c r="F831"/>
      <c r="G831"/>
      <c r="H831"/>
      <c r="I831"/>
      <c r="J831"/>
      <c r="K831"/>
      <c r="L831"/>
    </row>
    <row r="832" spans="3:12" x14ac:dyDescent="0.35">
      <c r="C832" s="2"/>
      <c r="D832"/>
      <c r="E832"/>
      <c r="F832"/>
      <c r="G832"/>
      <c r="H832"/>
      <c r="I832"/>
      <c r="J832"/>
      <c r="K832"/>
      <c r="L832"/>
    </row>
    <row r="833" spans="3:12" x14ac:dyDescent="0.35">
      <c r="C833" s="2"/>
      <c r="D833"/>
      <c r="E833"/>
      <c r="F833"/>
      <c r="G833"/>
      <c r="H833"/>
      <c r="I833"/>
      <c r="J833"/>
      <c r="K833"/>
      <c r="L833"/>
    </row>
    <row r="834" spans="3:12" x14ac:dyDescent="0.35">
      <c r="C834" s="2"/>
      <c r="D834"/>
      <c r="E834"/>
      <c r="F834"/>
      <c r="G834"/>
      <c r="H834"/>
      <c r="I834"/>
      <c r="J834"/>
      <c r="K834"/>
      <c r="L834"/>
    </row>
    <row r="835" spans="3:12" x14ac:dyDescent="0.35">
      <c r="C835" s="2"/>
      <c r="D835"/>
      <c r="E835"/>
      <c r="F835"/>
      <c r="G835"/>
      <c r="H835"/>
      <c r="I835"/>
      <c r="J835"/>
      <c r="K835"/>
      <c r="L835"/>
    </row>
    <row r="836" spans="3:12" x14ac:dyDescent="0.35">
      <c r="C836" s="2"/>
      <c r="D836"/>
      <c r="E836"/>
      <c r="F836"/>
      <c r="G836"/>
      <c r="H836"/>
      <c r="I836"/>
      <c r="J836"/>
      <c r="K836"/>
      <c r="L836"/>
    </row>
    <row r="837" spans="3:12" x14ac:dyDescent="0.35">
      <c r="C837" s="2"/>
      <c r="D837"/>
      <c r="E837"/>
      <c r="F837"/>
      <c r="G837"/>
      <c r="H837"/>
      <c r="I837"/>
      <c r="J837"/>
      <c r="K837"/>
      <c r="L837"/>
    </row>
    <row r="838" spans="3:12" x14ac:dyDescent="0.35">
      <c r="C838" s="2"/>
      <c r="D838"/>
      <c r="E838"/>
      <c r="F838"/>
      <c r="G838"/>
      <c r="H838"/>
      <c r="I838"/>
      <c r="J838"/>
      <c r="K838"/>
      <c r="L838"/>
    </row>
    <row r="839" spans="3:12" x14ac:dyDescent="0.35">
      <c r="C839" s="2"/>
      <c r="D839"/>
      <c r="E839"/>
      <c r="F839"/>
      <c r="G839"/>
      <c r="H839"/>
      <c r="I839"/>
      <c r="J839"/>
      <c r="K839"/>
      <c r="L839"/>
    </row>
    <row r="840" spans="3:12" x14ac:dyDescent="0.35">
      <c r="C840" s="2"/>
      <c r="D840"/>
      <c r="E840"/>
      <c r="F840"/>
      <c r="G840"/>
      <c r="H840"/>
      <c r="I840"/>
      <c r="J840"/>
      <c r="K840"/>
      <c r="L840"/>
    </row>
    <row r="841" spans="3:12" x14ac:dyDescent="0.35">
      <c r="C841" s="2"/>
      <c r="D841"/>
      <c r="E841"/>
      <c r="F841"/>
      <c r="G841"/>
      <c r="H841"/>
      <c r="I841"/>
      <c r="J841"/>
      <c r="K841"/>
      <c r="L841"/>
    </row>
    <row r="842" spans="3:12" x14ac:dyDescent="0.35">
      <c r="C842" s="2"/>
      <c r="D842"/>
      <c r="E842"/>
      <c r="F842"/>
      <c r="G842"/>
      <c r="H842"/>
      <c r="I842"/>
      <c r="J842"/>
      <c r="K842"/>
      <c r="L842"/>
    </row>
    <row r="843" spans="3:12" x14ac:dyDescent="0.35">
      <c r="C843" s="2"/>
      <c r="D843"/>
      <c r="E843"/>
      <c r="F843"/>
      <c r="G843"/>
      <c r="H843"/>
      <c r="I843"/>
      <c r="J843"/>
      <c r="K843"/>
      <c r="L843"/>
    </row>
    <row r="844" spans="3:12" x14ac:dyDescent="0.35">
      <c r="C844" s="2"/>
      <c r="D844"/>
      <c r="E844"/>
      <c r="F844"/>
      <c r="G844"/>
      <c r="H844"/>
      <c r="I844"/>
      <c r="J844"/>
      <c r="K844"/>
      <c r="L844"/>
    </row>
    <row r="845" spans="3:12" x14ac:dyDescent="0.35">
      <c r="C845" s="2"/>
      <c r="D845"/>
      <c r="E845"/>
      <c r="F845"/>
      <c r="G845"/>
      <c r="H845"/>
      <c r="I845"/>
      <c r="J845"/>
      <c r="K845"/>
      <c r="L845"/>
    </row>
    <row r="846" spans="3:12" x14ac:dyDescent="0.35">
      <c r="C846" s="2"/>
      <c r="D846"/>
      <c r="E846"/>
      <c r="F846"/>
      <c r="G846"/>
      <c r="H846"/>
      <c r="I846"/>
      <c r="J846"/>
      <c r="K846"/>
      <c r="L846"/>
    </row>
    <row r="847" spans="3:12" x14ac:dyDescent="0.35">
      <c r="C847" s="2"/>
      <c r="D847"/>
      <c r="E847"/>
      <c r="F847"/>
      <c r="G847"/>
      <c r="H847"/>
      <c r="I847"/>
      <c r="J847"/>
      <c r="K847"/>
      <c r="L847"/>
    </row>
    <row r="848" spans="3:12" x14ac:dyDescent="0.35">
      <c r="C848" s="2"/>
      <c r="D848"/>
      <c r="E848"/>
      <c r="F848"/>
      <c r="G848"/>
      <c r="H848"/>
      <c r="I848"/>
      <c r="J848"/>
      <c r="K848"/>
      <c r="L848"/>
    </row>
    <row r="849" spans="3:12" x14ac:dyDescent="0.35">
      <c r="C849" s="2"/>
      <c r="D849"/>
      <c r="E849"/>
      <c r="F849"/>
      <c r="G849"/>
      <c r="H849"/>
      <c r="I849"/>
      <c r="J849"/>
      <c r="K849"/>
      <c r="L849"/>
    </row>
    <row r="850" spans="3:12" x14ac:dyDescent="0.35">
      <c r="C850" s="2"/>
      <c r="D850"/>
      <c r="E850"/>
      <c r="F850"/>
      <c r="G850"/>
      <c r="H850"/>
      <c r="I850"/>
      <c r="J850"/>
      <c r="K850"/>
      <c r="L850"/>
    </row>
    <row r="851" spans="3:12" x14ac:dyDescent="0.35">
      <c r="C851" s="2"/>
      <c r="D851"/>
      <c r="E851"/>
      <c r="F851"/>
      <c r="G851"/>
      <c r="H851"/>
      <c r="I851"/>
      <c r="J851"/>
      <c r="K851"/>
      <c r="L851"/>
    </row>
    <row r="852" spans="3:12" x14ac:dyDescent="0.35">
      <c r="C852" s="2"/>
      <c r="D852"/>
      <c r="E852"/>
      <c r="F852"/>
      <c r="G852"/>
      <c r="H852"/>
      <c r="I852"/>
      <c r="J852"/>
      <c r="K852"/>
      <c r="L852"/>
    </row>
    <row r="853" spans="3:12" x14ac:dyDescent="0.35">
      <c r="C853" s="2"/>
      <c r="D853"/>
      <c r="E853"/>
      <c r="F853"/>
      <c r="G853"/>
      <c r="H853"/>
      <c r="I853"/>
      <c r="J853"/>
      <c r="K853"/>
      <c r="L853"/>
    </row>
    <row r="854" spans="3:12" x14ac:dyDescent="0.35">
      <c r="C854" s="2"/>
      <c r="D854"/>
      <c r="E854"/>
      <c r="F854"/>
      <c r="G854"/>
      <c r="H854"/>
      <c r="I854"/>
      <c r="J854"/>
      <c r="K854"/>
      <c r="L854"/>
    </row>
    <row r="855" spans="3:12" x14ac:dyDescent="0.35">
      <c r="C855" s="2"/>
      <c r="D855"/>
      <c r="E855"/>
      <c r="F855"/>
      <c r="G855"/>
      <c r="H855"/>
      <c r="I855"/>
      <c r="J855"/>
      <c r="K855"/>
      <c r="L855"/>
    </row>
    <row r="856" spans="3:12" x14ac:dyDescent="0.35">
      <c r="C856" s="2"/>
      <c r="D856"/>
      <c r="E856"/>
      <c r="F856"/>
      <c r="G856"/>
      <c r="H856"/>
      <c r="I856"/>
      <c r="J856"/>
      <c r="K856"/>
      <c r="L856"/>
    </row>
    <row r="857" spans="3:12" x14ac:dyDescent="0.35">
      <c r="C857" s="2"/>
      <c r="D857"/>
      <c r="E857"/>
      <c r="F857"/>
      <c r="G857"/>
      <c r="H857"/>
      <c r="I857"/>
      <c r="J857"/>
      <c r="K857"/>
      <c r="L857"/>
    </row>
    <row r="858" spans="3:12" x14ac:dyDescent="0.35">
      <c r="C858" s="2"/>
      <c r="D858"/>
      <c r="E858"/>
      <c r="F858"/>
      <c r="G858"/>
      <c r="H858"/>
      <c r="I858"/>
      <c r="J858"/>
      <c r="K858"/>
      <c r="L858"/>
    </row>
    <row r="859" spans="3:12" x14ac:dyDescent="0.35">
      <c r="C859" s="2"/>
      <c r="D859"/>
      <c r="E859"/>
      <c r="F859"/>
      <c r="G859"/>
      <c r="H859"/>
      <c r="I859"/>
      <c r="J859"/>
      <c r="K859"/>
      <c r="L859"/>
    </row>
    <row r="860" spans="3:12" x14ac:dyDescent="0.35">
      <c r="C860" s="2"/>
      <c r="D860"/>
      <c r="E860"/>
      <c r="F860"/>
      <c r="G860"/>
      <c r="H860"/>
      <c r="I860"/>
      <c r="J860"/>
      <c r="K860"/>
      <c r="L860"/>
    </row>
    <row r="861" spans="3:12" x14ac:dyDescent="0.35">
      <c r="C861" s="2"/>
      <c r="D861"/>
      <c r="E861"/>
      <c r="F861"/>
      <c r="G861"/>
      <c r="H861"/>
      <c r="I861"/>
      <c r="J861"/>
      <c r="K861"/>
      <c r="L861"/>
    </row>
    <row r="862" spans="3:12" x14ac:dyDescent="0.35">
      <c r="C862" s="2"/>
      <c r="D862"/>
      <c r="E862"/>
      <c r="F862"/>
      <c r="G862"/>
      <c r="H862"/>
      <c r="I862"/>
      <c r="J862"/>
      <c r="K862"/>
      <c r="L862"/>
    </row>
    <row r="863" spans="3:12" x14ac:dyDescent="0.35">
      <c r="C863" s="2"/>
      <c r="D863"/>
      <c r="E863"/>
      <c r="F863"/>
      <c r="G863"/>
      <c r="H863"/>
      <c r="I863"/>
      <c r="J863"/>
      <c r="K863"/>
      <c r="L863"/>
    </row>
    <row r="864" spans="3:12" x14ac:dyDescent="0.35">
      <c r="C864" s="2"/>
      <c r="D864"/>
      <c r="E864"/>
      <c r="F864"/>
      <c r="G864"/>
      <c r="H864"/>
      <c r="I864"/>
      <c r="J864"/>
      <c r="K864"/>
      <c r="L864"/>
    </row>
    <row r="865" spans="3:12" x14ac:dyDescent="0.35">
      <c r="C865" s="2"/>
      <c r="D865"/>
      <c r="E865"/>
      <c r="F865"/>
      <c r="G865"/>
      <c r="H865"/>
      <c r="I865"/>
      <c r="J865"/>
      <c r="K865"/>
      <c r="L865"/>
    </row>
    <row r="866" spans="3:12" x14ac:dyDescent="0.35">
      <c r="C866" s="2"/>
      <c r="D866"/>
      <c r="E866"/>
      <c r="F866"/>
      <c r="G866"/>
      <c r="H866"/>
      <c r="I866"/>
      <c r="J866"/>
      <c r="K866"/>
      <c r="L866"/>
    </row>
    <row r="867" spans="3:12" x14ac:dyDescent="0.35">
      <c r="C867" s="2"/>
      <c r="D867"/>
      <c r="E867"/>
      <c r="F867"/>
      <c r="G867"/>
      <c r="H867"/>
      <c r="I867"/>
      <c r="J867"/>
      <c r="K867"/>
      <c r="L867"/>
    </row>
    <row r="868" spans="3:12" x14ac:dyDescent="0.35">
      <c r="C868" s="2"/>
      <c r="D868"/>
      <c r="E868"/>
      <c r="F868"/>
      <c r="G868"/>
      <c r="H868"/>
      <c r="I868"/>
      <c r="J868"/>
      <c r="K868"/>
      <c r="L868"/>
    </row>
    <row r="869" spans="3:12" x14ac:dyDescent="0.35">
      <c r="C869" s="2"/>
      <c r="D869"/>
      <c r="E869"/>
      <c r="F869"/>
      <c r="G869"/>
      <c r="H869"/>
      <c r="I869"/>
      <c r="J869"/>
      <c r="K869"/>
      <c r="L869"/>
    </row>
    <row r="870" spans="3:12" x14ac:dyDescent="0.35">
      <c r="C870" s="2"/>
      <c r="D870"/>
      <c r="E870"/>
      <c r="F870"/>
      <c r="G870"/>
      <c r="H870"/>
      <c r="I870"/>
      <c r="J870"/>
      <c r="K870"/>
      <c r="L870"/>
    </row>
    <row r="871" spans="3:12" x14ac:dyDescent="0.35">
      <c r="C871" s="2"/>
      <c r="D871"/>
      <c r="E871"/>
      <c r="F871"/>
      <c r="G871"/>
      <c r="H871"/>
      <c r="I871"/>
      <c r="J871"/>
      <c r="K871"/>
      <c r="L871"/>
    </row>
    <row r="872" spans="3:12" x14ac:dyDescent="0.35">
      <c r="C872" s="2"/>
      <c r="D872"/>
      <c r="E872"/>
      <c r="F872"/>
      <c r="G872"/>
      <c r="H872"/>
      <c r="I872"/>
      <c r="J872"/>
      <c r="K872"/>
      <c r="L872"/>
    </row>
    <row r="873" spans="3:12" x14ac:dyDescent="0.35">
      <c r="C873" s="2"/>
      <c r="D873"/>
      <c r="E873"/>
      <c r="F873"/>
      <c r="G873"/>
      <c r="H873"/>
      <c r="I873"/>
      <c r="J873"/>
      <c r="K873"/>
      <c r="L873"/>
    </row>
    <row r="874" spans="3:12" x14ac:dyDescent="0.35">
      <c r="C874" s="2"/>
      <c r="D874"/>
      <c r="E874"/>
      <c r="F874"/>
      <c r="G874"/>
      <c r="H874"/>
      <c r="I874"/>
      <c r="J874"/>
      <c r="K874"/>
      <c r="L874"/>
    </row>
    <row r="875" spans="3:12" x14ac:dyDescent="0.35">
      <c r="C875" s="2"/>
      <c r="D875"/>
      <c r="E875"/>
      <c r="F875"/>
      <c r="G875"/>
      <c r="H875"/>
      <c r="I875"/>
      <c r="J875"/>
      <c r="K875"/>
      <c r="L875"/>
    </row>
    <row r="876" spans="3:12" x14ac:dyDescent="0.35">
      <c r="C876" s="2"/>
      <c r="D876"/>
      <c r="E876"/>
      <c r="F876"/>
      <c r="G876"/>
      <c r="H876"/>
      <c r="I876"/>
      <c r="J876"/>
      <c r="K876"/>
      <c r="L876"/>
    </row>
    <row r="877" spans="3:12" x14ac:dyDescent="0.35">
      <c r="C877" s="2"/>
      <c r="D877"/>
      <c r="E877"/>
      <c r="F877"/>
      <c r="G877"/>
      <c r="H877"/>
      <c r="I877"/>
      <c r="J877"/>
      <c r="K877"/>
      <c r="L877"/>
    </row>
    <row r="878" spans="3:12" x14ac:dyDescent="0.35">
      <c r="C878" s="2"/>
      <c r="D878"/>
      <c r="E878"/>
      <c r="F878"/>
      <c r="G878"/>
      <c r="H878"/>
      <c r="I878"/>
      <c r="J878"/>
      <c r="K878"/>
      <c r="L878"/>
    </row>
    <row r="879" spans="3:12" x14ac:dyDescent="0.35">
      <c r="C879" s="2"/>
      <c r="D879"/>
      <c r="E879"/>
      <c r="F879"/>
      <c r="G879"/>
      <c r="H879"/>
      <c r="I879"/>
      <c r="J879"/>
      <c r="K879"/>
      <c r="L879"/>
    </row>
    <row r="880" spans="3:12" x14ac:dyDescent="0.35">
      <c r="C880" s="2"/>
      <c r="D880"/>
      <c r="E880"/>
      <c r="F880"/>
      <c r="G880"/>
      <c r="H880"/>
      <c r="I880"/>
      <c r="J880"/>
      <c r="K880"/>
      <c r="L880"/>
    </row>
    <row r="881" spans="3:12" x14ac:dyDescent="0.35">
      <c r="C881" s="2"/>
      <c r="D881"/>
      <c r="E881"/>
      <c r="F881"/>
      <c r="G881"/>
      <c r="H881"/>
      <c r="I881"/>
      <c r="J881"/>
      <c r="K881"/>
      <c r="L881"/>
    </row>
    <row r="882" spans="3:12" x14ac:dyDescent="0.35">
      <c r="C882" s="2"/>
      <c r="D882"/>
      <c r="E882"/>
      <c r="F882"/>
      <c r="G882"/>
      <c r="H882"/>
      <c r="I882"/>
      <c r="J882"/>
      <c r="K882"/>
      <c r="L882"/>
    </row>
    <row r="883" spans="3:12" x14ac:dyDescent="0.35">
      <c r="C883" s="2"/>
      <c r="D883"/>
      <c r="E883"/>
      <c r="F883"/>
      <c r="G883"/>
      <c r="H883"/>
      <c r="I883"/>
      <c r="J883"/>
      <c r="K883"/>
      <c r="L883"/>
    </row>
    <row r="884" spans="3:12" x14ac:dyDescent="0.35">
      <c r="C884" s="2"/>
      <c r="D884"/>
      <c r="E884"/>
      <c r="F884"/>
      <c r="G884"/>
      <c r="H884"/>
      <c r="I884"/>
      <c r="J884"/>
      <c r="K884"/>
      <c r="L884"/>
    </row>
    <row r="885" spans="3:12" x14ac:dyDescent="0.35">
      <c r="C885" s="2"/>
      <c r="D885"/>
      <c r="E885"/>
      <c r="F885"/>
      <c r="G885"/>
      <c r="H885"/>
      <c r="I885"/>
      <c r="J885"/>
      <c r="K885"/>
      <c r="L885"/>
    </row>
    <row r="886" spans="3:12" x14ac:dyDescent="0.35">
      <c r="C886" s="2"/>
      <c r="D886"/>
      <c r="E886"/>
      <c r="F886"/>
      <c r="G886"/>
      <c r="H886"/>
      <c r="I886"/>
      <c r="J886"/>
      <c r="K886"/>
      <c r="L886"/>
    </row>
    <row r="887" spans="3:12" x14ac:dyDescent="0.35">
      <c r="C887" s="2"/>
      <c r="D887"/>
      <c r="E887"/>
      <c r="F887"/>
      <c r="G887"/>
      <c r="H887"/>
      <c r="I887"/>
      <c r="J887"/>
      <c r="K887"/>
      <c r="L887"/>
    </row>
    <row r="888" spans="3:12" x14ac:dyDescent="0.35">
      <c r="C888" s="2"/>
      <c r="D888"/>
      <c r="E888"/>
      <c r="F888"/>
      <c r="G888"/>
      <c r="H888"/>
      <c r="I888"/>
      <c r="J888"/>
      <c r="K888"/>
      <c r="L888"/>
    </row>
    <row r="889" spans="3:12" x14ac:dyDescent="0.35">
      <c r="C889" s="2"/>
      <c r="D889"/>
      <c r="E889"/>
      <c r="F889"/>
      <c r="G889"/>
      <c r="H889"/>
      <c r="I889"/>
      <c r="J889"/>
      <c r="K889"/>
      <c r="L889"/>
    </row>
    <row r="890" spans="3:12" x14ac:dyDescent="0.35">
      <c r="C890" s="2"/>
      <c r="D890"/>
      <c r="E890"/>
      <c r="F890"/>
      <c r="G890"/>
      <c r="H890"/>
      <c r="I890"/>
      <c r="J890"/>
      <c r="K890"/>
      <c r="L890"/>
    </row>
    <row r="891" spans="3:12" x14ac:dyDescent="0.35">
      <c r="C891" s="2"/>
      <c r="D891"/>
      <c r="E891"/>
      <c r="F891"/>
      <c r="G891"/>
      <c r="H891"/>
      <c r="I891"/>
      <c r="J891"/>
      <c r="K891"/>
      <c r="L891"/>
    </row>
    <row r="892" spans="3:12" x14ac:dyDescent="0.35">
      <c r="C892" s="2"/>
      <c r="D892"/>
      <c r="E892"/>
      <c r="F892"/>
      <c r="G892"/>
      <c r="H892"/>
      <c r="I892"/>
      <c r="J892"/>
      <c r="K892"/>
      <c r="L892"/>
    </row>
    <row r="893" spans="3:12" x14ac:dyDescent="0.35">
      <c r="C893" s="2"/>
      <c r="D893"/>
      <c r="E893"/>
      <c r="F893"/>
      <c r="G893"/>
      <c r="H893"/>
      <c r="I893"/>
      <c r="J893"/>
      <c r="K893"/>
      <c r="L893"/>
    </row>
    <row r="894" spans="3:12" x14ac:dyDescent="0.35">
      <c r="C894" s="2"/>
      <c r="D894"/>
      <c r="E894"/>
      <c r="F894"/>
      <c r="G894"/>
      <c r="H894"/>
      <c r="I894"/>
      <c r="J894"/>
      <c r="K894"/>
      <c r="L894"/>
    </row>
    <row r="895" spans="3:12" x14ac:dyDescent="0.35">
      <c r="C895" s="2"/>
      <c r="D895"/>
      <c r="E895"/>
      <c r="F895"/>
      <c r="G895"/>
      <c r="H895"/>
      <c r="I895"/>
      <c r="J895"/>
      <c r="K895"/>
      <c r="L895"/>
    </row>
    <row r="896" spans="3:12" x14ac:dyDescent="0.35">
      <c r="C896" s="2"/>
      <c r="D896"/>
      <c r="E896"/>
      <c r="F896"/>
      <c r="G896"/>
      <c r="H896"/>
      <c r="I896"/>
      <c r="J896"/>
      <c r="K896"/>
      <c r="L896"/>
    </row>
    <row r="897" spans="3:12" x14ac:dyDescent="0.35">
      <c r="C897" s="2"/>
      <c r="D897"/>
      <c r="E897"/>
      <c r="F897"/>
      <c r="G897"/>
      <c r="H897"/>
      <c r="I897"/>
      <c r="J897"/>
      <c r="K897"/>
      <c r="L897"/>
    </row>
    <row r="898" spans="3:12" x14ac:dyDescent="0.35">
      <c r="C898" s="2"/>
      <c r="D898"/>
      <c r="E898"/>
      <c r="F898"/>
      <c r="G898"/>
      <c r="H898"/>
      <c r="I898"/>
      <c r="J898"/>
      <c r="K898"/>
      <c r="L898"/>
    </row>
    <row r="899" spans="3:12" x14ac:dyDescent="0.35">
      <c r="C899" s="2"/>
      <c r="D899"/>
      <c r="E899"/>
      <c r="F899"/>
      <c r="G899"/>
      <c r="H899"/>
      <c r="I899"/>
      <c r="J899"/>
      <c r="K899"/>
      <c r="L899"/>
    </row>
    <row r="900" spans="3:12" x14ac:dyDescent="0.35">
      <c r="C900" s="2"/>
      <c r="D900"/>
      <c r="E900"/>
      <c r="F900"/>
      <c r="G900"/>
      <c r="H900"/>
      <c r="I900"/>
      <c r="J900"/>
      <c r="K900"/>
      <c r="L900"/>
    </row>
    <row r="901" spans="3:12" x14ac:dyDescent="0.35">
      <c r="C901" s="2"/>
      <c r="D901"/>
      <c r="E901"/>
      <c r="F901"/>
      <c r="G901"/>
      <c r="H901"/>
      <c r="I901"/>
      <c r="J901"/>
      <c r="K901"/>
      <c r="L901"/>
    </row>
    <row r="902" spans="3:12" x14ac:dyDescent="0.35">
      <c r="C902" s="2"/>
      <c r="D902"/>
      <c r="E902"/>
      <c r="F902"/>
      <c r="G902"/>
      <c r="H902"/>
      <c r="I902"/>
      <c r="J902"/>
      <c r="K902"/>
      <c r="L902"/>
    </row>
    <row r="903" spans="3:12" x14ac:dyDescent="0.35">
      <c r="C903" s="2"/>
      <c r="D903"/>
      <c r="E903"/>
      <c r="F903"/>
      <c r="G903"/>
      <c r="H903"/>
      <c r="I903"/>
      <c r="J903"/>
      <c r="K903"/>
      <c r="L903"/>
    </row>
    <row r="904" spans="3:12" x14ac:dyDescent="0.35">
      <c r="C904" s="2"/>
      <c r="D904"/>
      <c r="E904"/>
      <c r="F904"/>
      <c r="G904"/>
      <c r="H904"/>
      <c r="I904"/>
      <c r="J904"/>
      <c r="K904"/>
      <c r="L904"/>
    </row>
    <row r="905" spans="3:12" x14ac:dyDescent="0.35">
      <c r="C905" s="2"/>
      <c r="D905"/>
      <c r="E905"/>
      <c r="F905"/>
      <c r="G905"/>
      <c r="H905"/>
      <c r="I905"/>
      <c r="J905"/>
      <c r="K905"/>
      <c r="L905"/>
    </row>
    <row r="906" spans="3:12" x14ac:dyDescent="0.35">
      <c r="C906" s="2"/>
      <c r="D906"/>
      <c r="E906"/>
      <c r="F906"/>
      <c r="G906"/>
      <c r="H906"/>
      <c r="I906"/>
      <c r="J906"/>
      <c r="K906"/>
      <c r="L906"/>
    </row>
    <row r="907" spans="3:12" x14ac:dyDescent="0.35">
      <c r="C907" s="2"/>
      <c r="D907"/>
      <c r="E907"/>
      <c r="F907"/>
      <c r="G907"/>
      <c r="H907"/>
      <c r="I907"/>
      <c r="J907"/>
      <c r="K907"/>
      <c r="L907"/>
    </row>
    <row r="908" spans="3:12" x14ac:dyDescent="0.35">
      <c r="C908" s="2"/>
      <c r="D908"/>
      <c r="E908"/>
      <c r="F908"/>
      <c r="G908"/>
      <c r="H908"/>
      <c r="I908"/>
      <c r="J908"/>
      <c r="K908"/>
      <c r="L908"/>
    </row>
    <row r="909" spans="3:12" x14ac:dyDescent="0.35">
      <c r="C909" s="2"/>
      <c r="D909"/>
      <c r="E909"/>
      <c r="F909"/>
      <c r="G909"/>
      <c r="H909"/>
      <c r="I909"/>
      <c r="J909"/>
      <c r="K909"/>
      <c r="L909"/>
    </row>
    <row r="910" spans="3:12" x14ac:dyDescent="0.35">
      <c r="C910" s="2"/>
      <c r="D910"/>
      <c r="E910"/>
      <c r="F910"/>
      <c r="G910"/>
      <c r="H910"/>
      <c r="I910"/>
      <c r="J910"/>
      <c r="K910"/>
      <c r="L910"/>
    </row>
    <row r="911" spans="3:12" x14ac:dyDescent="0.35">
      <c r="C911" s="2"/>
      <c r="D911"/>
      <c r="E911"/>
      <c r="F911"/>
      <c r="G911"/>
      <c r="H911"/>
      <c r="I911"/>
      <c r="J911"/>
      <c r="K911"/>
      <c r="L911"/>
    </row>
    <row r="912" spans="3:12" x14ac:dyDescent="0.35">
      <c r="C912" s="2"/>
      <c r="D912"/>
      <c r="E912"/>
      <c r="F912"/>
      <c r="G912"/>
      <c r="H912"/>
      <c r="I912"/>
      <c r="J912"/>
      <c r="K912"/>
      <c r="L912"/>
    </row>
    <row r="913" spans="3:12" x14ac:dyDescent="0.35">
      <c r="C913" s="2"/>
      <c r="D913"/>
      <c r="E913"/>
      <c r="F913"/>
      <c r="G913"/>
      <c r="H913"/>
      <c r="I913"/>
      <c r="J913"/>
      <c r="K913"/>
      <c r="L913"/>
    </row>
    <row r="914" spans="3:12" x14ac:dyDescent="0.35">
      <c r="C914" s="2"/>
      <c r="D914"/>
      <c r="E914"/>
      <c r="F914"/>
      <c r="G914"/>
      <c r="H914"/>
      <c r="I914"/>
      <c r="J914"/>
      <c r="K914"/>
      <c r="L914"/>
    </row>
    <row r="915" spans="3:12" x14ac:dyDescent="0.35">
      <c r="C915" s="2"/>
      <c r="D915"/>
      <c r="E915"/>
      <c r="F915"/>
      <c r="G915"/>
      <c r="H915"/>
      <c r="I915"/>
      <c r="J915"/>
      <c r="K915"/>
      <c r="L915"/>
    </row>
    <row r="916" spans="3:12" x14ac:dyDescent="0.35">
      <c r="C916" s="2"/>
      <c r="D916"/>
      <c r="E916"/>
      <c r="F916"/>
      <c r="G916"/>
      <c r="H916"/>
      <c r="I916"/>
      <c r="J916"/>
      <c r="K916"/>
      <c r="L916"/>
    </row>
    <row r="917" spans="3:12" x14ac:dyDescent="0.35">
      <c r="C917" s="2"/>
      <c r="D917"/>
      <c r="E917"/>
      <c r="F917"/>
      <c r="G917"/>
      <c r="H917"/>
      <c r="I917"/>
      <c r="J917"/>
      <c r="K917"/>
      <c r="L917"/>
    </row>
    <row r="918" spans="3:12" x14ac:dyDescent="0.35">
      <c r="C918" s="2"/>
      <c r="D918"/>
      <c r="E918"/>
      <c r="F918"/>
      <c r="G918"/>
      <c r="H918"/>
      <c r="I918"/>
      <c r="J918"/>
      <c r="K918"/>
      <c r="L918"/>
    </row>
    <row r="919" spans="3:12" x14ac:dyDescent="0.35">
      <c r="C919" s="2"/>
      <c r="D919"/>
      <c r="E919"/>
      <c r="F919"/>
      <c r="G919"/>
      <c r="H919"/>
      <c r="I919"/>
      <c r="J919"/>
      <c r="K919"/>
      <c r="L919"/>
    </row>
    <row r="920" spans="3:12" x14ac:dyDescent="0.35">
      <c r="C920" s="2"/>
      <c r="D920"/>
      <c r="E920"/>
      <c r="F920"/>
      <c r="G920"/>
      <c r="H920"/>
      <c r="I920"/>
      <c r="J920"/>
      <c r="K920"/>
      <c r="L920"/>
    </row>
    <row r="921" spans="3:12" x14ac:dyDescent="0.35">
      <c r="C921" s="2"/>
      <c r="D921"/>
      <c r="E921"/>
      <c r="F921"/>
      <c r="G921"/>
      <c r="H921"/>
      <c r="I921"/>
      <c r="J921"/>
      <c r="K921"/>
      <c r="L921"/>
    </row>
    <row r="922" spans="3:12" x14ac:dyDescent="0.35">
      <c r="C922" s="2"/>
      <c r="D922"/>
      <c r="E922"/>
      <c r="F922"/>
      <c r="G922"/>
      <c r="H922"/>
      <c r="I922"/>
      <c r="J922"/>
      <c r="K922"/>
      <c r="L922"/>
    </row>
    <row r="923" spans="3:12" x14ac:dyDescent="0.35">
      <c r="C923" s="2"/>
      <c r="D923"/>
      <c r="E923"/>
      <c r="F923"/>
      <c r="G923"/>
      <c r="H923"/>
      <c r="I923"/>
      <c r="J923"/>
      <c r="K923"/>
      <c r="L923"/>
    </row>
    <row r="924" spans="3:12" x14ac:dyDescent="0.35">
      <c r="C924" s="2"/>
      <c r="D924"/>
      <c r="E924"/>
      <c r="F924"/>
      <c r="G924"/>
      <c r="H924"/>
      <c r="I924"/>
      <c r="J924"/>
      <c r="K924"/>
      <c r="L924"/>
    </row>
    <row r="925" spans="3:12" x14ac:dyDescent="0.35">
      <c r="C925" s="2"/>
      <c r="D925"/>
      <c r="E925"/>
      <c r="F925"/>
      <c r="G925"/>
      <c r="H925"/>
      <c r="I925"/>
      <c r="J925"/>
      <c r="K925"/>
      <c r="L925"/>
    </row>
    <row r="926" spans="3:12" x14ac:dyDescent="0.35">
      <c r="C926" s="2"/>
      <c r="D926"/>
      <c r="E926"/>
      <c r="F926"/>
      <c r="G926"/>
      <c r="H926"/>
      <c r="I926"/>
      <c r="J926"/>
      <c r="K926"/>
      <c r="L926"/>
    </row>
    <row r="927" spans="3:12" x14ac:dyDescent="0.35">
      <c r="C927" s="2"/>
      <c r="D927"/>
      <c r="E927"/>
      <c r="F927"/>
      <c r="G927"/>
      <c r="H927"/>
      <c r="I927"/>
      <c r="J927"/>
      <c r="K927"/>
      <c r="L927"/>
    </row>
    <row r="928" spans="3:12" x14ac:dyDescent="0.35">
      <c r="C928" s="2"/>
      <c r="D928"/>
      <c r="E928"/>
      <c r="F928"/>
      <c r="G928"/>
      <c r="H928"/>
      <c r="I928"/>
      <c r="J928"/>
      <c r="K928"/>
      <c r="L928"/>
    </row>
    <row r="929" spans="3:12" x14ac:dyDescent="0.35">
      <c r="C929" s="2"/>
      <c r="D929"/>
      <c r="E929"/>
      <c r="F929"/>
      <c r="G929"/>
      <c r="H929"/>
      <c r="I929"/>
      <c r="J929"/>
      <c r="K929"/>
      <c r="L929"/>
    </row>
    <row r="930" spans="3:12" x14ac:dyDescent="0.35">
      <c r="C930" s="2"/>
      <c r="D930"/>
      <c r="E930"/>
      <c r="F930"/>
      <c r="G930"/>
      <c r="H930"/>
      <c r="I930"/>
      <c r="J930"/>
      <c r="K930"/>
      <c r="L930"/>
    </row>
    <row r="931" spans="3:12" x14ac:dyDescent="0.35">
      <c r="C931" s="2"/>
      <c r="D931"/>
      <c r="E931"/>
      <c r="F931"/>
      <c r="G931"/>
      <c r="H931"/>
      <c r="I931"/>
      <c r="J931"/>
      <c r="K931"/>
      <c r="L931"/>
    </row>
    <row r="932" spans="3:12" x14ac:dyDescent="0.35">
      <c r="C932" s="2"/>
      <c r="D932"/>
      <c r="E932"/>
      <c r="F932"/>
      <c r="G932"/>
      <c r="H932"/>
      <c r="I932"/>
      <c r="J932"/>
      <c r="K932"/>
      <c r="L932"/>
    </row>
    <row r="933" spans="3:12" x14ac:dyDescent="0.35">
      <c r="C933" s="2"/>
      <c r="D933"/>
      <c r="E933"/>
      <c r="F933"/>
      <c r="G933"/>
      <c r="H933"/>
      <c r="I933"/>
      <c r="J933"/>
      <c r="K933"/>
      <c r="L933"/>
    </row>
    <row r="934" spans="3:12" x14ac:dyDescent="0.35">
      <c r="C934" s="2"/>
      <c r="D934"/>
      <c r="E934"/>
      <c r="F934"/>
      <c r="G934"/>
      <c r="H934"/>
      <c r="I934"/>
      <c r="J934"/>
      <c r="K934"/>
      <c r="L934"/>
    </row>
    <row r="935" spans="3:12" x14ac:dyDescent="0.35">
      <c r="C935" s="2"/>
      <c r="D935"/>
      <c r="E935"/>
      <c r="F935"/>
      <c r="G935"/>
      <c r="H935"/>
      <c r="I935"/>
      <c r="J935"/>
      <c r="K935"/>
      <c r="L935"/>
    </row>
    <row r="936" spans="3:12" x14ac:dyDescent="0.35">
      <c r="C936" s="2"/>
      <c r="D936"/>
      <c r="E936"/>
      <c r="F936"/>
      <c r="G936"/>
      <c r="H936"/>
      <c r="I936"/>
      <c r="J936"/>
      <c r="K936"/>
      <c r="L936"/>
    </row>
    <row r="937" spans="3:12" x14ac:dyDescent="0.35">
      <c r="C937" s="2"/>
      <c r="D937"/>
      <c r="E937"/>
      <c r="F937"/>
      <c r="G937"/>
      <c r="H937"/>
      <c r="I937"/>
      <c r="J937"/>
      <c r="K937"/>
      <c r="L937"/>
    </row>
    <row r="938" spans="3:12" x14ac:dyDescent="0.35">
      <c r="C938" s="2"/>
      <c r="D938"/>
      <c r="E938"/>
      <c r="F938"/>
      <c r="G938"/>
      <c r="H938"/>
      <c r="I938"/>
      <c r="J938"/>
      <c r="K938"/>
      <c r="L938"/>
    </row>
    <row r="939" spans="3:12" x14ac:dyDescent="0.35">
      <c r="C939" s="2"/>
      <c r="D939"/>
      <c r="E939"/>
      <c r="F939"/>
      <c r="G939"/>
      <c r="H939"/>
      <c r="I939"/>
      <c r="J939"/>
      <c r="K939"/>
      <c r="L939"/>
    </row>
    <row r="940" spans="3:12" x14ac:dyDescent="0.35">
      <c r="C940" s="2"/>
      <c r="D940"/>
      <c r="E940"/>
      <c r="F940"/>
      <c r="G940"/>
      <c r="H940"/>
      <c r="I940"/>
      <c r="J940"/>
      <c r="K940"/>
      <c r="L940"/>
    </row>
    <row r="941" spans="3:12" x14ac:dyDescent="0.35">
      <c r="C941" s="2"/>
      <c r="D941"/>
      <c r="E941"/>
      <c r="F941"/>
      <c r="G941"/>
      <c r="H941"/>
      <c r="I941"/>
      <c r="J941"/>
      <c r="K941"/>
      <c r="L941"/>
    </row>
    <row r="942" spans="3:12" x14ac:dyDescent="0.35">
      <c r="C942" s="2"/>
      <c r="D942"/>
      <c r="E942"/>
      <c r="F942"/>
      <c r="G942"/>
      <c r="H942"/>
      <c r="I942"/>
      <c r="J942"/>
      <c r="K942"/>
      <c r="L942"/>
    </row>
    <row r="943" spans="3:12" x14ac:dyDescent="0.35">
      <c r="C943" s="2"/>
      <c r="D943"/>
      <c r="E943"/>
      <c r="F943"/>
      <c r="G943"/>
      <c r="H943"/>
      <c r="I943"/>
      <c r="J943"/>
      <c r="K943"/>
      <c r="L943"/>
    </row>
    <row r="944" spans="3:12" x14ac:dyDescent="0.35">
      <c r="C944" s="2"/>
      <c r="D944"/>
      <c r="E944"/>
      <c r="F944"/>
      <c r="G944"/>
      <c r="H944"/>
      <c r="I944"/>
      <c r="J944"/>
      <c r="K944"/>
      <c r="L944"/>
    </row>
    <row r="945" spans="3:12" x14ac:dyDescent="0.35">
      <c r="C945" s="2"/>
      <c r="D945"/>
      <c r="E945"/>
      <c r="F945"/>
      <c r="G945"/>
      <c r="H945"/>
      <c r="I945"/>
      <c r="J945"/>
      <c r="K945"/>
      <c r="L945"/>
    </row>
    <row r="946" spans="3:12" x14ac:dyDescent="0.35">
      <c r="C946" s="2"/>
      <c r="D946"/>
      <c r="E946"/>
      <c r="F946"/>
      <c r="G946"/>
      <c r="H946"/>
      <c r="I946"/>
      <c r="J946"/>
      <c r="K946"/>
      <c r="L946"/>
    </row>
    <row r="947" spans="3:12" x14ac:dyDescent="0.35">
      <c r="C947" s="2"/>
      <c r="D947"/>
      <c r="E947"/>
      <c r="F947"/>
      <c r="G947"/>
      <c r="H947"/>
      <c r="I947"/>
      <c r="J947"/>
      <c r="K947"/>
      <c r="L947"/>
    </row>
    <row r="948" spans="3:12" x14ac:dyDescent="0.35">
      <c r="C948" s="2"/>
      <c r="D948"/>
      <c r="E948"/>
      <c r="F948"/>
      <c r="G948"/>
      <c r="H948"/>
      <c r="I948"/>
      <c r="J948"/>
      <c r="K948"/>
      <c r="L948"/>
    </row>
    <row r="949" spans="3:12" x14ac:dyDescent="0.35">
      <c r="C949" s="2"/>
      <c r="D949"/>
      <c r="E949"/>
      <c r="F949"/>
      <c r="G949"/>
      <c r="H949"/>
      <c r="I949"/>
      <c r="J949"/>
      <c r="K949"/>
      <c r="L949"/>
    </row>
    <row r="950" spans="3:12" x14ac:dyDescent="0.35">
      <c r="C950" s="2"/>
      <c r="D950"/>
      <c r="E950"/>
      <c r="F950"/>
      <c r="G950"/>
      <c r="H950"/>
      <c r="I950"/>
      <c r="J950"/>
      <c r="K950"/>
      <c r="L950"/>
    </row>
    <row r="951" spans="3:12" x14ac:dyDescent="0.35">
      <c r="C951" s="2"/>
      <c r="D951"/>
      <c r="E951"/>
      <c r="F951"/>
      <c r="G951"/>
      <c r="H951"/>
      <c r="I951"/>
      <c r="J951"/>
      <c r="K951"/>
      <c r="L951"/>
    </row>
    <row r="952" spans="3:12" x14ac:dyDescent="0.35">
      <c r="C952" s="2"/>
      <c r="D952"/>
      <c r="E952"/>
      <c r="F952"/>
      <c r="G952"/>
      <c r="H952"/>
      <c r="I952"/>
      <c r="J952"/>
      <c r="K952"/>
      <c r="L952"/>
    </row>
    <row r="953" spans="3:12" x14ac:dyDescent="0.35">
      <c r="C953" s="2"/>
      <c r="D953"/>
      <c r="E953"/>
      <c r="F953"/>
      <c r="G953"/>
      <c r="H953"/>
      <c r="I953"/>
      <c r="J953"/>
      <c r="K953"/>
      <c r="L953"/>
    </row>
    <row r="954" spans="3:12" x14ac:dyDescent="0.35">
      <c r="C954" s="2"/>
      <c r="D954"/>
      <c r="E954"/>
      <c r="F954"/>
      <c r="G954"/>
      <c r="H954"/>
      <c r="I954"/>
      <c r="J954"/>
      <c r="K954"/>
      <c r="L954"/>
    </row>
    <row r="955" spans="3:12" x14ac:dyDescent="0.35">
      <c r="C955" s="2"/>
      <c r="D955"/>
      <c r="E955"/>
      <c r="F955"/>
      <c r="G955"/>
      <c r="H955"/>
      <c r="I955"/>
      <c r="J955"/>
      <c r="K955"/>
      <c r="L955"/>
    </row>
    <row r="956" spans="3:12" x14ac:dyDescent="0.35">
      <c r="C956" s="2"/>
      <c r="D956"/>
      <c r="E956"/>
      <c r="F956"/>
      <c r="G956"/>
      <c r="H956"/>
      <c r="I956"/>
      <c r="J956"/>
      <c r="K956"/>
      <c r="L956"/>
    </row>
    <row r="957" spans="3:12" x14ac:dyDescent="0.35">
      <c r="C957" s="2"/>
      <c r="D957"/>
      <c r="E957"/>
      <c r="F957"/>
      <c r="G957"/>
      <c r="H957"/>
      <c r="I957"/>
      <c r="J957"/>
      <c r="K957"/>
      <c r="L957"/>
    </row>
    <row r="958" spans="3:12" x14ac:dyDescent="0.35">
      <c r="C958" s="2"/>
      <c r="D958"/>
      <c r="E958"/>
      <c r="F958"/>
      <c r="G958"/>
      <c r="H958"/>
      <c r="I958"/>
      <c r="J958"/>
      <c r="K958"/>
      <c r="L958"/>
    </row>
    <row r="959" spans="3:12" x14ac:dyDescent="0.35">
      <c r="C959" s="2"/>
      <c r="D959"/>
      <c r="E959"/>
      <c r="F959"/>
      <c r="G959"/>
      <c r="H959"/>
      <c r="I959"/>
      <c r="J959"/>
      <c r="K959"/>
      <c r="L959"/>
    </row>
    <row r="960" spans="3:12" x14ac:dyDescent="0.35">
      <c r="C960" s="2"/>
      <c r="D960"/>
      <c r="E960"/>
      <c r="F960"/>
      <c r="G960"/>
      <c r="H960"/>
      <c r="I960"/>
      <c r="J960"/>
      <c r="K960"/>
      <c r="L960"/>
    </row>
    <row r="961" spans="3:12" x14ac:dyDescent="0.35">
      <c r="C961" s="2"/>
      <c r="D961"/>
      <c r="E961"/>
      <c r="F961"/>
      <c r="G961"/>
      <c r="H961"/>
      <c r="I961"/>
      <c r="J961"/>
      <c r="K961"/>
      <c r="L961"/>
    </row>
    <row r="962" spans="3:12" x14ac:dyDescent="0.35">
      <c r="C962" s="2"/>
      <c r="D962"/>
      <c r="E962"/>
      <c r="F962"/>
      <c r="G962"/>
      <c r="H962"/>
      <c r="I962"/>
      <c r="J962"/>
      <c r="K962"/>
      <c r="L962"/>
    </row>
    <row r="963" spans="3:12" x14ac:dyDescent="0.35">
      <c r="C963" s="2"/>
      <c r="D963"/>
      <c r="E963"/>
      <c r="F963"/>
      <c r="G963"/>
      <c r="H963"/>
      <c r="I963"/>
      <c r="J963"/>
      <c r="K963"/>
      <c r="L963"/>
    </row>
    <row r="964" spans="3:12" x14ac:dyDescent="0.35">
      <c r="C964" s="2"/>
      <c r="D964"/>
      <c r="E964"/>
      <c r="F964"/>
      <c r="G964"/>
      <c r="H964"/>
      <c r="I964"/>
      <c r="J964"/>
      <c r="K964"/>
      <c r="L964"/>
    </row>
    <row r="965" spans="3:12" x14ac:dyDescent="0.35">
      <c r="C965" s="2"/>
      <c r="D965"/>
      <c r="E965"/>
      <c r="F965"/>
      <c r="G965"/>
      <c r="H965"/>
      <c r="I965"/>
      <c r="J965"/>
      <c r="K965"/>
      <c r="L965"/>
    </row>
    <row r="966" spans="3:12" x14ac:dyDescent="0.35">
      <c r="C966" s="2"/>
      <c r="D966"/>
      <c r="E966"/>
      <c r="F966"/>
      <c r="G966"/>
      <c r="H966"/>
      <c r="I966"/>
      <c r="J966"/>
      <c r="K966"/>
      <c r="L966"/>
    </row>
    <row r="967" spans="3:12" x14ac:dyDescent="0.35">
      <c r="C967" s="2"/>
      <c r="D967"/>
      <c r="E967"/>
      <c r="F967"/>
      <c r="G967"/>
      <c r="H967"/>
      <c r="I967"/>
      <c r="J967"/>
      <c r="K967"/>
      <c r="L967"/>
    </row>
    <row r="968" spans="3:12" x14ac:dyDescent="0.35">
      <c r="C968" s="2"/>
      <c r="D968"/>
      <c r="E968"/>
      <c r="F968"/>
      <c r="G968"/>
      <c r="H968"/>
      <c r="I968"/>
      <c r="J968"/>
      <c r="K968"/>
      <c r="L968"/>
    </row>
    <row r="969" spans="3:12" x14ac:dyDescent="0.35">
      <c r="C969" s="2"/>
      <c r="D969"/>
      <c r="E969"/>
      <c r="F969"/>
      <c r="G969"/>
      <c r="H969"/>
      <c r="I969"/>
      <c r="J969"/>
      <c r="K969"/>
      <c r="L969"/>
    </row>
    <row r="970" spans="3:12" x14ac:dyDescent="0.35">
      <c r="C970" s="2"/>
      <c r="D970"/>
      <c r="E970"/>
      <c r="F970"/>
      <c r="G970"/>
      <c r="H970"/>
      <c r="I970"/>
      <c r="J970"/>
      <c r="K970"/>
      <c r="L970"/>
    </row>
    <row r="971" spans="3:12" x14ac:dyDescent="0.35">
      <c r="C971" s="2"/>
      <c r="D971"/>
      <c r="E971"/>
      <c r="F971"/>
      <c r="G971"/>
      <c r="H971"/>
      <c r="I971"/>
      <c r="J971"/>
      <c r="K971"/>
      <c r="L971"/>
    </row>
    <row r="972" spans="3:12" x14ac:dyDescent="0.35">
      <c r="C972" s="2"/>
      <c r="D972"/>
      <c r="E972"/>
      <c r="F972"/>
      <c r="G972"/>
      <c r="H972"/>
      <c r="I972"/>
      <c r="J972"/>
      <c r="K972"/>
      <c r="L972"/>
    </row>
    <row r="973" spans="3:12" x14ac:dyDescent="0.35">
      <c r="C973" s="2"/>
      <c r="D973"/>
      <c r="E973"/>
      <c r="F973"/>
      <c r="G973"/>
      <c r="H973"/>
      <c r="I973"/>
      <c r="J973"/>
      <c r="K973"/>
      <c r="L973"/>
    </row>
    <row r="974" spans="3:12" x14ac:dyDescent="0.35">
      <c r="C974" s="2"/>
      <c r="D974"/>
      <c r="E974"/>
      <c r="F974"/>
      <c r="G974"/>
      <c r="H974"/>
      <c r="I974"/>
      <c r="J974"/>
      <c r="K974"/>
      <c r="L974"/>
    </row>
    <row r="975" spans="3:12" x14ac:dyDescent="0.35">
      <c r="C975" s="2"/>
      <c r="D975"/>
      <c r="E975"/>
      <c r="F975"/>
      <c r="G975"/>
      <c r="H975"/>
      <c r="I975"/>
      <c r="J975"/>
      <c r="K975"/>
      <c r="L975"/>
    </row>
    <row r="976" spans="3:12" x14ac:dyDescent="0.35">
      <c r="C976" s="2"/>
      <c r="D976"/>
      <c r="E976"/>
      <c r="F976"/>
      <c r="G976"/>
      <c r="H976"/>
      <c r="I976"/>
      <c r="J976"/>
      <c r="K976"/>
      <c r="L976"/>
    </row>
    <row r="977" spans="3:12" x14ac:dyDescent="0.35">
      <c r="C977" s="2"/>
      <c r="D977"/>
      <c r="E977"/>
      <c r="F977"/>
      <c r="G977"/>
      <c r="H977"/>
      <c r="I977"/>
      <c r="J977"/>
      <c r="K977"/>
      <c r="L977"/>
    </row>
    <row r="978" spans="3:12" x14ac:dyDescent="0.35">
      <c r="C978" s="2"/>
      <c r="D978"/>
      <c r="E978"/>
      <c r="F978"/>
      <c r="G978"/>
      <c r="H978"/>
      <c r="I978"/>
      <c r="J978"/>
      <c r="K978"/>
      <c r="L978"/>
    </row>
    <row r="979" spans="3:12" x14ac:dyDescent="0.35">
      <c r="C979" s="2"/>
      <c r="D979"/>
      <c r="E979"/>
      <c r="F979"/>
      <c r="G979"/>
      <c r="H979"/>
      <c r="I979"/>
      <c r="J979"/>
      <c r="K979"/>
      <c r="L979"/>
    </row>
    <row r="980" spans="3:12" x14ac:dyDescent="0.35">
      <c r="C980" s="2"/>
      <c r="D980"/>
      <c r="E980"/>
      <c r="F980"/>
      <c r="G980"/>
      <c r="H980"/>
      <c r="I980"/>
      <c r="J980"/>
      <c r="K980"/>
      <c r="L980"/>
    </row>
    <row r="981" spans="3:12" x14ac:dyDescent="0.35">
      <c r="C981" s="2"/>
      <c r="D981"/>
      <c r="E981"/>
      <c r="F981"/>
      <c r="G981"/>
      <c r="H981"/>
      <c r="I981"/>
      <c r="J981"/>
      <c r="K981"/>
      <c r="L981"/>
    </row>
    <row r="982" spans="3:12" x14ac:dyDescent="0.35">
      <c r="C982" s="2"/>
      <c r="D982"/>
      <c r="E982"/>
      <c r="F982"/>
      <c r="G982"/>
      <c r="H982"/>
      <c r="I982"/>
      <c r="J982"/>
      <c r="K982"/>
      <c r="L982"/>
    </row>
    <row r="983" spans="3:12" x14ac:dyDescent="0.35">
      <c r="C983" s="2"/>
      <c r="D983"/>
      <c r="E983"/>
      <c r="F983"/>
      <c r="G983"/>
      <c r="H983"/>
      <c r="I983"/>
      <c r="J983"/>
      <c r="K983"/>
      <c r="L983"/>
    </row>
    <row r="984" spans="3:12" x14ac:dyDescent="0.35">
      <c r="C984" s="2"/>
      <c r="D984"/>
      <c r="E984"/>
      <c r="F984"/>
      <c r="G984"/>
      <c r="H984"/>
      <c r="I984"/>
      <c r="J984"/>
      <c r="K984"/>
      <c r="L984"/>
    </row>
    <row r="985" spans="3:12" x14ac:dyDescent="0.35">
      <c r="C985" s="2"/>
      <c r="D985"/>
      <c r="E985"/>
      <c r="F985"/>
      <c r="G985"/>
      <c r="H985"/>
      <c r="I985"/>
      <c r="J985"/>
      <c r="K985"/>
      <c r="L985"/>
    </row>
    <row r="986" spans="3:12" x14ac:dyDescent="0.35">
      <c r="C986" s="2"/>
      <c r="D986"/>
      <c r="E986"/>
      <c r="F986"/>
      <c r="G986"/>
      <c r="H986"/>
      <c r="I986"/>
      <c r="J986"/>
      <c r="K986"/>
      <c r="L986"/>
    </row>
    <row r="987" spans="3:12" x14ac:dyDescent="0.35">
      <c r="C987" s="2"/>
      <c r="D987"/>
      <c r="E987"/>
      <c r="F987"/>
      <c r="G987"/>
      <c r="H987"/>
      <c r="I987"/>
      <c r="J987"/>
      <c r="K987"/>
      <c r="L987"/>
    </row>
    <row r="988" spans="3:12" x14ac:dyDescent="0.35">
      <c r="C988" s="2"/>
      <c r="D988"/>
      <c r="E988"/>
      <c r="F988"/>
      <c r="G988"/>
      <c r="H988"/>
      <c r="I988"/>
      <c r="J988"/>
      <c r="K988"/>
      <c r="L988"/>
    </row>
    <row r="989" spans="3:12" x14ac:dyDescent="0.35">
      <c r="C989" s="2"/>
      <c r="D989"/>
      <c r="E989"/>
      <c r="F989"/>
      <c r="G989"/>
      <c r="H989"/>
      <c r="I989"/>
      <c r="J989"/>
      <c r="K989"/>
      <c r="L989"/>
    </row>
    <row r="990" spans="3:12" x14ac:dyDescent="0.35">
      <c r="C990" s="2"/>
      <c r="D990"/>
      <c r="E990"/>
      <c r="F990"/>
      <c r="G990"/>
      <c r="H990"/>
      <c r="I990"/>
      <c r="J990"/>
      <c r="K990"/>
      <c r="L990"/>
    </row>
    <row r="991" spans="3:12" x14ac:dyDescent="0.35">
      <c r="C991" s="2"/>
      <c r="D991"/>
      <c r="E991"/>
      <c r="F991"/>
      <c r="G991"/>
      <c r="H991"/>
      <c r="I991"/>
      <c r="J991"/>
      <c r="K991"/>
      <c r="L991"/>
    </row>
    <row r="992" spans="3:12" x14ac:dyDescent="0.35">
      <c r="C992" s="2"/>
      <c r="D992"/>
      <c r="E992"/>
      <c r="F992"/>
      <c r="G992"/>
      <c r="H992"/>
      <c r="I992"/>
      <c r="J992"/>
      <c r="K992"/>
      <c r="L992"/>
    </row>
    <row r="993" spans="3:12" x14ac:dyDescent="0.35">
      <c r="C993" s="2"/>
      <c r="D993"/>
      <c r="E993"/>
      <c r="F993"/>
      <c r="G993"/>
      <c r="H993"/>
      <c r="I993"/>
      <c r="J993"/>
      <c r="K993"/>
      <c r="L993"/>
    </row>
    <row r="994" spans="3:12" x14ac:dyDescent="0.35">
      <c r="C994" s="2"/>
      <c r="D994"/>
      <c r="E994"/>
      <c r="F994"/>
      <c r="G994"/>
      <c r="H994"/>
      <c r="I994"/>
      <c r="J994"/>
      <c r="K994"/>
      <c r="L994"/>
    </row>
    <row r="995" spans="3:12" x14ac:dyDescent="0.35">
      <c r="C995" s="2"/>
      <c r="D995"/>
      <c r="E995"/>
      <c r="F995"/>
      <c r="G995"/>
      <c r="H995"/>
      <c r="I995"/>
      <c r="J995"/>
      <c r="K995"/>
      <c r="L995"/>
    </row>
    <row r="996" spans="3:12" x14ac:dyDescent="0.35">
      <c r="C996" s="2"/>
      <c r="D996"/>
      <c r="E996"/>
      <c r="F996"/>
      <c r="G996"/>
      <c r="H996"/>
      <c r="I996"/>
      <c r="J996"/>
      <c r="K996"/>
      <c r="L996"/>
    </row>
    <row r="997" spans="3:12" x14ac:dyDescent="0.35">
      <c r="C997" s="2"/>
      <c r="D997"/>
      <c r="E997"/>
      <c r="F997"/>
      <c r="G997"/>
      <c r="H997"/>
      <c r="I997"/>
      <c r="J997"/>
      <c r="K997"/>
      <c r="L997"/>
    </row>
    <row r="998" spans="3:12" x14ac:dyDescent="0.35">
      <c r="C998" s="2"/>
      <c r="D998"/>
      <c r="E998"/>
      <c r="F998"/>
      <c r="G998"/>
      <c r="H998"/>
      <c r="I998"/>
      <c r="J998"/>
      <c r="K998"/>
      <c r="L998"/>
    </row>
    <row r="999" spans="3:12" x14ac:dyDescent="0.35">
      <c r="C999" s="2"/>
      <c r="D999"/>
      <c r="E999"/>
      <c r="F999"/>
      <c r="G999"/>
      <c r="H999"/>
      <c r="I999"/>
      <c r="J999"/>
      <c r="K999"/>
      <c r="L999"/>
    </row>
    <row r="1000" spans="3:12" x14ac:dyDescent="0.35">
      <c r="C1000" s="2"/>
      <c r="D1000"/>
      <c r="E1000"/>
      <c r="F1000"/>
      <c r="G1000"/>
      <c r="H1000"/>
      <c r="I1000"/>
      <c r="J1000"/>
      <c r="K1000"/>
      <c r="L1000"/>
    </row>
    <row r="1001" spans="3:12" x14ac:dyDescent="0.35">
      <c r="C1001" s="2"/>
      <c r="D1001"/>
      <c r="E1001"/>
      <c r="F1001"/>
      <c r="G1001"/>
      <c r="H1001"/>
      <c r="I1001"/>
      <c r="J1001"/>
      <c r="K1001"/>
      <c r="L1001"/>
    </row>
    <row r="1002" spans="3:12" x14ac:dyDescent="0.35">
      <c r="C1002" s="2"/>
      <c r="D1002"/>
      <c r="E1002"/>
      <c r="F1002"/>
      <c r="G1002"/>
      <c r="H1002"/>
      <c r="I1002"/>
      <c r="J1002"/>
      <c r="K1002"/>
      <c r="L1002"/>
    </row>
    <row r="1003" spans="3:12" x14ac:dyDescent="0.35">
      <c r="C1003" s="2"/>
      <c r="D1003"/>
      <c r="E1003"/>
      <c r="F1003"/>
      <c r="G1003"/>
      <c r="H1003"/>
      <c r="I1003"/>
      <c r="J1003"/>
      <c r="K1003"/>
      <c r="L1003"/>
    </row>
    <row r="1004" spans="3:12" x14ac:dyDescent="0.35">
      <c r="C1004" s="2"/>
      <c r="D1004"/>
      <c r="E1004"/>
      <c r="F1004"/>
      <c r="G1004"/>
      <c r="H1004"/>
      <c r="I1004"/>
      <c r="J1004"/>
      <c r="K1004"/>
      <c r="L1004"/>
    </row>
    <row r="1005" spans="3:12" x14ac:dyDescent="0.35">
      <c r="C1005" s="2"/>
      <c r="D1005"/>
      <c r="E1005"/>
      <c r="F1005"/>
      <c r="G1005"/>
      <c r="H1005"/>
      <c r="I1005"/>
      <c r="J1005"/>
      <c r="K1005"/>
      <c r="L1005"/>
    </row>
    <row r="1006" spans="3:12" x14ac:dyDescent="0.35">
      <c r="C1006" s="2"/>
      <c r="D1006"/>
      <c r="E1006"/>
      <c r="F1006"/>
      <c r="G1006"/>
      <c r="H1006"/>
      <c r="I1006"/>
      <c r="J1006"/>
      <c r="K1006"/>
      <c r="L1006"/>
    </row>
    <row r="1007" spans="3:12" x14ac:dyDescent="0.35">
      <c r="C1007" s="2"/>
      <c r="D1007"/>
      <c r="E1007"/>
      <c r="F1007"/>
      <c r="G1007"/>
      <c r="H1007"/>
      <c r="I1007"/>
      <c r="J1007"/>
      <c r="K1007"/>
      <c r="L1007"/>
    </row>
    <row r="1008" spans="3:12" x14ac:dyDescent="0.35">
      <c r="C1008" s="2"/>
      <c r="D1008"/>
      <c r="E1008"/>
      <c r="F1008"/>
      <c r="G1008"/>
      <c r="H1008"/>
      <c r="I1008"/>
      <c r="J1008"/>
      <c r="K1008"/>
      <c r="L1008"/>
    </row>
    <row r="1009" spans="3:12" x14ac:dyDescent="0.35">
      <c r="C1009" s="2"/>
      <c r="D1009"/>
      <c r="E1009"/>
      <c r="F1009"/>
      <c r="G1009"/>
      <c r="H1009"/>
      <c r="I1009"/>
      <c r="J1009"/>
      <c r="K1009"/>
      <c r="L1009"/>
    </row>
    <row r="1010" spans="3:12" x14ac:dyDescent="0.35">
      <c r="C1010" s="2"/>
      <c r="D1010"/>
      <c r="E1010"/>
      <c r="F1010"/>
      <c r="G1010"/>
      <c r="H1010"/>
      <c r="I1010"/>
      <c r="J1010"/>
      <c r="K1010"/>
      <c r="L1010"/>
    </row>
    <row r="1011" spans="3:12" x14ac:dyDescent="0.35">
      <c r="C1011" s="2"/>
      <c r="D1011"/>
      <c r="E1011"/>
      <c r="F1011"/>
      <c r="G1011"/>
      <c r="H1011"/>
      <c r="I1011"/>
      <c r="J1011"/>
      <c r="K1011"/>
      <c r="L1011"/>
    </row>
    <row r="1012" spans="3:12" x14ac:dyDescent="0.35">
      <c r="C1012" s="2"/>
      <c r="D1012"/>
      <c r="E1012"/>
      <c r="F1012"/>
      <c r="G1012"/>
      <c r="H1012"/>
      <c r="I1012"/>
      <c r="J1012"/>
      <c r="K1012"/>
      <c r="L1012"/>
    </row>
    <row r="1013" spans="3:12" x14ac:dyDescent="0.35">
      <c r="C1013" s="2"/>
      <c r="D1013"/>
      <c r="E1013"/>
      <c r="F1013"/>
      <c r="G1013"/>
      <c r="H1013"/>
      <c r="I1013"/>
      <c r="J1013"/>
      <c r="K1013"/>
      <c r="L1013"/>
    </row>
    <row r="1014" spans="3:12" x14ac:dyDescent="0.35">
      <c r="C1014" s="2"/>
      <c r="D1014"/>
      <c r="E1014"/>
      <c r="F1014"/>
      <c r="G1014"/>
      <c r="H1014"/>
      <c r="I1014"/>
      <c r="J1014"/>
      <c r="K1014"/>
      <c r="L1014"/>
    </row>
    <row r="1015" spans="3:12" x14ac:dyDescent="0.35">
      <c r="C1015" s="2"/>
      <c r="D1015"/>
      <c r="E1015"/>
      <c r="F1015"/>
      <c r="G1015"/>
      <c r="H1015"/>
      <c r="I1015"/>
      <c r="J1015"/>
      <c r="K1015"/>
      <c r="L1015"/>
    </row>
    <row r="1016" spans="3:12" x14ac:dyDescent="0.35">
      <c r="C1016" s="2"/>
      <c r="D1016"/>
      <c r="E1016"/>
      <c r="F1016"/>
      <c r="G1016"/>
      <c r="H1016"/>
      <c r="I1016"/>
      <c r="J1016"/>
      <c r="K1016"/>
      <c r="L1016"/>
    </row>
    <row r="1017" spans="3:12" x14ac:dyDescent="0.35">
      <c r="C1017" s="2"/>
      <c r="D1017"/>
      <c r="E1017"/>
      <c r="F1017"/>
      <c r="G1017"/>
      <c r="H1017"/>
      <c r="I1017"/>
      <c r="J1017"/>
      <c r="K1017"/>
      <c r="L1017"/>
    </row>
    <row r="1018" spans="3:12" x14ac:dyDescent="0.35">
      <c r="C1018" s="2"/>
      <c r="D1018"/>
      <c r="E1018"/>
      <c r="F1018"/>
      <c r="G1018"/>
      <c r="H1018"/>
      <c r="I1018"/>
      <c r="J1018"/>
      <c r="K1018"/>
      <c r="L1018"/>
    </row>
    <row r="1019" spans="3:12" x14ac:dyDescent="0.35">
      <c r="C1019" s="2"/>
      <c r="D1019"/>
      <c r="E1019"/>
      <c r="F1019"/>
      <c r="G1019"/>
      <c r="H1019"/>
      <c r="I1019"/>
      <c r="J1019"/>
      <c r="K1019"/>
      <c r="L1019"/>
    </row>
    <row r="1020" spans="3:12" x14ac:dyDescent="0.35">
      <c r="C1020" s="2"/>
      <c r="D1020"/>
      <c r="E1020"/>
      <c r="F1020"/>
      <c r="G1020"/>
      <c r="H1020"/>
      <c r="I1020"/>
      <c r="J1020"/>
      <c r="K1020"/>
      <c r="L1020"/>
    </row>
    <row r="1021" spans="3:12" x14ac:dyDescent="0.35">
      <c r="C1021" s="2"/>
      <c r="D1021"/>
      <c r="E1021"/>
      <c r="F1021"/>
      <c r="G1021"/>
      <c r="H1021"/>
      <c r="I1021"/>
      <c r="J1021"/>
      <c r="K1021"/>
      <c r="L1021"/>
    </row>
    <row r="1022" spans="3:12" x14ac:dyDescent="0.35">
      <c r="C1022" s="2"/>
      <c r="D1022"/>
      <c r="E1022"/>
      <c r="F1022"/>
      <c r="G1022"/>
      <c r="H1022"/>
      <c r="I1022"/>
      <c r="J1022"/>
      <c r="K1022"/>
      <c r="L1022"/>
    </row>
    <row r="1023" spans="3:12" x14ac:dyDescent="0.35">
      <c r="C1023" s="2"/>
      <c r="D1023"/>
      <c r="E1023"/>
      <c r="F1023"/>
      <c r="G1023"/>
      <c r="H1023"/>
      <c r="I1023"/>
      <c r="J1023"/>
      <c r="K1023"/>
      <c r="L1023"/>
    </row>
    <row r="1024" spans="3:12" x14ac:dyDescent="0.35">
      <c r="C1024" s="2"/>
      <c r="D1024"/>
      <c r="E1024"/>
      <c r="F1024"/>
      <c r="G1024"/>
      <c r="H1024"/>
      <c r="I1024"/>
      <c r="J1024"/>
      <c r="K1024"/>
      <c r="L1024"/>
    </row>
    <row r="1025" spans="3:12" x14ac:dyDescent="0.35">
      <c r="C1025" s="2"/>
      <c r="D1025"/>
      <c r="E1025"/>
      <c r="F1025"/>
      <c r="G1025"/>
      <c r="H1025"/>
      <c r="I1025"/>
      <c r="J1025"/>
      <c r="K1025"/>
      <c r="L1025"/>
    </row>
    <row r="1026" spans="3:12" x14ac:dyDescent="0.35">
      <c r="C1026" s="2"/>
      <c r="D1026"/>
      <c r="E1026"/>
      <c r="F1026"/>
      <c r="G1026"/>
      <c r="H1026"/>
      <c r="I1026"/>
      <c r="J1026"/>
      <c r="K1026"/>
      <c r="L1026"/>
    </row>
    <row r="1027" spans="3:12" x14ac:dyDescent="0.35">
      <c r="C1027" s="2"/>
      <c r="D1027"/>
      <c r="E1027"/>
      <c r="F1027"/>
      <c r="G1027"/>
      <c r="H1027"/>
      <c r="I1027"/>
      <c r="J1027"/>
      <c r="K1027"/>
      <c r="L1027"/>
    </row>
    <row r="1028" spans="3:12" x14ac:dyDescent="0.35">
      <c r="C1028" s="2"/>
      <c r="D1028"/>
      <c r="E1028"/>
      <c r="F1028"/>
      <c r="G1028"/>
      <c r="H1028"/>
      <c r="I1028"/>
      <c r="J1028"/>
      <c r="K1028"/>
      <c r="L1028"/>
    </row>
    <row r="1029" spans="3:12" x14ac:dyDescent="0.35">
      <c r="C1029" s="2"/>
      <c r="D1029"/>
      <c r="E1029"/>
      <c r="F1029"/>
      <c r="G1029"/>
      <c r="H1029"/>
      <c r="I1029"/>
      <c r="J1029"/>
      <c r="K1029"/>
      <c r="L1029"/>
    </row>
    <row r="1030" spans="3:12" x14ac:dyDescent="0.35">
      <c r="C1030" s="2"/>
      <c r="D1030"/>
      <c r="E1030"/>
      <c r="F1030"/>
      <c r="G1030"/>
      <c r="H1030"/>
      <c r="I1030"/>
      <c r="J1030"/>
      <c r="K1030"/>
      <c r="L1030"/>
    </row>
    <row r="1031" spans="3:12" x14ac:dyDescent="0.35">
      <c r="C1031" s="2"/>
      <c r="D1031"/>
      <c r="E1031"/>
      <c r="F1031"/>
      <c r="G1031"/>
      <c r="H1031"/>
      <c r="I1031"/>
      <c r="J1031"/>
      <c r="K1031"/>
      <c r="L1031"/>
    </row>
    <row r="1032" spans="3:12" x14ac:dyDescent="0.35">
      <c r="C1032" s="2"/>
      <c r="D1032"/>
      <c r="E1032"/>
      <c r="F1032"/>
      <c r="G1032"/>
      <c r="H1032"/>
      <c r="I1032"/>
      <c r="J1032"/>
      <c r="K1032"/>
      <c r="L1032"/>
    </row>
    <row r="1033" spans="3:12" x14ac:dyDescent="0.35">
      <c r="C1033" s="2"/>
      <c r="D1033"/>
      <c r="E1033"/>
      <c r="F1033"/>
      <c r="G1033"/>
      <c r="H1033"/>
      <c r="I1033"/>
      <c r="J1033"/>
      <c r="K1033"/>
      <c r="L1033"/>
    </row>
    <row r="1034" spans="3:12" x14ac:dyDescent="0.35">
      <c r="C1034" s="2"/>
      <c r="D1034"/>
      <c r="E1034"/>
      <c r="F1034"/>
      <c r="G1034"/>
      <c r="H1034"/>
      <c r="I1034"/>
      <c r="J1034"/>
      <c r="K1034"/>
      <c r="L1034"/>
    </row>
    <row r="1035" spans="3:12" x14ac:dyDescent="0.35">
      <c r="C1035" s="2"/>
      <c r="D1035"/>
      <c r="E1035"/>
      <c r="F1035"/>
      <c r="G1035"/>
      <c r="H1035"/>
      <c r="I1035"/>
      <c r="J1035"/>
      <c r="K1035"/>
      <c r="L1035"/>
    </row>
    <row r="1036" spans="3:12" x14ac:dyDescent="0.35">
      <c r="C1036" s="2"/>
      <c r="D1036"/>
      <c r="E1036"/>
      <c r="F1036"/>
      <c r="G1036"/>
      <c r="H1036"/>
      <c r="I1036"/>
      <c r="J1036"/>
      <c r="K1036"/>
      <c r="L1036"/>
    </row>
    <row r="1037" spans="3:12" x14ac:dyDescent="0.35">
      <c r="C1037" s="2"/>
      <c r="D1037"/>
      <c r="E1037"/>
      <c r="F1037"/>
      <c r="G1037"/>
      <c r="H1037"/>
      <c r="I1037"/>
      <c r="J1037"/>
      <c r="K1037"/>
      <c r="L1037"/>
    </row>
    <row r="1038" spans="3:12" x14ac:dyDescent="0.35">
      <c r="C1038" s="2"/>
      <c r="D1038"/>
      <c r="E1038"/>
      <c r="F1038"/>
      <c r="G1038"/>
      <c r="H1038"/>
      <c r="I1038"/>
      <c r="J1038"/>
      <c r="K1038"/>
      <c r="L1038"/>
    </row>
    <row r="1039" spans="3:12" x14ac:dyDescent="0.35">
      <c r="C1039" s="2"/>
      <c r="D1039"/>
      <c r="E1039"/>
      <c r="F1039"/>
      <c r="G1039"/>
      <c r="H1039"/>
      <c r="I1039"/>
      <c r="J1039"/>
      <c r="K1039"/>
      <c r="L1039"/>
    </row>
    <row r="1040" spans="3:12" x14ac:dyDescent="0.35">
      <c r="C1040" s="2"/>
      <c r="D1040"/>
      <c r="E1040"/>
      <c r="F1040"/>
      <c r="G1040"/>
      <c r="H1040"/>
      <c r="I1040"/>
      <c r="J1040"/>
      <c r="K1040"/>
      <c r="L1040"/>
    </row>
    <row r="1041" spans="3:12" x14ac:dyDescent="0.35">
      <c r="C1041" s="2"/>
      <c r="D1041"/>
      <c r="E1041"/>
      <c r="F1041"/>
      <c r="G1041"/>
      <c r="H1041"/>
      <c r="I1041"/>
      <c r="J1041"/>
      <c r="K1041"/>
      <c r="L1041"/>
    </row>
    <row r="1042" spans="3:12" x14ac:dyDescent="0.35">
      <c r="C1042" s="2"/>
      <c r="D1042"/>
      <c r="E1042"/>
      <c r="F1042"/>
      <c r="G1042"/>
      <c r="H1042"/>
      <c r="I1042"/>
      <c r="J1042"/>
      <c r="K1042"/>
      <c r="L1042"/>
    </row>
    <row r="1043" spans="3:12" x14ac:dyDescent="0.35">
      <c r="C1043" s="2"/>
      <c r="D1043"/>
      <c r="E1043"/>
      <c r="F1043"/>
      <c r="G1043"/>
      <c r="H1043"/>
      <c r="I1043"/>
      <c r="J1043"/>
      <c r="K1043"/>
      <c r="L1043"/>
    </row>
    <row r="1044" spans="3:12" x14ac:dyDescent="0.35">
      <c r="C1044" s="2"/>
      <c r="D1044"/>
      <c r="E1044"/>
      <c r="F1044"/>
      <c r="G1044"/>
      <c r="H1044"/>
      <c r="I1044"/>
      <c r="J1044"/>
      <c r="K1044"/>
      <c r="L1044"/>
    </row>
    <row r="1045" spans="3:12" x14ac:dyDescent="0.35">
      <c r="C1045" s="2"/>
      <c r="D1045"/>
      <c r="E1045"/>
      <c r="F1045"/>
      <c r="G1045"/>
      <c r="H1045"/>
      <c r="I1045"/>
      <c r="J1045"/>
      <c r="K1045"/>
      <c r="L1045"/>
    </row>
    <row r="1046" spans="3:12" x14ac:dyDescent="0.35">
      <c r="C1046" s="2"/>
      <c r="D1046"/>
      <c r="E1046"/>
      <c r="F1046"/>
      <c r="G1046"/>
      <c r="H1046"/>
      <c r="I1046"/>
      <c r="J1046"/>
      <c r="K1046"/>
      <c r="L1046"/>
    </row>
    <row r="1047" spans="3:12" x14ac:dyDescent="0.35">
      <c r="C1047" s="2"/>
      <c r="D1047"/>
      <c r="E1047"/>
      <c r="F1047"/>
      <c r="G1047"/>
      <c r="H1047"/>
      <c r="I1047"/>
      <c r="J1047"/>
      <c r="K1047"/>
      <c r="L1047"/>
    </row>
    <row r="1048" spans="3:12" x14ac:dyDescent="0.35">
      <c r="C1048" s="2"/>
      <c r="D1048"/>
      <c r="E1048"/>
      <c r="F1048"/>
      <c r="G1048"/>
      <c r="H1048"/>
      <c r="I1048"/>
      <c r="J1048"/>
      <c r="K1048"/>
      <c r="L1048"/>
    </row>
    <row r="1049" spans="3:12" x14ac:dyDescent="0.35">
      <c r="C1049" s="2"/>
      <c r="D1049"/>
      <c r="E1049"/>
      <c r="F1049"/>
      <c r="G1049"/>
      <c r="H1049"/>
      <c r="I1049"/>
      <c r="J1049"/>
      <c r="K1049"/>
      <c r="L1049"/>
    </row>
    <row r="1050" spans="3:12" x14ac:dyDescent="0.35">
      <c r="C1050" s="2"/>
      <c r="D1050"/>
      <c r="E1050"/>
      <c r="F1050"/>
      <c r="G1050"/>
      <c r="H1050"/>
      <c r="I1050"/>
      <c r="J1050"/>
      <c r="K1050"/>
      <c r="L1050"/>
    </row>
    <row r="1051" spans="3:12" x14ac:dyDescent="0.35">
      <c r="C1051" s="2"/>
      <c r="D1051"/>
      <c r="E1051"/>
      <c r="F1051"/>
      <c r="G1051"/>
      <c r="H1051"/>
      <c r="I1051"/>
      <c r="J1051"/>
      <c r="K1051"/>
      <c r="L1051"/>
    </row>
    <row r="1052" spans="3:12" x14ac:dyDescent="0.35">
      <c r="C1052" s="2"/>
      <c r="D1052"/>
      <c r="E1052"/>
      <c r="F1052"/>
      <c r="G1052"/>
      <c r="H1052"/>
      <c r="I1052"/>
      <c r="J1052"/>
      <c r="K1052"/>
      <c r="L1052"/>
    </row>
    <row r="1053" spans="3:12" x14ac:dyDescent="0.35">
      <c r="C1053" s="2"/>
      <c r="D1053"/>
      <c r="E1053"/>
      <c r="F1053"/>
      <c r="G1053"/>
      <c r="H1053"/>
      <c r="I1053"/>
      <c r="J1053"/>
      <c r="K1053"/>
      <c r="L1053"/>
    </row>
    <row r="1054" spans="3:12" x14ac:dyDescent="0.35">
      <c r="C1054" s="2"/>
      <c r="D1054"/>
      <c r="E1054"/>
      <c r="F1054"/>
      <c r="G1054"/>
      <c r="H1054"/>
      <c r="I1054"/>
      <c r="J1054"/>
      <c r="K1054"/>
      <c r="L1054"/>
    </row>
    <row r="1055" spans="3:12" x14ac:dyDescent="0.35">
      <c r="C1055" s="2"/>
      <c r="D1055"/>
      <c r="E1055"/>
      <c r="F1055"/>
      <c r="G1055"/>
      <c r="H1055"/>
      <c r="I1055"/>
      <c r="J1055"/>
      <c r="K1055"/>
      <c r="L1055"/>
    </row>
    <row r="1056" spans="3:12" x14ac:dyDescent="0.35">
      <c r="C1056" s="2"/>
      <c r="D1056"/>
      <c r="E1056"/>
      <c r="F1056"/>
      <c r="G1056"/>
      <c r="H1056"/>
      <c r="I1056"/>
      <c r="J1056"/>
      <c r="K1056"/>
      <c r="L1056"/>
    </row>
    <row r="1057" spans="3:12" x14ac:dyDescent="0.35">
      <c r="C1057" s="2"/>
      <c r="D1057"/>
      <c r="E1057"/>
      <c r="F1057"/>
      <c r="G1057"/>
      <c r="H1057"/>
      <c r="I1057"/>
      <c r="J1057"/>
      <c r="K1057"/>
      <c r="L1057"/>
    </row>
    <row r="1058" spans="3:12" x14ac:dyDescent="0.35">
      <c r="C1058" s="2"/>
      <c r="D1058"/>
      <c r="E1058"/>
      <c r="F1058"/>
      <c r="G1058"/>
      <c r="H1058"/>
      <c r="I1058"/>
      <c r="J1058"/>
      <c r="K1058"/>
      <c r="L1058"/>
    </row>
    <row r="1059" spans="3:12" x14ac:dyDescent="0.35">
      <c r="C1059" s="2"/>
      <c r="D1059"/>
      <c r="E1059"/>
      <c r="F1059"/>
      <c r="G1059"/>
      <c r="H1059"/>
      <c r="I1059"/>
      <c r="J1059"/>
      <c r="K1059"/>
      <c r="L1059"/>
    </row>
    <row r="1060" spans="3:12" x14ac:dyDescent="0.35">
      <c r="C1060" s="2"/>
      <c r="D1060"/>
      <c r="E1060"/>
      <c r="F1060"/>
      <c r="G1060"/>
      <c r="H1060"/>
      <c r="I1060"/>
      <c r="J1060"/>
      <c r="K1060"/>
      <c r="L1060"/>
    </row>
    <row r="1061" spans="3:12" x14ac:dyDescent="0.35">
      <c r="C1061" s="2"/>
      <c r="D1061"/>
      <c r="E1061"/>
      <c r="F1061"/>
      <c r="G1061"/>
      <c r="H1061"/>
      <c r="I1061"/>
      <c r="J1061"/>
      <c r="K1061"/>
      <c r="L1061"/>
    </row>
    <row r="1062" spans="3:12" x14ac:dyDescent="0.35">
      <c r="C1062" s="2"/>
      <c r="D1062"/>
      <c r="E1062"/>
      <c r="F1062"/>
      <c r="G1062"/>
      <c r="H1062"/>
      <c r="I1062"/>
      <c r="J1062"/>
      <c r="K1062"/>
      <c r="L1062"/>
    </row>
    <row r="1063" spans="3:12" x14ac:dyDescent="0.35">
      <c r="C1063" s="2"/>
      <c r="D1063"/>
      <c r="E1063"/>
      <c r="F1063"/>
      <c r="G1063"/>
      <c r="H1063"/>
      <c r="I1063"/>
      <c r="J1063"/>
      <c r="K1063"/>
      <c r="L1063"/>
    </row>
    <row r="1064" spans="3:12" x14ac:dyDescent="0.35">
      <c r="C1064" s="2"/>
      <c r="D1064"/>
      <c r="E1064"/>
      <c r="F1064"/>
      <c r="G1064"/>
      <c r="H1064"/>
      <c r="I1064"/>
      <c r="J1064"/>
      <c r="K1064"/>
      <c r="L1064"/>
    </row>
    <row r="1065" spans="3:12" x14ac:dyDescent="0.35">
      <c r="C1065" s="2"/>
      <c r="D1065"/>
      <c r="E1065"/>
      <c r="F1065"/>
      <c r="G1065"/>
      <c r="H1065"/>
      <c r="I1065"/>
      <c r="J1065"/>
      <c r="K1065"/>
      <c r="L1065"/>
    </row>
    <row r="1066" spans="3:12" x14ac:dyDescent="0.35">
      <c r="C1066" s="2"/>
      <c r="D1066"/>
      <c r="E1066"/>
      <c r="F1066"/>
      <c r="G1066"/>
      <c r="H1066"/>
      <c r="I1066"/>
      <c r="J1066"/>
      <c r="K1066"/>
      <c r="L1066"/>
    </row>
    <row r="1067" spans="3:12" x14ac:dyDescent="0.35">
      <c r="C1067" s="2"/>
      <c r="D1067"/>
      <c r="E1067"/>
      <c r="F1067"/>
      <c r="G1067"/>
      <c r="H1067"/>
      <c r="I1067"/>
      <c r="J1067"/>
      <c r="K1067"/>
      <c r="L1067"/>
    </row>
    <row r="1068" spans="3:12" x14ac:dyDescent="0.35">
      <c r="C1068" s="2"/>
      <c r="D1068"/>
      <c r="E1068"/>
      <c r="F1068"/>
      <c r="G1068"/>
      <c r="H1068"/>
      <c r="I1068"/>
      <c r="J1068"/>
      <c r="K1068"/>
      <c r="L1068"/>
    </row>
    <row r="1069" spans="3:12" x14ac:dyDescent="0.35">
      <c r="C1069" s="2"/>
      <c r="D1069"/>
      <c r="E1069"/>
      <c r="F1069"/>
      <c r="G1069"/>
      <c r="H1069"/>
      <c r="I1069"/>
      <c r="J1069"/>
      <c r="K1069"/>
      <c r="L1069"/>
    </row>
    <row r="1070" spans="3:12" x14ac:dyDescent="0.35">
      <c r="C1070" s="2"/>
      <c r="D1070"/>
      <c r="E1070"/>
      <c r="F1070"/>
      <c r="G1070"/>
      <c r="H1070"/>
      <c r="I1070"/>
      <c r="J1070"/>
      <c r="K1070"/>
      <c r="L1070"/>
    </row>
    <row r="1071" spans="3:12" x14ac:dyDescent="0.35">
      <c r="C1071" s="2"/>
      <c r="D1071"/>
      <c r="E1071"/>
      <c r="F1071"/>
      <c r="G1071"/>
      <c r="H1071"/>
      <c r="I1071"/>
      <c r="J1071"/>
      <c r="K1071"/>
      <c r="L1071"/>
    </row>
    <row r="1072" spans="3:12" x14ac:dyDescent="0.35">
      <c r="C1072" s="2"/>
      <c r="D1072"/>
      <c r="E1072"/>
      <c r="F1072"/>
      <c r="G1072"/>
      <c r="H1072"/>
      <c r="I1072"/>
      <c r="J1072"/>
      <c r="K1072"/>
      <c r="L1072"/>
    </row>
    <row r="1073" spans="3:12" x14ac:dyDescent="0.35">
      <c r="C1073" s="2"/>
      <c r="D1073"/>
      <c r="E1073"/>
      <c r="F1073"/>
      <c r="G1073"/>
      <c r="H1073"/>
      <c r="I1073"/>
      <c r="J1073"/>
      <c r="K1073"/>
      <c r="L1073"/>
    </row>
    <row r="1074" spans="3:12" x14ac:dyDescent="0.35">
      <c r="C1074" s="2"/>
      <c r="D1074"/>
      <c r="E1074"/>
      <c r="F1074"/>
      <c r="G1074"/>
      <c r="H1074"/>
      <c r="I1074"/>
      <c r="J1074"/>
      <c r="K1074"/>
      <c r="L1074"/>
    </row>
    <row r="1075" spans="3:12" x14ac:dyDescent="0.35">
      <c r="C1075" s="2"/>
      <c r="D1075"/>
      <c r="E1075"/>
      <c r="F1075"/>
      <c r="G1075"/>
      <c r="H1075"/>
      <c r="I1075"/>
      <c r="J1075"/>
      <c r="K1075"/>
      <c r="L1075"/>
    </row>
    <row r="1076" spans="3:12" x14ac:dyDescent="0.35">
      <c r="C1076" s="2"/>
      <c r="D1076"/>
      <c r="E1076"/>
      <c r="F1076"/>
      <c r="G1076"/>
      <c r="H1076"/>
      <c r="I1076"/>
      <c r="J1076"/>
      <c r="K1076"/>
      <c r="L1076"/>
    </row>
    <row r="1077" spans="3:12" x14ac:dyDescent="0.35">
      <c r="C1077" s="2"/>
      <c r="D1077"/>
      <c r="E1077"/>
      <c r="F1077"/>
      <c r="G1077"/>
      <c r="H1077"/>
      <c r="I1077"/>
      <c r="J1077"/>
      <c r="K1077"/>
      <c r="L1077"/>
    </row>
    <row r="1078" spans="3:12" x14ac:dyDescent="0.35">
      <c r="C1078" s="2"/>
      <c r="D1078"/>
      <c r="E1078"/>
      <c r="F1078"/>
      <c r="G1078"/>
      <c r="H1078"/>
      <c r="I1078"/>
      <c r="J1078"/>
      <c r="K1078"/>
      <c r="L1078"/>
    </row>
    <row r="1079" spans="3:12" x14ac:dyDescent="0.35">
      <c r="C1079" s="2"/>
      <c r="D1079"/>
      <c r="E1079"/>
      <c r="F1079"/>
      <c r="G1079"/>
      <c r="H1079"/>
      <c r="I1079"/>
      <c r="J1079"/>
      <c r="K1079"/>
      <c r="L1079"/>
    </row>
    <row r="1080" spans="3:12" x14ac:dyDescent="0.35">
      <c r="C1080" s="2"/>
      <c r="D1080"/>
      <c r="E1080"/>
      <c r="F1080"/>
      <c r="G1080"/>
      <c r="H1080"/>
      <c r="I1080"/>
      <c r="J1080"/>
      <c r="K1080"/>
      <c r="L1080"/>
    </row>
    <row r="1081" spans="3:12" x14ac:dyDescent="0.35">
      <c r="C1081" s="2"/>
      <c r="D1081"/>
      <c r="E1081"/>
      <c r="F1081"/>
      <c r="G1081"/>
      <c r="H1081"/>
      <c r="I1081"/>
      <c r="J1081"/>
      <c r="K1081"/>
      <c r="L1081"/>
    </row>
    <row r="1082" spans="3:12" x14ac:dyDescent="0.35">
      <c r="C1082" s="2"/>
      <c r="D1082"/>
      <c r="E1082"/>
      <c r="F1082"/>
      <c r="G1082"/>
      <c r="H1082"/>
      <c r="I1082"/>
      <c r="J1082"/>
      <c r="K1082"/>
      <c r="L1082"/>
    </row>
    <row r="1083" spans="3:12" x14ac:dyDescent="0.35">
      <c r="C1083" s="2"/>
      <c r="D1083"/>
      <c r="E1083"/>
      <c r="F1083"/>
      <c r="G1083"/>
      <c r="H1083"/>
      <c r="I1083"/>
      <c r="J1083"/>
      <c r="K1083"/>
      <c r="L1083"/>
    </row>
    <row r="1084" spans="3:12" x14ac:dyDescent="0.35">
      <c r="C1084" s="2"/>
      <c r="D1084"/>
      <c r="E1084"/>
      <c r="F1084"/>
      <c r="G1084"/>
      <c r="H1084"/>
      <c r="I1084"/>
      <c r="J1084"/>
      <c r="K1084"/>
      <c r="L1084"/>
    </row>
    <row r="1085" spans="3:12" x14ac:dyDescent="0.35">
      <c r="C1085" s="2"/>
      <c r="D1085"/>
      <c r="E1085"/>
      <c r="F1085"/>
      <c r="G1085"/>
      <c r="H1085"/>
      <c r="I1085"/>
      <c r="J1085"/>
      <c r="K1085"/>
      <c r="L1085"/>
    </row>
    <row r="1086" spans="3:12" x14ac:dyDescent="0.35">
      <c r="C1086" s="2"/>
      <c r="D1086"/>
      <c r="E1086"/>
      <c r="F1086"/>
      <c r="G1086"/>
      <c r="H1086"/>
      <c r="I1086"/>
      <c r="J1086"/>
      <c r="K1086"/>
      <c r="L1086"/>
    </row>
    <row r="1087" spans="3:12" x14ac:dyDescent="0.35">
      <c r="C1087" s="2"/>
      <c r="D1087"/>
      <c r="E1087"/>
      <c r="F1087"/>
      <c r="G1087"/>
      <c r="H1087"/>
      <c r="I1087"/>
      <c r="J1087"/>
      <c r="K1087"/>
      <c r="L1087"/>
    </row>
    <row r="1088" spans="3:12" x14ac:dyDescent="0.35">
      <c r="C1088" s="2"/>
      <c r="D1088"/>
      <c r="E1088"/>
      <c r="F1088"/>
      <c r="G1088"/>
      <c r="H1088"/>
      <c r="I1088"/>
      <c r="J1088"/>
      <c r="K1088"/>
      <c r="L1088"/>
    </row>
    <row r="1089" spans="3:12" x14ac:dyDescent="0.35">
      <c r="C1089" s="2"/>
      <c r="D1089"/>
      <c r="E1089"/>
      <c r="F1089"/>
      <c r="G1089"/>
      <c r="H1089"/>
      <c r="I1089"/>
      <c r="J1089"/>
      <c r="K1089"/>
      <c r="L1089"/>
    </row>
    <row r="1090" spans="3:12" x14ac:dyDescent="0.35">
      <c r="C1090" s="2"/>
      <c r="D1090"/>
      <c r="E1090"/>
      <c r="F1090"/>
      <c r="G1090"/>
      <c r="H1090"/>
      <c r="I1090"/>
      <c r="J1090"/>
      <c r="K1090"/>
      <c r="L1090"/>
    </row>
    <row r="1091" spans="3:12" x14ac:dyDescent="0.35">
      <c r="C1091" s="2"/>
      <c r="D1091"/>
      <c r="E1091"/>
      <c r="F1091"/>
      <c r="G1091"/>
      <c r="H1091"/>
      <c r="I1091"/>
      <c r="J1091"/>
      <c r="K1091"/>
      <c r="L1091"/>
    </row>
    <row r="1092" spans="3:12" x14ac:dyDescent="0.35">
      <c r="C1092" s="2"/>
      <c r="D1092"/>
      <c r="E1092"/>
      <c r="F1092"/>
      <c r="G1092"/>
      <c r="H1092"/>
      <c r="I1092"/>
      <c r="J1092"/>
      <c r="K1092"/>
      <c r="L1092"/>
    </row>
    <row r="1093" spans="3:12" x14ac:dyDescent="0.35">
      <c r="C1093" s="2"/>
      <c r="D1093"/>
      <c r="E1093"/>
      <c r="F1093"/>
      <c r="G1093"/>
      <c r="H1093"/>
      <c r="I1093"/>
      <c r="J1093"/>
      <c r="K1093"/>
      <c r="L1093"/>
    </row>
    <row r="1094" spans="3:12" x14ac:dyDescent="0.35">
      <c r="C1094" s="2"/>
      <c r="D1094"/>
      <c r="E1094"/>
      <c r="F1094"/>
      <c r="G1094"/>
      <c r="H1094"/>
      <c r="I1094"/>
      <c r="J1094"/>
      <c r="K1094"/>
      <c r="L1094"/>
    </row>
    <row r="1095" spans="3:12" x14ac:dyDescent="0.35">
      <c r="C1095" s="2"/>
      <c r="D1095"/>
      <c r="E1095"/>
      <c r="F1095"/>
      <c r="G1095"/>
      <c r="H1095"/>
      <c r="I1095"/>
      <c r="J1095"/>
      <c r="K1095"/>
      <c r="L1095"/>
    </row>
    <row r="1096" spans="3:12" x14ac:dyDescent="0.35">
      <c r="C1096" s="2"/>
      <c r="D1096"/>
      <c r="E1096"/>
      <c r="F1096"/>
      <c r="G1096"/>
      <c r="H1096"/>
      <c r="I1096"/>
      <c r="J1096"/>
      <c r="K1096"/>
      <c r="L1096"/>
    </row>
    <row r="1097" spans="3:12" x14ac:dyDescent="0.35">
      <c r="C1097" s="2"/>
      <c r="D1097"/>
      <c r="E1097"/>
      <c r="F1097"/>
      <c r="G1097"/>
      <c r="H1097"/>
      <c r="I1097"/>
      <c r="J1097"/>
      <c r="K1097"/>
      <c r="L1097"/>
    </row>
    <row r="1098" spans="3:12" x14ac:dyDescent="0.35">
      <c r="C1098" s="2"/>
      <c r="D1098"/>
      <c r="E1098"/>
      <c r="F1098"/>
      <c r="G1098"/>
      <c r="H1098"/>
      <c r="I1098"/>
      <c r="J1098"/>
      <c r="K1098"/>
      <c r="L1098"/>
    </row>
    <row r="1099" spans="3:12" x14ac:dyDescent="0.35">
      <c r="C1099" s="2"/>
      <c r="D1099"/>
      <c r="E1099"/>
      <c r="F1099"/>
      <c r="G1099"/>
      <c r="H1099"/>
      <c r="I1099"/>
      <c r="J1099"/>
      <c r="K1099"/>
      <c r="L1099"/>
    </row>
    <row r="1100" spans="3:12" x14ac:dyDescent="0.35">
      <c r="C1100" s="2"/>
      <c r="D1100"/>
      <c r="E1100"/>
      <c r="F1100"/>
      <c r="G1100"/>
      <c r="H1100"/>
      <c r="I1100"/>
      <c r="J1100"/>
      <c r="K1100"/>
      <c r="L1100"/>
    </row>
    <row r="1101" spans="3:12" x14ac:dyDescent="0.35">
      <c r="C1101" s="2"/>
      <c r="D1101"/>
      <c r="E1101"/>
      <c r="F1101"/>
      <c r="G1101"/>
      <c r="H1101"/>
      <c r="I1101"/>
      <c r="J1101"/>
      <c r="K1101"/>
      <c r="L1101"/>
    </row>
    <row r="1102" spans="3:12" x14ac:dyDescent="0.35">
      <c r="C1102" s="2"/>
      <c r="D1102"/>
      <c r="E1102"/>
      <c r="F1102"/>
      <c r="G1102"/>
      <c r="H1102"/>
      <c r="I1102"/>
      <c r="J1102"/>
      <c r="K1102"/>
      <c r="L1102"/>
    </row>
    <row r="1103" spans="3:12" x14ac:dyDescent="0.35">
      <c r="C1103" s="2"/>
      <c r="D1103"/>
      <c r="E1103"/>
      <c r="F1103"/>
      <c r="G1103"/>
      <c r="H1103"/>
      <c r="I1103"/>
      <c r="J1103"/>
      <c r="K1103"/>
      <c r="L1103"/>
    </row>
    <row r="1104" spans="3:12" x14ac:dyDescent="0.35">
      <c r="C1104" s="2"/>
      <c r="D1104"/>
      <c r="E1104"/>
      <c r="F1104"/>
      <c r="G1104"/>
      <c r="H1104"/>
      <c r="I1104"/>
      <c r="J1104"/>
      <c r="K1104"/>
      <c r="L1104"/>
    </row>
    <row r="1105" spans="3:12" x14ac:dyDescent="0.35">
      <c r="C1105" s="2"/>
      <c r="D1105"/>
      <c r="E1105"/>
      <c r="F1105"/>
      <c r="G1105"/>
      <c r="H1105"/>
      <c r="I1105"/>
      <c r="J1105"/>
      <c r="K1105"/>
      <c r="L1105"/>
    </row>
    <row r="1106" spans="3:12" x14ac:dyDescent="0.35">
      <c r="C1106" s="2"/>
      <c r="D1106"/>
      <c r="E1106"/>
      <c r="F1106"/>
      <c r="G1106"/>
      <c r="H1106"/>
      <c r="I1106"/>
      <c r="J1106"/>
      <c r="K1106"/>
      <c r="L1106"/>
    </row>
    <row r="1107" spans="3:12" x14ac:dyDescent="0.35">
      <c r="C1107" s="2"/>
      <c r="D1107"/>
      <c r="E1107"/>
      <c r="F1107"/>
      <c r="G1107"/>
      <c r="H1107"/>
      <c r="I1107"/>
      <c r="J1107"/>
      <c r="K1107"/>
      <c r="L1107"/>
    </row>
    <row r="1108" spans="3:12" x14ac:dyDescent="0.35">
      <c r="C1108" s="2"/>
      <c r="D1108"/>
      <c r="E1108"/>
      <c r="F1108"/>
      <c r="G1108"/>
      <c r="H1108"/>
      <c r="I1108"/>
      <c r="J1108"/>
      <c r="K1108"/>
      <c r="L1108"/>
    </row>
    <row r="1109" spans="3:12" x14ac:dyDescent="0.35">
      <c r="C1109" s="2"/>
      <c r="D1109"/>
      <c r="E1109"/>
      <c r="F1109"/>
      <c r="G1109"/>
      <c r="H1109"/>
      <c r="I1109"/>
      <c r="J1109"/>
      <c r="K1109"/>
      <c r="L1109"/>
    </row>
    <row r="1110" spans="3:12" x14ac:dyDescent="0.35">
      <c r="C1110" s="2"/>
      <c r="D1110"/>
      <c r="E1110"/>
      <c r="F1110"/>
      <c r="G1110"/>
      <c r="H1110"/>
      <c r="I1110"/>
      <c r="J1110"/>
      <c r="K1110"/>
      <c r="L1110"/>
    </row>
    <row r="1111" spans="3:12" x14ac:dyDescent="0.35">
      <c r="C1111" s="2"/>
      <c r="D1111"/>
      <c r="E1111"/>
      <c r="F1111"/>
      <c r="G1111"/>
      <c r="H1111"/>
      <c r="I1111"/>
      <c r="J1111"/>
      <c r="K1111"/>
      <c r="L1111"/>
    </row>
    <row r="1112" spans="3:12" x14ac:dyDescent="0.35">
      <c r="C1112" s="2"/>
      <c r="D1112"/>
      <c r="E1112"/>
      <c r="F1112"/>
      <c r="G1112"/>
      <c r="H1112"/>
      <c r="I1112"/>
      <c r="J1112"/>
      <c r="K1112"/>
      <c r="L1112"/>
    </row>
    <row r="1113" spans="3:12" x14ac:dyDescent="0.35">
      <c r="C1113" s="2"/>
      <c r="D1113"/>
      <c r="E1113"/>
      <c r="F1113"/>
      <c r="G1113"/>
      <c r="H1113"/>
      <c r="I1113"/>
      <c r="J1113"/>
      <c r="K1113"/>
      <c r="L1113"/>
    </row>
    <row r="1114" spans="3:12" x14ac:dyDescent="0.35">
      <c r="C1114" s="2"/>
      <c r="D1114"/>
      <c r="E1114"/>
      <c r="F1114"/>
      <c r="G1114"/>
      <c r="H1114"/>
      <c r="I1114"/>
      <c r="J1114"/>
      <c r="K1114"/>
      <c r="L1114"/>
    </row>
    <row r="1115" spans="3:12" x14ac:dyDescent="0.35">
      <c r="C1115" s="2"/>
      <c r="D1115"/>
      <c r="E1115"/>
      <c r="F1115"/>
      <c r="G1115"/>
      <c r="H1115"/>
      <c r="I1115"/>
      <c r="J1115"/>
      <c r="K1115"/>
      <c r="L1115"/>
    </row>
    <row r="1116" spans="3:12" x14ac:dyDescent="0.35">
      <c r="C1116" s="2"/>
      <c r="D1116"/>
      <c r="E1116"/>
      <c r="F1116"/>
      <c r="G1116"/>
      <c r="H1116"/>
      <c r="I1116"/>
      <c r="J1116"/>
      <c r="K1116"/>
      <c r="L1116"/>
    </row>
    <row r="1117" spans="3:12" x14ac:dyDescent="0.35">
      <c r="C1117" s="2"/>
      <c r="D1117"/>
      <c r="E1117"/>
      <c r="F1117"/>
      <c r="G1117"/>
      <c r="H1117"/>
      <c r="I1117"/>
      <c r="J1117"/>
      <c r="K1117"/>
      <c r="L1117"/>
    </row>
    <row r="1118" spans="3:12" x14ac:dyDescent="0.35">
      <c r="C1118" s="2"/>
      <c r="D1118"/>
      <c r="E1118"/>
      <c r="F1118"/>
      <c r="G1118"/>
      <c r="H1118"/>
      <c r="I1118"/>
      <c r="J1118"/>
      <c r="K1118"/>
      <c r="L1118"/>
    </row>
    <row r="1119" spans="3:12" x14ac:dyDescent="0.35">
      <c r="C1119" s="2"/>
      <c r="D1119"/>
      <c r="E1119"/>
      <c r="F1119"/>
      <c r="G1119"/>
      <c r="H1119"/>
      <c r="I1119"/>
      <c r="J1119"/>
      <c r="K1119"/>
      <c r="L1119"/>
    </row>
    <row r="1120" spans="3:12" x14ac:dyDescent="0.35">
      <c r="C1120" s="2"/>
      <c r="D1120"/>
      <c r="E1120"/>
      <c r="F1120"/>
      <c r="G1120"/>
      <c r="H1120"/>
      <c r="I1120"/>
      <c r="J1120"/>
      <c r="K1120"/>
      <c r="L1120"/>
    </row>
    <row r="1121" spans="3:12" x14ac:dyDescent="0.35">
      <c r="C1121" s="2"/>
      <c r="D1121"/>
      <c r="E1121"/>
      <c r="F1121"/>
      <c r="G1121"/>
      <c r="H1121"/>
      <c r="I1121"/>
      <c r="J1121"/>
      <c r="K1121"/>
      <c r="L1121"/>
    </row>
    <row r="1122" spans="3:12" x14ac:dyDescent="0.35">
      <c r="C1122" s="2"/>
      <c r="D1122"/>
      <c r="E1122"/>
      <c r="F1122"/>
      <c r="G1122"/>
      <c r="H1122"/>
      <c r="I1122"/>
      <c r="J1122"/>
      <c r="K1122"/>
      <c r="L1122"/>
    </row>
    <row r="1123" spans="3:12" x14ac:dyDescent="0.35">
      <c r="C1123" s="2"/>
      <c r="D1123"/>
      <c r="E1123"/>
      <c r="F1123"/>
      <c r="G1123"/>
      <c r="H1123"/>
      <c r="I1123"/>
      <c r="J1123"/>
      <c r="K1123"/>
      <c r="L1123"/>
    </row>
    <row r="1124" spans="3:12" x14ac:dyDescent="0.35">
      <c r="C1124" s="2"/>
      <c r="D1124"/>
      <c r="E1124"/>
      <c r="F1124"/>
      <c r="G1124"/>
      <c r="H1124"/>
      <c r="I1124"/>
      <c r="J1124"/>
      <c r="K1124"/>
      <c r="L1124"/>
    </row>
    <row r="1125" spans="3:12" x14ac:dyDescent="0.35">
      <c r="C1125" s="2"/>
      <c r="D1125"/>
      <c r="E1125"/>
      <c r="F1125"/>
      <c r="G1125"/>
      <c r="H1125"/>
      <c r="I1125"/>
      <c r="J1125"/>
      <c r="K1125"/>
      <c r="L1125"/>
    </row>
    <row r="1126" spans="3:12" x14ac:dyDescent="0.35">
      <c r="C1126" s="2"/>
      <c r="D1126"/>
      <c r="E1126"/>
      <c r="F1126"/>
      <c r="G1126"/>
      <c r="H1126"/>
      <c r="I1126"/>
      <c r="J1126"/>
      <c r="K1126"/>
      <c r="L1126"/>
    </row>
    <row r="1127" spans="3:12" x14ac:dyDescent="0.35">
      <c r="C1127" s="2"/>
      <c r="D1127"/>
      <c r="E1127"/>
      <c r="F1127"/>
      <c r="G1127"/>
      <c r="H1127"/>
      <c r="I1127"/>
      <c r="J1127"/>
      <c r="K1127"/>
      <c r="L1127"/>
    </row>
    <row r="1128" spans="3:12" x14ac:dyDescent="0.35">
      <c r="C1128" s="2"/>
      <c r="D1128"/>
      <c r="E1128"/>
      <c r="F1128"/>
      <c r="G1128"/>
      <c r="H1128"/>
      <c r="I1128"/>
      <c r="J1128"/>
      <c r="K1128"/>
      <c r="L1128"/>
    </row>
    <row r="1129" spans="3:12" x14ac:dyDescent="0.35">
      <c r="C1129" s="2"/>
      <c r="D1129"/>
      <c r="E1129"/>
      <c r="F1129"/>
      <c r="G1129"/>
      <c r="H1129"/>
      <c r="I1129"/>
      <c r="J1129"/>
      <c r="K1129"/>
      <c r="L1129"/>
    </row>
    <row r="1130" spans="3:12" x14ac:dyDescent="0.35">
      <c r="C1130" s="2"/>
      <c r="D1130"/>
      <c r="E1130"/>
      <c r="F1130"/>
      <c r="G1130"/>
      <c r="H1130"/>
      <c r="I1130"/>
      <c r="J1130"/>
      <c r="K1130"/>
      <c r="L1130"/>
    </row>
    <row r="1131" spans="3:12" x14ac:dyDescent="0.35">
      <c r="C1131" s="2"/>
      <c r="D1131"/>
      <c r="E1131"/>
      <c r="F1131"/>
      <c r="G1131"/>
      <c r="H1131"/>
      <c r="I1131"/>
      <c r="J1131"/>
      <c r="K1131"/>
      <c r="L1131"/>
    </row>
    <row r="1132" spans="3:12" x14ac:dyDescent="0.35">
      <c r="C1132" s="2"/>
      <c r="D1132"/>
      <c r="E1132"/>
      <c r="F1132"/>
      <c r="G1132"/>
      <c r="H1132"/>
      <c r="I1132"/>
      <c r="J1132"/>
      <c r="K1132"/>
      <c r="L1132"/>
    </row>
    <row r="1133" spans="3:12" x14ac:dyDescent="0.35">
      <c r="C1133" s="2"/>
      <c r="D1133"/>
      <c r="E1133"/>
      <c r="F1133"/>
      <c r="G1133"/>
      <c r="H1133"/>
      <c r="I1133"/>
      <c r="J1133"/>
      <c r="K1133"/>
      <c r="L1133"/>
    </row>
    <row r="1134" spans="3:12" x14ac:dyDescent="0.35">
      <c r="C1134" s="2"/>
      <c r="D1134"/>
      <c r="E1134"/>
      <c r="F1134"/>
      <c r="G1134"/>
      <c r="H1134"/>
      <c r="I1134"/>
      <c r="J1134"/>
      <c r="K1134"/>
      <c r="L1134"/>
    </row>
    <row r="1135" spans="3:12" x14ac:dyDescent="0.35">
      <c r="C1135" s="2"/>
      <c r="D1135"/>
      <c r="E1135"/>
      <c r="F1135"/>
      <c r="G1135"/>
      <c r="H1135"/>
      <c r="I1135"/>
      <c r="J1135"/>
      <c r="K1135"/>
      <c r="L1135"/>
    </row>
    <row r="1136" spans="3:12" x14ac:dyDescent="0.35">
      <c r="C1136" s="2"/>
      <c r="D1136"/>
      <c r="E1136"/>
      <c r="F1136"/>
      <c r="G1136"/>
      <c r="H1136"/>
      <c r="I1136"/>
      <c r="J1136"/>
      <c r="K1136"/>
      <c r="L1136"/>
    </row>
    <row r="1137" spans="3:12" x14ac:dyDescent="0.35">
      <c r="C1137" s="2"/>
      <c r="D1137"/>
      <c r="E1137"/>
      <c r="F1137"/>
      <c r="G1137"/>
      <c r="H1137"/>
      <c r="I1137"/>
      <c r="J1137"/>
      <c r="K1137"/>
      <c r="L1137"/>
    </row>
    <row r="1138" spans="3:12" x14ac:dyDescent="0.35">
      <c r="C1138" s="2"/>
      <c r="D1138"/>
      <c r="E1138"/>
      <c r="F1138"/>
      <c r="G1138"/>
      <c r="H1138"/>
      <c r="I1138"/>
      <c r="J1138"/>
      <c r="K1138"/>
      <c r="L1138"/>
    </row>
    <row r="1139" spans="3:12" x14ac:dyDescent="0.35">
      <c r="C1139" s="2"/>
      <c r="D1139"/>
      <c r="E1139"/>
      <c r="F1139"/>
      <c r="G1139"/>
      <c r="H1139"/>
      <c r="I1139"/>
      <c r="J1139"/>
      <c r="K1139"/>
      <c r="L1139"/>
    </row>
    <row r="1140" spans="3:12" x14ac:dyDescent="0.35">
      <c r="C1140" s="2"/>
      <c r="D1140"/>
      <c r="E1140"/>
      <c r="F1140"/>
      <c r="G1140"/>
      <c r="H1140"/>
      <c r="I1140"/>
      <c r="J1140"/>
      <c r="K1140"/>
      <c r="L1140"/>
    </row>
    <row r="1141" spans="3:12" x14ac:dyDescent="0.35">
      <c r="C1141" s="2"/>
      <c r="D1141"/>
      <c r="E1141"/>
      <c r="F1141"/>
      <c r="G1141"/>
      <c r="H1141"/>
      <c r="I1141"/>
      <c r="J1141"/>
      <c r="K1141"/>
      <c r="L1141"/>
    </row>
    <row r="1142" spans="3:12" x14ac:dyDescent="0.35">
      <c r="C1142" s="2"/>
      <c r="D1142"/>
      <c r="E1142"/>
      <c r="F1142"/>
      <c r="G1142"/>
      <c r="H1142"/>
      <c r="I1142"/>
      <c r="J1142"/>
      <c r="K1142"/>
      <c r="L1142"/>
    </row>
    <row r="1143" spans="3:12" x14ac:dyDescent="0.35">
      <c r="C1143" s="2"/>
      <c r="D1143"/>
      <c r="E1143"/>
      <c r="F1143"/>
      <c r="G1143"/>
      <c r="H1143"/>
      <c r="I1143"/>
      <c r="J1143"/>
      <c r="K1143"/>
      <c r="L1143"/>
    </row>
    <row r="1144" spans="3:12" x14ac:dyDescent="0.35">
      <c r="C1144" s="2"/>
      <c r="D1144"/>
      <c r="E1144"/>
      <c r="F1144"/>
      <c r="G1144"/>
      <c r="H1144"/>
      <c r="I1144"/>
      <c r="J1144"/>
      <c r="K1144"/>
      <c r="L1144"/>
    </row>
    <row r="1145" spans="3:12" x14ac:dyDescent="0.35">
      <c r="C1145" s="2"/>
      <c r="D1145"/>
      <c r="E1145"/>
      <c r="F1145"/>
      <c r="G1145"/>
      <c r="H1145"/>
      <c r="I1145"/>
      <c r="J1145"/>
      <c r="K1145"/>
      <c r="L1145"/>
    </row>
    <row r="1146" spans="3:12" x14ac:dyDescent="0.35">
      <c r="C1146" s="2"/>
      <c r="D1146"/>
      <c r="E1146"/>
      <c r="F1146"/>
      <c r="G1146"/>
      <c r="H1146"/>
      <c r="I1146"/>
      <c r="J1146"/>
      <c r="K1146"/>
      <c r="L1146"/>
    </row>
    <row r="1147" spans="3:12" x14ac:dyDescent="0.35">
      <c r="C1147" s="2"/>
      <c r="D1147"/>
      <c r="E1147"/>
      <c r="F1147"/>
      <c r="G1147"/>
      <c r="H1147"/>
      <c r="I1147"/>
      <c r="J1147"/>
      <c r="K1147"/>
      <c r="L1147"/>
    </row>
    <row r="1148" spans="3:12" x14ac:dyDescent="0.35">
      <c r="C1148" s="2"/>
      <c r="D1148"/>
      <c r="E1148"/>
      <c r="F1148"/>
      <c r="G1148"/>
      <c r="H1148"/>
      <c r="I1148"/>
      <c r="J1148"/>
      <c r="K1148"/>
      <c r="L1148"/>
    </row>
    <row r="1149" spans="3:12" x14ac:dyDescent="0.35">
      <c r="C1149" s="2"/>
      <c r="D1149"/>
      <c r="E1149"/>
      <c r="F1149"/>
      <c r="G1149"/>
      <c r="H1149"/>
      <c r="I1149"/>
      <c r="J1149"/>
      <c r="K1149"/>
      <c r="L1149"/>
    </row>
    <row r="1150" spans="3:12" x14ac:dyDescent="0.35">
      <c r="C1150" s="2"/>
      <c r="D1150"/>
      <c r="E1150"/>
      <c r="F1150"/>
      <c r="G1150"/>
      <c r="H1150"/>
      <c r="I1150"/>
      <c r="J1150"/>
      <c r="K1150"/>
      <c r="L1150"/>
    </row>
    <row r="1151" spans="3:12" x14ac:dyDescent="0.35">
      <c r="C1151" s="2"/>
      <c r="D1151"/>
      <c r="E1151"/>
      <c r="F1151"/>
      <c r="G1151"/>
      <c r="H1151"/>
      <c r="I1151"/>
      <c r="J1151"/>
      <c r="K1151"/>
      <c r="L1151"/>
    </row>
    <row r="1152" spans="3:12" x14ac:dyDescent="0.35">
      <c r="C1152" s="2"/>
      <c r="D1152"/>
      <c r="E1152"/>
      <c r="F1152"/>
      <c r="G1152"/>
      <c r="H1152"/>
      <c r="I1152"/>
      <c r="J1152"/>
      <c r="K1152"/>
      <c r="L1152"/>
    </row>
    <row r="1153" spans="3:12" x14ac:dyDescent="0.35">
      <c r="C1153" s="2"/>
      <c r="D1153"/>
      <c r="E1153"/>
      <c r="F1153"/>
      <c r="G1153"/>
      <c r="H1153"/>
      <c r="I1153"/>
      <c r="J1153"/>
      <c r="K1153"/>
      <c r="L1153"/>
    </row>
    <row r="1154" spans="3:12" x14ac:dyDescent="0.35">
      <c r="C1154" s="2"/>
      <c r="D1154"/>
      <c r="E1154"/>
      <c r="F1154"/>
      <c r="G1154"/>
      <c r="H1154"/>
      <c r="I1154"/>
      <c r="J1154"/>
      <c r="K1154"/>
      <c r="L1154"/>
    </row>
    <row r="1155" spans="3:12" x14ac:dyDescent="0.35">
      <c r="C1155" s="2"/>
      <c r="D1155"/>
      <c r="E1155"/>
      <c r="F1155"/>
      <c r="G1155"/>
      <c r="H1155"/>
      <c r="I1155"/>
      <c r="J1155"/>
      <c r="K1155"/>
      <c r="L1155"/>
    </row>
    <row r="1156" spans="3:12" x14ac:dyDescent="0.35">
      <c r="C1156" s="2"/>
      <c r="D1156"/>
      <c r="E1156"/>
      <c r="F1156"/>
      <c r="G1156"/>
      <c r="H1156"/>
      <c r="I1156"/>
      <c r="J1156"/>
      <c r="K1156"/>
      <c r="L1156"/>
    </row>
    <row r="1157" spans="3:12" x14ac:dyDescent="0.35">
      <c r="C1157" s="2"/>
      <c r="D1157"/>
      <c r="E1157"/>
      <c r="F1157"/>
      <c r="G1157"/>
      <c r="H1157"/>
      <c r="I1157"/>
      <c r="J1157"/>
      <c r="K1157"/>
      <c r="L1157"/>
    </row>
    <row r="1158" spans="3:12" x14ac:dyDescent="0.35">
      <c r="C1158" s="2"/>
      <c r="D1158"/>
      <c r="E1158"/>
      <c r="F1158"/>
      <c r="G1158"/>
      <c r="H1158"/>
      <c r="I1158"/>
      <c r="J1158"/>
      <c r="K1158"/>
      <c r="L1158"/>
    </row>
    <row r="1159" spans="3:12" x14ac:dyDescent="0.35">
      <c r="C1159" s="2"/>
      <c r="D1159"/>
      <c r="E1159"/>
      <c r="F1159"/>
      <c r="G1159"/>
      <c r="H1159"/>
      <c r="I1159"/>
      <c r="J1159"/>
      <c r="K1159"/>
      <c r="L1159"/>
    </row>
    <row r="1160" spans="3:12" x14ac:dyDescent="0.35">
      <c r="C1160" s="2"/>
      <c r="D1160"/>
      <c r="E1160"/>
      <c r="F1160"/>
      <c r="G1160"/>
      <c r="H1160"/>
      <c r="I1160"/>
      <c r="J1160"/>
      <c r="K1160"/>
      <c r="L1160"/>
    </row>
    <row r="1161" spans="3:12" x14ac:dyDescent="0.35">
      <c r="C1161" s="2"/>
      <c r="D1161"/>
      <c r="E1161"/>
      <c r="F1161"/>
      <c r="G1161"/>
      <c r="H1161"/>
      <c r="I1161"/>
      <c r="J1161"/>
      <c r="K1161"/>
      <c r="L1161"/>
    </row>
    <row r="1162" spans="3:12" x14ac:dyDescent="0.35">
      <c r="C1162" s="2"/>
      <c r="D1162"/>
      <c r="E1162"/>
      <c r="F1162"/>
      <c r="G1162"/>
      <c r="H1162"/>
      <c r="I1162"/>
      <c r="J1162"/>
      <c r="K1162"/>
      <c r="L1162"/>
    </row>
    <row r="1163" spans="3:12" x14ac:dyDescent="0.35">
      <c r="C1163" s="2"/>
      <c r="D1163"/>
      <c r="E1163"/>
      <c r="F1163"/>
      <c r="G1163"/>
      <c r="H1163"/>
      <c r="I1163"/>
      <c r="J1163"/>
      <c r="K1163"/>
      <c r="L1163"/>
    </row>
    <row r="1164" spans="3:12" x14ac:dyDescent="0.35">
      <c r="C1164" s="2"/>
      <c r="D1164"/>
      <c r="E1164"/>
      <c r="F1164"/>
      <c r="G1164"/>
      <c r="H1164"/>
      <c r="I1164"/>
      <c r="J1164"/>
      <c r="K1164"/>
      <c r="L1164"/>
    </row>
    <row r="1165" spans="3:12" x14ac:dyDescent="0.35">
      <c r="C1165" s="2"/>
      <c r="D1165"/>
      <c r="E1165"/>
      <c r="F1165"/>
      <c r="G1165"/>
      <c r="H1165"/>
      <c r="I1165"/>
      <c r="J1165"/>
      <c r="K1165"/>
      <c r="L1165"/>
    </row>
    <row r="1166" spans="3:12" x14ac:dyDescent="0.35">
      <c r="C1166" s="2"/>
      <c r="D1166"/>
      <c r="E1166"/>
      <c r="F1166"/>
      <c r="G1166"/>
      <c r="H1166"/>
      <c r="I1166"/>
      <c r="J1166"/>
      <c r="K1166"/>
      <c r="L1166"/>
    </row>
    <row r="1167" spans="3:12" x14ac:dyDescent="0.35">
      <c r="C1167" s="2"/>
      <c r="D1167"/>
      <c r="E1167"/>
      <c r="F1167"/>
      <c r="G1167"/>
      <c r="H1167"/>
      <c r="I1167"/>
      <c r="J1167"/>
      <c r="K1167"/>
      <c r="L1167"/>
    </row>
    <row r="1168" spans="3:12" x14ac:dyDescent="0.35">
      <c r="C1168" s="2"/>
      <c r="D1168"/>
      <c r="E1168"/>
      <c r="F1168"/>
      <c r="G1168"/>
      <c r="H1168"/>
      <c r="I1168"/>
      <c r="J1168"/>
      <c r="K1168"/>
      <c r="L1168"/>
    </row>
    <row r="1169" spans="3:12" x14ac:dyDescent="0.35">
      <c r="C1169" s="2"/>
      <c r="D1169"/>
      <c r="E1169"/>
      <c r="F1169"/>
      <c r="G1169"/>
      <c r="H1169"/>
      <c r="I1169"/>
      <c r="J1169"/>
      <c r="K1169"/>
      <c r="L1169"/>
    </row>
    <row r="1170" spans="3:12" x14ac:dyDescent="0.35">
      <c r="C1170" s="2"/>
      <c r="D1170"/>
      <c r="E1170"/>
      <c r="F1170"/>
      <c r="G1170"/>
      <c r="H1170"/>
      <c r="I1170"/>
      <c r="J1170"/>
      <c r="K1170"/>
      <c r="L1170"/>
    </row>
    <row r="1171" spans="3:12" x14ac:dyDescent="0.35">
      <c r="C1171" s="2"/>
      <c r="D1171"/>
      <c r="E1171"/>
      <c r="F1171"/>
      <c r="G1171"/>
      <c r="H1171"/>
      <c r="I1171"/>
      <c r="J1171"/>
      <c r="K1171"/>
      <c r="L1171"/>
    </row>
    <row r="1172" spans="3:12" x14ac:dyDescent="0.35">
      <c r="C1172" s="2"/>
      <c r="D1172"/>
      <c r="E1172"/>
      <c r="F1172"/>
      <c r="G1172"/>
      <c r="H1172"/>
      <c r="I1172"/>
      <c r="J1172"/>
      <c r="K1172"/>
      <c r="L1172"/>
    </row>
    <row r="1173" spans="3:12" x14ac:dyDescent="0.35">
      <c r="C1173" s="2"/>
      <c r="D1173"/>
      <c r="E1173"/>
      <c r="F1173"/>
      <c r="G1173"/>
      <c r="H1173"/>
      <c r="I1173"/>
      <c r="J1173"/>
      <c r="K1173"/>
      <c r="L1173"/>
    </row>
    <row r="1174" spans="3:12" x14ac:dyDescent="0.35">
      <c r="C1174" s="2"/>
      <c r="D1174"/>
      <c r="E1174"/>
      <c r="F1174"/>
      <c r="G1174"/>
      <c r="H1174"/>
      <c r="I1174"/>
      <c r="J1174"/>
      <c r="K1174"/>
      <c r="L1174"/>
    </row>
    <row r="1175" spans="3:12" x14ac:dyDescent="0.35">
      <c r="C1175" s="2"/>
      <c r="D1175"/>
      <c r="E1175"/>
      <c r="F1175"/>
      <c r="G1175"/>
      <c r="H1175"/>
      <c r="I1175"/>
      <c r="J1175"/>
      <c r="K1175"/>
      <c r="L1175"/>
    </row>
    <row r="1176" spans="3:12" x14ac:dyDescent="0.35">
      <c r="C1176" s="2"/>
      <c r="D1176"/>
      <c r="E1176"/>
      <c r="F1176"/>
      <c r="G1176"/>
      <c r="H1176"/>
      <c r="I1176"/>
      <c r="J1176"/>
      <c r="K1176"/>
      <c r="L1176"/>
    </row>
    <row r="1177" spans="3:12" x14ac:dyDescent="0.35">
      <c r="C1177" s="2"/>
      <c r="D1177"/>
      <c r="E1177"/>
      <c r="F1177"/>
      <c r="G1177"/>
      <c r="H1177"/>
      <c r="I1177"/>
      <c r="J1177"/>
      <c r="K1177"/>
      <c r="L1177"/>
    </row>
    <row r="1178" spans="3:12" x14ac:dyDescent="0.35">
      <c r="C1178" s="2"/>
      <c r="D1178"/>
      <c r="E1178"/>
      <c r="F1178"/>
      <c r="G1178"/>
      <c r="H1178"/>
      <c r="I1178"/>
      <c r="J1178"/>
      <c r="K1178"/>
      <c r="L1178"/>
    </row>
    <row r="1179" spans="3:12" x14ac:dyDescent="0.35">
      <c r="C1179" s="2"/>
      <c r="D1179"/>
      <c r="E1179"/>
      <c r="F1179"/>
      <c r="G1179"/>
      <c r="H1179"/>
      <c r="I1179"/>
      <c r="J1179"/>
      <c r="K1179"/>
      <c r="L1179"/>
    </row>
    <row r="1180" spans="3:12" x14ac:dyDescent="0.35">
      <c r="C1180" s="2"/>
      <c r="D1180"/>
      <c r="E1180"/>
      <c r="F1180"/>
      <c r="G1180"/>
      <c r="H1180"/>
      <c r="I1180"/>
      <c r="J1180"/>
      <c r="K1180"/>
      <c r="L1180"/>
    </row>
    <row r="1181" spans="3:12" x14ac:dyDescent="0.35">
      <c r="C1181" s="2"/>
      <c r="D1181"/>
      <c r="E1181"/>
      <c r="F1181"/>
      <c r="G1181"/>
      <c r="H1181"/>
      <c r="I1181"/>
      <c r="J1181"/>
      <c r="K1181"/>
      <c r="L1181"/>
    </row>
    <row r="1182" spans="3:12" x14ac:dyDescent="0.35">
      <c r="C1182" s="2"/>
      <c r="D1182"/>
      <c r="E1182"/>
      <c r="F1182"/>
      <c r="G1182"/>
      <c r="H1182"/>
      <c r="I1182"/>
      <c r="J1182"/>
      <c r="K1182"/>
      <c r="L1182"/>
    </row>
    <row r="1183" spans="3:12" x14ac:dyDescent="0.35">
      <c r="C1183" s="2"/>
      <c r="D1183"/>
      <c r="E1183"/>
      <c r="F1183"/>
      <c r="G1183"/>
      <c r="H1183"/>
      <c r="I1183"/>
      <c r="J1183"/>
      <c r="K1183"/>
      <c r="L1183"/>
    </row>
    <row r="1184" spans="3:12" x14ac:dyDescent="0.35">
      <c r="C1184" s="2"/>
      <c r="D1184"/>
      <c r="E1184"/>
      <c r="F1184"/>
      <c r="G1184"/>
      <c r="H1184"/>
      <c r="I1184"/>
      <c r="J1184"/>
      <c r="K1184"/>
      <c r="L1184"/>
    </row>
    <row r="1185" spans="3:12" x14ac:dyDescent="0.35">
      <c r="C1185" s="2"/>
      <c r="D1185"/>
      <c r="E1185"/>
      <c r="F1185"/>
      <c r="G1185"/>
      <c r="H1185"/>
      <c r="I1185"/>
      <c r="J1185"/>
      <c r="K1185"/>
      <c r="L1185"/>
    </row>
    <row r="1186" spans="3:12" x14ac:dyDescent="0.35">
      <c r="C1186" s="2"/>
      <c r="D1186"/>
      <c r="E1186"/>
      <c r="F1186"/>
      <c r="G1186"/>
      <c r="H1186"/>
      <c r="I1186"/>
      <c r="J1186"/>
      <c r="K1186"/>
      <c r="L1186"/>
    </row>
    <row r="1187" spans="3:12" x14ac:dyDescent="0.35">
      <c r="C1187" s="2"/>
      <c r="D1187"/>
      <c r="E1187"/>
      <c r="F1187"/>
      <c r="G1187"/>
      <c r="H1187"/>
      <c r="I1187"/>
      <c r="J1187"/>
      <c r="K1187"/>
      <c r="L1187"/>
    </row>
    <row r="1188" spans="3:12" x14ac:dyDescent="0.35">
      <c r="C1188" s="2"/>
      <c r="D1188"/>
      <c r="E1188"/>
      <c r="F1188"/>
      <c r="G1188"/>
      <c r="H1188"/>
      <c r="I1188"/>
      <c r="J1188"/>
      <c r="K1188"/>
      <c r="L1188"/>
    </row>
    <row r="1189" spans="3:12" x14ac:dyDescent="0.35">
      <c r="C1189" s="2"/>
      <c r="D1189"/>
      <c r="E1189"/>
      <c r="F1189"/>
      <c r="G1189"/>
      <c r="H1189"/>
      <c r="I1189"/>
      <c r="J1189"/>
      <c r="K1189"/>
      <c r="L1189"/>
    </row>
    <row r="1190" spans="3:12" x14ac:dyDescent="0.35">
      <c r="C1190" s="2"/>
      <c r="D1190"/>
      <c r="E1190"/>
      <c r="F1190"/>
      <c r="G1190"/>
      <c r="H1190"/>
      <c r="I1190"/>
      <c r="J1190"/>
      <c r="K1190"/>
      <c r="L1190"/>
    </row>
    <row r="1191" spans="3:12" x14ac:dyDescent="0.35">
      <c r="C1191" s="2"/>
      <c r="D1191"/>
      <c r="E1191"/>
      <c r="F1191"/>
      <c r="G1191"/>
      <c r="H1191"/>
      <c r="I1191"/>
      <c r="J1191"/>
      <c r="K1191"/>
      <c r="L1191"/>
    </row>
    <row r="1192" spans="3:12" x14ac:dyDescent="0.35">
      <c r="C1192" s="2"/>
      <c r="D1192"/>
      <c r="E1192"/>
      <c r="F1192"/>
      <c r="G1192"/>
      <c r="H1192"/>
      <c r="I1192"/>
      <c r="J1192"/>
      <c r="K1192"/>
      <c r="L1192"/>
    </row>
    <row r="1193" spans="3:12" x14ac:dyDescent="0.35">
      <c r="C1193" s="2"/>
      <c r="D1193"/>
      <c r="E1193"/>
      <c r="F1193"/>
      <c r="G1193"/>
      <c r="H1193"/>
      <c r="I1193"/>
      <c r="J1193"/>
      <c r="K1193"/>
      <c r="L1193"/>
    </row>
    <row r="1194" spans="3:12" x14ac:dyDescent="0.35">
      <c r="C1194" s="2"/>
      <c r="D1194"/>
      <c r="E1194"/>
      <c r="F1194"/>
      <c r="G1194"/>
      <c r="H1194"/>
      <c r="I1194"/>
      <c r="J1194"/>
      <c r="K1194"/>
      <c r="L1194"/>
    </row>
    <row r="1195" spans="3:12" x14ac:dyDescent="0.35">
      <c r="C1195" s="2"/>
      <c r="D1195"/>
      <c r="E1195"/>
      <c r="F1195"/>
      <c r="G1195"/>
      <c r="H1195"/>
      <c r="I1195"/>
      <c r="J1195"/>
      <c r="K1195"/>
      <c r="L1195"/>
    </row>
    <row r="1196" spans="3:12" x14ac:dyDescent="0.35">
      <c r="C1196" s="2"/>
      <c r="D1196"/>
      <c r="E1196"/>
      <c r="F1196"/>
      <c r="G1196"/>
      <c r="H1196"/>
      <c r="I1196"/>
      <c r="J1196"/>
      <c r="K1196"/>
      <c r="L1196"/>
    </row>
    <row r="1197" spans="3:12" x14ac:dyDescent="0.35">
      <c r="C1197" s="2"/>
      <c r="D1197"/>
      <c r="E1197"/>
      <c r="F1197"/>
      <c r="G1197"/>
      <c r="H1197"/>
      <c r="I1197"/>
      <c r="J1197"/>
      <c r="K1197"/>
      <c r="L1197"/>
    </row>
    <row r="1198" spans="3:12" x14ac:dyDescent="0.35">
      <c r="C1198" s="2"/>
      <c r="D1198"/>
      <c r="E1198"/>
      <c r="F1198"/>
      <c r="G1198"/>
      <c r="H1198"/>
      <c r="I1198"/>
      <c r="J1198"/>
      <c r="K1198"/>
      <c r="L1198"/>
    </row>
    <row r="1199" spans="3:12" x14ac:dyDescent="0.35">
      <c r="C1199" s="2"/>
      <c r="D1199"/>
      <c r="E1199"/>
      <c r="F1199"/>
      <c r="G1199"/>
      <c r="H1199"/>
      <c r="I1199"/>
      <c r="J1199"/>
      <c r="K1199"/>
      <c r="L1199"/>
    </row>
    <row r="1200" spans="3:12" x14ac:dyDescent="0.35">
      <c r="C1200" s="2"/>
      <c r="D1200"/>
      <c r="E1200"/>
      <c r="F1200"/>
      <c r="G1200"/>
      <c r="H1200"/>
      <c r="I1200"/>
      <c r="J1200"/>
      <c r="K1200"/>
      <c r="L1200"/>
    </row>
    <row r="1201" spans="3:12" x14ac:dyDescent="0.35">
      <c r="C1201" s="2"/>
      <c r="D1201"/>
      <c r="E1201"/>
      <c r="F1201"/>
      <c r="G1201"/>
      <c r="H1201"/>
      <c r="I1201"/>
      <c r="J1201"/>
      <c r="K1201"/>
      <c r="L1201"/>
    </row>
    <row r="1202" spans="3:12" x14ac:dyDescent="0.35">
      <c r="C1202" s="2"/>
      <c r="D1202"/>
      <c r="E1202"/>
      <c r="F1202"/>
      <c r="G1202"/>
      <c r="H1202"/>
      <c r="I1202"/>
      <c r="J1202"/>
      <c r="K1202"/>
      <c r="L1202"/>
    </row>
    <row r="1203" spans="3:12" x14ac:dyDescent="0.35">
      <c r="C1203" s="2"/>
      <c r="D1203"/>
      <c r="E1203"/>
      <c r="F1203"/>
      <c r="G1203"/>
      <c r="H1203"/>
      <c r="I1203"/>
      <c r="J1203"/>
      <c r="K1203"/>
      <c r="L1203"/>
    </row>
    <row r="1204" spans="3:12" x14ac:dyDescent="0.35">
      <c r="C1204" s="2"/>
      <c r="D1204"/>
      <c r="E1204"/>
      <c r="F1204"/>
      <c r="G1204"/>
      <c r="H1204"/>
      <c r="I1204"/>
      <c r="J1204"/>
      <c r="K1204"/>
      <c r="L1204"/>
    </row>
    <row r="1205" spans="3:12" x14ac:dyDescent="0.35">
      <c r="C1205" s="2"/>
      <c r="D1205"/>
      <c r="E1205"/>
      <c r="F1205"/>
      <c r="G1205"/>
      <c r="H1205"/>
      <c r="I1205"/>
      <c r="J1205"/>
      <c r="K1205"/>
      <c r="L1205"/>
    </row>
    <row r="1206" spans="3:12" x14ac:dyDescent="0.35">
      <c r="C1206" s="2"/>
      <c r="D1206"/>
      <c r="E1206"/>
      <c r="F1206"/>
      <c r="G1206"/>
      <c r="H1206"/>
      <c r="I1206"/>
      <c r="J1206"/>
      <c r="K1206"/>
      <c r="L1206"/>
    </row>
    <row r="1207" spans="3:12" x14ac:dyDescent="0.35">
      <c r="C1207" s="2"/>
      <c r="D1207"/>
      <c r="E1207"/>
      <c r="F1207"/>
      <c r="G1207"/>
      <c r="H1207"/>
      <c r="I1207"/>
      <c r="J1207"/>
      <c r="K1207"/>
      <c r="L1207"/>
    </row>
    <row r="1208" spans="3:12" x14ac:dyDescent="0.35">
      <c r="C1208" s="2"/>
      <c r="D1208"/>
      <c r="E1208"/>
      <c r="F1208"/>
      <c r="G1208"/>
      <c r="H1208"/>
      <c r="I1208"/>
      <c r="J1208"/>
      <c r="K1208"/>
      <c r="L1208"/>
    </row>
    <row r="1209" spans="3:12" x14ac:dyDescent="0.35">
      <c r="C1209" s="2"/>
      <c r="D1209"/>
      <c r="E1209"/>
      <c r="F1209"/>
      <c r="G1209"/>
      <c r="H1209"/>
      <c r="I1209"/>
      <c r="J1209"/>
      <c r="K1209"/>
      <c r="L1209"/>
    </row>
    <row r="1210" spans="3:12" x14ac:dyDescent="0.35">
      <c r="C1210" s="2"/>
      <c r="D1210"/>
      <c r="E1210"/>
      <c r="F1210"/>
      <c r="G1210"/>
      <c r="H1210"/>
      <c r="I1210"/>
      <c r="J1210"/>
      <c r="K1210"/>
      <c r="L1210"/>
    </row>
    <row r="1211" spans="3:12" x14ac:dyDescent="0.35">
      <c r="C1211" s="2"/>
      <c r="D1211"/>
      <c r="E1211"/>
      <c r="F1211"/>
      <c r="G1211"/>
      <c r="H1211"/>
      <c r="I1211"/>
      <c r="J1211"/>
      <c r="K1211"/>
      <c r="L1211"/>
    </row>
    <row r="1212" spans="3:12" x14ac:dyDescent="0.35">
      <c r="C1212" s="2"/>
      <c r="D1212"/>
      <c r="E1212"/>
      <c r="F1212"/>
      <c r="G1212"/>
      <c r="H1212"/>
      <c r="I1212"/>
      <c r="J1212"/>
      <c r="K1212"/>
      <c r="L1212"/>
    </row>
    <row r="1213" spans="3:12" x14ac:dyDescent="0.35">
      <c r="C1213" s="2"/>
      <c r="D1213"/>
      <c r="E1213"/>
      <c r="F1213"/>
      <c r="G1213"/>
      <c r="H1213"/>
      <c r="I1213"/>
      <c r="J1213"/>
      <c r="K1213"/>
      <c r="L1213"/>
    </row>
    <row r="1214" spans="3:12" x14ac:dyDescent="0.35">
      <c r="C1214" s="2"/>
      <c r="D1214"/>
      <c r="E1214"/>
      <c r="F1214"/>
      <c r="G1214"/>
      <c r="H1214"/>
      <c r="I1214"/>
      <c r="J1214"/>
      <c r="K1214"/>
      <c r="L1214"/>
    </row>
    <row r="1215" spans="3:12" x14ac:dyDescent="0.35">
      <c r="C1215" s="2"/>
      <c r="D1215"/>
      <c r="E1215"/>
      <c r="F1215"/>
      <c r="G1215"/>
      <c r="H1215"/>
      <c r="I1215"/>
      <c r="J1215"/>
      <c r="K1215"/>
      <c r="L1215"/>
    </row>
    <row r="1216" spans="3:12" x14ac:dyDescent="0.35">
      <c r="C1216" s="2"/>
      <c r="D1216"/>
      <c r="E1216"/>
      <c r="F1216"/>
      <c r="G1216"/>
      <c r="H1216"/>
      <c r="I1216"/>
      <c r="J1216"/>
      <c r="K1216"/>
      <c r="L1216"/>
    </row>
    <row r="1217" spans="3:12" x14ac:dyDescent="0.35">
      <c r="C1217" s="2"/>
      <c r="D1217"/>
      <c r="E1217"/>
      <c r="F1217"/>
      <c r="G1217"/>
      <c r="H1217"/>
      <c r="I1217"/>
      <c r="J1217"/>
      <c r="K1217"/>
      <c r="L1217"/>
    </row>
    <row r="1218" spans="3:12" x14ac:dyDescent="0.35">
      <c r="C1218" s="2"/>
      <c r="D1218"/>
      <c r="E1218"/>
      <c r="F1218"/>
      <c r="G1218"/>
      <c r="H1218"/>
      <c r="I1218"/>
      <c r="J1218"/>
      <c r="K1218"/>
      <c r="L1218"/>
    </row>
    <row r="1219" spans="3:12" x14ac:dyDescent="0.35">
      <c r="C1219" s="2"/>
      <c r="D1219"/>
      <c r="E1219"/>
      <c r="F1219"/>
      <c r="G1219"/>
      <c r="H1219"/>
      <c r="I1219"/>
      <c r="J1219"/>
      <c r="K1219"/>
      <c r="L1219"/>
    </row>
    <row r="1220" spans="3:12" x14ac:dyDescent="0.35">
      <c r="C1220" s="2"/>
      <c r="D1220"/>
      <c r="E1220"/>
      <c r="F1220"/>
      <c r="G1220"/>
      <c r="H1220"/>
      <c r="I1220"/>
      <c r="J1220"/>
      <c r="K1220"/>
      <c r="L1220"/>
    </row>
    <row r="1221" spans="3:12" x14ac:dyDescent="0.35">
      <c r="C1221" s="2"/>
      <c r="D1221"/>
      <c r="E1221"/>
      <c r="F1221"/>
      <c r="G1221"/>
      <c r="H1221"/>
      <c r="I1221"/>
      <c r="J1221"/>
      <c r="K1221"/>
      <c r="L1221"/>
    </row>
    <row r="1222" spans="3:12" x14ac:dyDescent="0.35">
      <c r="C1222" s="2"/>
      <c r="D1222"/>
      <c r="E1222"/>
      <c r="F1222"/>
      <c r="G1222"/>
      <c r="H1222"/>
      <c r="I1222"/>
      <c r="J1222"/>
      <c r="K1222"/>
      <c r="L1222"/>
    </row>
    <row r="1223" spans="3:12" x14ac:dyDescent="0.35">
      <c r="C1223" s="2"/>
      <c r="D1223"/>
      <c r="E1223"/>
      <c r="F1223"/>
      <c r="G1223"/>
      <c r="H1223"/>
      <c r="I1223"/>
      <c r="J1223"/>
      <c r="K1223"/>
      <c r="L1223"/>
    </row>
    <row r="1224" spans="3:12" x14ac:dyDescent="0.35">
      <c r="C1224" s="2"/>
      <c r="D1224"/>
      <c r="E1224"/>
      <c r="F1224"/>
      <c r="G1224"/>
      <c r="H1224"/>
      <c r="I1224"/>
      <c r="J1224"/>
      <c r="K1224"/>
      <c r="L1224"/>
    </row>
    <row r="1225" spans="3:12" x14ac:dyDescent="0.35">
      <c r="C1225" s="2"/>
      <c r="D1225"/>
      <c r="E1225"/>
      <c r="F1225"/>
      <c r="G1225"/>
      <c r="H1225"/>
      <c r="I1225"/>
      <c r="J1225"/>
      <c r="K1225"/>
      <c r="L1225"/>
    </row>
    <row r="1226" spans="3:12" x14ac:dyDescent="0.35">
      <c r="C1226" s="2"/>
      <c r="D1226"/>
      <c r="E1226"/>
      <c r="F1226"/>
      <c r="G1226"/>
      <c r="H1226"/>
      <c r="I1226"/>
      <c r="J1226"/>
      <c r="K1226"/>
      <c r="L1226"/>
    </row>
    <row r="1227" spans="3:12" x14ac:dyDescent="0.35">
      <c r="C1227" s="2"/>
      <c r="D1227"/>
      <c r="E1227"/>
      <c r="F1227"/>
      <c r="G1227"/>
      <c r="H1227"/>
      <c r="I1227"/>
      <c r="J1227"/>
      <c r="K1227"/>
      <c r="L1227"/>
    </row>
    <row r="1228" spans="3:12" x14ac:dyDescent="0.35">
      <c r="C1228" s="2"/>
      <c r="D1228"/>
      <c r="E1228"/>
      <c r="F1228"/>
      <c r="G1228"/>
      <c r="H1228"/>
      <c r="I1228"/>
      <c r="J1228"/>
      <c r="K1228"/>
      <c r="L1228"/>
    </row>
    <row r="1229" spans="3:12" x14ac:dyDescent="0.35">
      <c r="C1229" s="2"/>
      <c r="D1229"/>
      <c r="E1229"/>
      <c r="F1229"/>
      <c r="G1229"/>
      <c r="H1229"/>
      <c r="I1229"/>
      <c r="J1229"/>
      <c r="K1229"/>
      <c r="L1229"/>
    </row>
    <row r="1230" spans="3:12" x14ac:dyDescent="0.35">
      <c r="C1230" s="2"/>
      <c r="D1230"/>
      <c r="E1230"/>
      <c r="F1230"/>
      <c r="G1230"/>
      <c r="H1230"/>
      <c r="I1230"/>
      <c r="J1230"/>
      <c r="K1230"/>
      <c r="L1230"/>
    </row>
    <row r="1231" spans="3:12" x14ac:dyDescent="0.35">
      <c r="C1231" s="2"/>
      <c r="D1231"/>
      <c r="E1231"/>
      <c r="F1231"/>
      <c r="G1231"/>
      <c r="H1231"/>
      <c r="I1231"/>
      <c r="J1231"/>
      <c r="K1231"/>
      <c r="L1231"/>
    </row>
    <row r="1232" spans="3:12" x14ac:dyDescent="0.35">
      <c r="C1232" s="2"/>
      <c r="D1232"/>
      <c r="E1232"/>
      <c r="F1232"/>
      <c r="G1232"/>
      <c r="H1232"/>
      <c r="I1232"/>
      <c r="J1232"/>
      <c r="K1232"/>
      <c r="L1232"/>
    </row>
    <row r="1233" spans="3:12" x14ac:dyDescent="0.35">
      <c r="C1233" s="2"/>
      <c r="D1233"/>
      <c r="E1233"/>
      <c r="F1233"/>
      <c r="G1233"/>
      <c r="H1233"/>
      <c r="I1233"/>
      <c r="J1233"/>
      <c r="K1233"/>
      <c r="L1233"/>
    </row>
    <row r="1234" spans="3:12" x14ac:dyDescent="0.35">
      <c r="C1234" s="2"/>
      <c r="D1234"/>
      <c r="E1234"/>
      <c r="F1234"/>
      <c r="G1234"/>
      <c r="H1234"/>
      <c r="I1234"/>
      <c r="J1234"/>
      <c r="K1234"/>
      <c r="L1234"/>
    </row>
    <row r="1235" spans="3:12" x14ac:dyDescent="0.35">
      <c r="C1235" s="2"/>
      <c r="D1235"/>
      <c r="E1235"/>
      <c r="F1235"/>
      <c r="G1235"/>
      <c r="H1235"/>
      <c r="I1235"/>
      <c r="J1235"/>
      <c r="K1235"/>
      <c r="L1235"/>
    </row>
    <row r="1236" spans="3:12" x14ac:dyDescent="0.35">
      <c r="C1236" s="2"/>
      <c r="D1236"/>
      <c r="E1236"/>
      <c r="F1236"/>
      <c r="G1236"/>
      <c r="H1236"/>
      <c r="I1236"/>
      <c r="J1236"/>
      <c r="K1236"/>
      <c r="L1236"/>
    </row>
    <row r="1237" spans="3:12" x14ac:dyDescent="0.35">
      <c r="C1237" s="2"/>
      <c r="D1237"/>
      <c r="E1237"/>
      <c r="F1237"/>
      <c r="G1237"/>
      <c r="H1237"/>
      <c r="I1237"/>
      <c r="J1237"/>
      <c r="K1237"/>
      <c r="L1237"/>
    </row>
    <row r="1238" spans="3:12" x14ac:dyDescent="0.35">
      <c r="C1238" s="2"/>
      <c r="D1238"/>
      <c r="E1238"/>
      <c r="F1238"/>
      <c r="G1238"/>
      <c r="H1238"/>
      <c r="I1238"/>
      <c r="J1238"/>
      <c r="K1238"/>
      <c r="L1238"/>
    </row>
    <row r="1239" spans="3:12" x14ac:dyDescent="0.35">
      <c r="C1239" s="2"/>
      <c r="D1239"/>
      <c r="E1239"/>
      <c r="F1239"/>
      <c r="G1239"/>
      <c r="H1239"/>
      <c r="I1239"/>
      <c r="J1239"/>
      <c r="K1239"/>
      <c r="L1239"/>
    </row>
    <row r="1240" spans="3:12" x14ac:dyDescent="0.35">
      <c r="C1240" s="2"/>
      <c r="D1240"/>
      <c r="E1240"/>
      <c r="F1240"/>
      <c r="G1240"/>
      <c r="H1240"/>
      <c r="I1240"/>
      <c r="J1240"/>
      <c r="K1240"/>
      <c r="L1240"/>
    </row>
    <row r="1241" spans="3:12" x14ac:dyDescent="0.35">
      <c r="C1241" s="2"/>
      <c r="D1241"/>
      <c r="E1241"/>
      <c r="F1241"/>
      <c r="G1241"/>
      <c r="H1241"/>
      <c r="I1241"/>
      <c r="J1241"/>
      <c r="K1241"/>
      <c r="L1241"/>
    </row>
    <row r="1242" spans="3:12" x14ac:dyDescent="0.35">
      <c r="C1242" s="2"/>
      <c r="D1242"/>
      <c r="E1242"/>
      <c r="F1242"/>
      <c r="G1242"/>
      <c r="H1242"/>
      <c r="I1242"/>
      <c r="J1242"/>
      <c r="K1242"/>
      <c r="L1242"/>
    </row>
    <row r="1243" spans="3:12" x14ac:dyDescent="0.35">
      <c r="C1243" s="2"/>
      <c r="D1243"/>
      <c r="E1243"/>
      <c r="F1243"/>
      <c r="G1243"/>
      <c r="H1243"/>
      <c r="I1243"/>
      <c r="J1243"/>
      <c r="K1243"/>
      <c r="L1243"/>
    </row>
    <row r="1244" spans="3:12" x14ac:dyDescent="0.35">
      <c r="C1244" s="2"/>
      <c r="D1244"/>
      <c r="E1244"/>
      <c r="F1244"/>
      <c r="G1244"/>
      <c r="H1244"/>
      <c r="I1244"/>
      <c r="J1244"/>
      <c r="K1244"/>
      <c r="L1244"/>
    </row>
    <row r="1245" spans="3:12" x14ac:dyDescent="0.35">
      <c r="C1245" s="2"/>
      <c r="D1245"/>
      <c r="E1245"/>
      <c r="F1245"/>
      <c r="G1245"/>
      <c r="H1245"/>
      <c r="I1245"/>
      <c r="J1245"/>
      <c r="K1245"/>
      <c r="L1245"/>
    </row>
    <row r="1246" spans="3:12" x14ac:dyDescent="0.35">
      <c r="C1246" s="2"/>
      <c r="D1246"/>
      <c r="E1246"/>
      <c r="F1246"/>
      <c r="G1246"/>
      <c r="H1246"/>
      <c r="I1246"/>
      <c r="J1246"/>
      <c r="K1246"/>
      <c r="L1246"/>
    </row>
    <row r="1247" spans="3:12" x14ac:dyDescent="0.35">
      <c r="C1247" s="2"/>
      <c r="D1247"/>
      <c r="E1247"/>
      <c r="F1247"/>
      <c r="G1247"/>
      <c r="H1247"/>
      <c r="I1247"/>
      <c r="J1247"/>
      <c r="K1247"/>
      <c r="L1247"/>
    </row>
    <row r="1248" spans="3:12" x14ac:dyDescent="0.35">
      <c r="C1248" s="2"/>
      <c r="D1248"/>
      <c r="E1248"/>
      <c r="F1248"/>
      <c r="G1248"/>
      <c r="H1248"/>
      <c r="I1248"/>
      <c r="J1248"/>
      <c r="K1248"/>
      <c r="L1248"/>
    </row>
    <row r="1249" spans="3:12" x14ac:dyDescent="0.35">
      <c r="C1249" s="2"/>
      <c r="D1249"/>
      <c r="E1249"/>
      <c r="F1249"/>
      <c r="G1249"/>
      <c r="H1249"/>
      <c r="I1249"/>
      <c r="J1249"/>
      <c r="K1249"/>
      <c r="L1249"/>
    </row>
    <row r="1250" spans="3:12" x14ac:dyDescent="0.35">
      <c r="C1250" s="2"/>
      <c r="D1250"/>
      <c r="E1250"/>
      <c r="F1250"/>
      <c r="G1250"/>
      <c r="H1250"/>
      <c r="I1250"/>
      <c r="J1250"/>
      <c r="K1250"/>
      <c r="L1250"/>
    </row>
    <row r="1251" spans="3:12" x14ac:dyDescent="0.35">
      <c r="C1251" s="2"/>
      <c r="D1251"/>
      <c r="E1251"/>
      <c r="F1251"/>
      <c r="G1251"/>
      <c r="H1251"/>
      <c r="I1251"/>
      <c r="J1251"/>
      <c r="K1251"/>
      <c r="L1251"/>
    </row>
    <row r="1252" spans="3:12" x14ac:dyDescent="0.35">
      <c r="C1252" s="2"/>
      <c r="D1252"/>
      <c r="E1252"/>
      <c r="F1252"/>
      <c r="G1252"/>
      <c r="H1252"/>
      <c r="I1252"/>
      <c r="J1252"/>
      <c r="K1252"/>
      <c r="L1252"/>
    </row>
    <row r="1253" spans="3:12" x14ac:dyDescent="0.35">
      <c r="C1253" s="2"/>
      <c r="D1253"/>
      <c r="E1253"/>
      <c r="F1253"/>
      <c r="G1253"/>
      <c r="H1253"/>
      <c r="I1253"/>
      <c r="J1253"/>
      <c r="K1253"/>
      <c r="L1253"/>
    </row>
    <row r="1254" spans="3:12" x14ac:dyDescent="0.35">
      <c r="C1254" s="2"/>
      <c r="D1254"/>
      <c r="E1254"/>
      <c r="F1254"/>
      <c r="G1254"/>
      <c r="H1254"/>
      <c r="I1254"/>
      <c r="J1254"/>
      <c r="K1254"/>
      <c r="L1254"/>
    </row>
    <row r="1255" spans="3:12" x14ac:dyDescent="0.35">
      <c r="C1255" s="2"/>
      <c r="D1255"/>
      <c r="E1255"/>
      <c r="F1255"/>
      <c r="G1255"/>
      <c r="H1255"/>
      <c r="I1255"/>
      <c r="J1255"/>
      <c r="K1255"/>
      <c r="L1255"/>
    </row>
    <row r="1256" spans="3:12" x14ac:dyDescent="0.35">
      <c r="C1256" s="2"/>
      <c r="D1256"/>
      <c r="E1256"/>
      <c r="F1256"/>
      <c r="G1256"/>
      <c r="H1256"/>
      <c r="I1256"/>
      <c r="J1256"/>
      <c r="K1256"/>
      <c r="L1256"/>
    </row>
    <row r="1257" spans="3:12" x14ac:dyDescent="0.35">
      <c r="C1257" s="2"/>
      <c r="D1257"/>
      <c r="E1257"/>
      <c r="F1257"/>
      <c r="G1257"/>
      <c r="H1257"/>
      <c r="I1257"/>
      <c r="J1257"/>
      <c r="K1257"/>
      <c r="L1257"/>
    </row>
    <row r="1258" spans="3:12" x14ac:dyDescent="0.35">
      <c r="C1258" s="2"/>
      <c r="D1258"/>
      <c r="E1258"/>
      <c r="F1258"/>
      <c r="G1258"/>
      <c r="H1258"/>
      <c r="I1258"/>
      <c r="J1258"/>
      <c r="K1258"/>
      <c r="L1258"/>
    </row>
    <row r="1259" spans="3:12" x14ac:dyDescent="0.35">
      <c r="C1259" s="2"/>
      <c r="D1259"/>
      <c r="E1259"/>
      <c r="F1259"/>
      <c r="G1259"/>
      <c r="H1259"/>
      <c r="I1259"/>
      <c r="J1259"/>
      <c r="K1259"/>
      <c r="L1259"/>
    </row>
    <row r="1260" spans="3:12" x14ac:dyDescent="0.35">
      <c r="C1260" s="2"/>
      <c r="D1260"/>
      <c r="E1260"/>
      <c r="F1260"/>
      <c r="G1260"/>
      <c r="H1260"/>
      <c r="I1260"/>
      <c r="J1260"/>
      <c r="K1260"/>
      <c r="L1260"/>
    </row>
    <row r="1261" spans="3:12" x14ac:dyDescent="0.35">
      <c r="C1261" s="2"/>
      <c r="D1261"/>
      <c r="E1261"/>
      <c r="F1261"/>
      <c r="G1261"/>
      <c r="H1261"/>
      <c r="I1261"/>
      <c r="J1261"/>
      <c r="K1261"/>
      <c r="L1261"/>
    </row>
    <row r="1262" spans="3:12" x14ac:dyDescent="0.35">
      <c r="C1262" s="2"/>
      <c r="D1262"/>
      <c r="E1262"/>
      <c r="F1262"/>
      <c r="G1262"/>
      <c r="H1262"/>
      <c r="I1262"/>
      <c r="J1262"/>
      <c r="K1262"/>
      <c r="L1262"/>
    </row>
    <row r="1263" spans="3:12" x14ac:dyDescent="0.35">
      <c r="C1263" s="2"/>
      <c r="D1263"/>
      <c r="E1263"/>
      <c r="F1263"/>
      <c r="G1263"/>
      <c r="H1263"/>
      <c r="I1263"/>
      <c r="J1263"/>
      <c r="K1263"/>
      <c r="L1263"/>
    </row>
    <row r="1264" spans="3:12" x14ac:dyDescent="0.35">
      <c r="C1264" s="2"/>
      <c r="D1264"/>
      <c r="E1264"/>
      <c r="F1264"/>
      <c r="G1264"/>
      <c r="H1264"/>
      <c r="I1264"/>
      <c r="J1264"/>
      <c r="K1264"/>
      <c r="L1264"/>
    </row>
    <row r="1265" spans="3:12" x14ac:dyDescent="0.35">
      <c r="C1265" s="2"/>
      <c r="D1265"/>
      <c r="E1265"/>
      <c r="F1265"/>
      <c r="G1265"/>
      <c r="H1265"/>
      <c r="I1265"/>
      <c r="J1265"/>
      <c r="K1265"/>
      <c r="L1265"/>
    </row>
    <row r="1266" spans="3:12" x14ac:dyDescent="0.35">
      <c r="C1266" s="2"/>
      <c r="D1266"/>
      <c r="E1266"/>
      <c r="F1266"/>
      <c r="G1266"/>
      <c r="H1266"/>
      <c r="I1266"/>
      <c r="J1266"/>
      <c r="K1266"/>
      <c r="L1266"/>
    </row>
    <row r="1267" spans="3:12" x14ac:dyDescent="0.35">
      <c r="C1267" s="2"/>
      <c r="D1267"/>
      <c r="E1267"/>
      <c r="F1267"/>
      <c r="G1267"/>
      <c r="H1267"/>
      <c r="I1267"/>
      <c r="J1267"/>
      <c r="K1267"/>
      <c r="L1267"/>
    </row>
    <row r="1268" spans="3:12" x14ac:dyDescent="0.35">
      <c r="C1268" s="2"/>
      <c r="D1268"/>
      <c r="E1268"/>
      <c r="F1268"/>
      <c r="G1268"/>
      <c r="H1268"/>
      <c r="I1268"/>
      <c r="J1268"/>
      <c r="K1268"/>
      <c r="L1268"/>
    </row>
    <row r="1269" spans="3:12" x14ac:dyDescent="0.35">
      <c r="C1269" s="2"/>
      <c r="D1269"/>
      <c r="E1269"/>
      <c r="F1269"/>
      <c r="G1269"/>
      <c r="H1269"/>
      <c r="I1269"/>
      <c r="J1269"/>
      <c r="K1269"/>
      <c r="L1269"/>
    </row>
    <row r="1270" spans="3:12" x14ac:dyDescent="0.35">
      <c r="C1270" s="2"/>
      <c r="D1270"/>
      <c r="E1270"/>
      <c r="F1270"/>
      <c r="G1270"/>
      <c r="H1270"/>
      <c r="I1270"/>
      <c r="J1270"/>
      <c r="K1270"/>
      <c r="L1270"/>
    </row>
    <row r="1271" spans="3:12" x14ac:dyDescent="0.35">
      <c r="C1271" s="2"/>
      <c r="D1271"/>
      <c r="E1271"/>
      <c r="F1271"/>
      <c r="G1271"/>
      <c r="H1271"/>
      <c r="I1271"/>
      <c r="J1271"/>
      <c r="K1271"/>
      <c r="L1271"/>
    </row>
    <row r="1272" spans="3:12" x14ac:dyDescent="0.35">
      <c r="C1272" s="2"/>
      <c r="D1272"/>
      <c r="E1272"/>
      <c r="F1272"/>
      <c r="G1272"/>
      <c r="H1272"/>
      <c r="I1272"/>
      <c r="J1272"/>
      <c r="K1272"/>
      <c r="L1272"/>
    </row>
    <row r="1273" spans="3:12" x14ac:dyDescent="0.35">
      <c r="C1273" s="2"/>
      <c r="D1273"/>
      <c r="E1273"/>
      <c r="F1273"/>
      <c r="G1273"/>
      <c r="H1273"/>
      <c r="I1273"/>
      <c r="J1273"/>
      <c r="K1273"/>
      <c r="L1273"/>
    </row>
    <row r="1274" spans="3:12" x14ac:dyDescent="0.35">
      <c r="C1274" s="2"/>
      <c r="D1274"/>
      <c r="E1274"/>
      <c r="F1274"/>
      <c r="G1274"/>
      <c r="H1274"/>
      <c r="I1274"/>
      <c r="J1274"/>
      <c r="K1274"/>
      <c r="L1274"/>
    </row>
    <row r="1275" spans="3:12" x14ac:dyDescent="0.35">
      <c r="C1275" s="2"/>
      <c r="D1275"/>
      <c r="E1275"/>
      <c r="F1275"/>
      <c r="G1275"/>
      <c r="H1275"/>
      <c r="I1275"/>
      <c r="J1275"/>
      <c r="K1275"/>
      <c r="L1275"/>
    </row>
    <row r="1276" spans="3:12" x14ac:dyDescent="0.35">
      <c r="C1276" s="2"/>
      <c r="D1276"/>
      <c r="E1276"/>
      <c r="F1276"/>
      <c r="G1276"/>
      <c r="H1276"/>
      <c r="I1276"/>
      <c r="J1276"/>
      <c r="K1276"/>
      <c r="L1276"/>
    </row>
    <row r="1277" spans="3:12" x14ac:dyDescent="0.35">
      <c r="C1277" s="2"/>
      <c r="D1277"/>
      <c r="E1277"/>
      <c r="F1277"/>
      <c r="G1277"/>
      <c r="H1277"/>
      <c r="I1277"/>
      <c r="J1277"/>
      <c r="K1277"/>
      <c r="L1277"/>
    </row>
    <row r="1278" spans="3:12" x14ac:dyDescent="0.35">
      <c r="C1278" s="2"/>
      <c r="D1278"/>
      <c r="E1278"/>
      <c r="F1278"/>
      <c r="G1278"/>
      <c r="H1278"/>
      <c r="I1278"/>
      <c r="J1278"/>
      <c r="K1278"/>
      <c r="L1278"/>
    </row>
    <row r="1279" spans="3:12" x14ac:dyDescent="0.35">
      <c r="C1279" s="2"/>
      <c r="D1279"/>
      <c r="E1279"/>
      <c r="F1279"/>
      <c r="G1279"/>
      <c r="H1279"/>
      <c r="I1279"/>
      <c r="J1279"/>
      <c r="K1279"/>
      <c r="L1279"/>
    </row>
    <row r="1280" spans="3:12" x14ac:dyDescent="0.35">
      <c r="C1280" s="2"/>
      <c r="D1280"/>
      <c r="E1280"/>
      <c r="F1280"/>
      <c r="G1280"/>
      <c r="H1280"/>
      <c r="I1280"/>
      <c r="J1280"/>
      <c r="K1280"/>
      <c r="L1280"/>
    </row>
    <row r="1281" spans="3:12" x14ac:dyDescent="0.35">
      <c r="C1281" s="2"/>
      <c r="D1281"/>
      <c r="E1281"/>
      <c r="F1281"/>
      <c r="G1281"/>
      <c r="H1281"/>
      <c r="I1281"/>
      <c r="J1281"/>
      <c r="K1281"/>
      <c r="L1281"/>
    </row>
    <row r="1282" spans="3:12" x14ac:dyDescent="0.35">
      <c r="C1282" s="2"/>
      <c r="D1282"/>
      <c r="E1282"/>
      <c r="F1282"/>
      <c r="G1282"/>
      <c r="H1282"/>
      <c r="I1282"/>
      <c r="J1282"/>
      <c r="K1282"/>
      <c r="L1282"/>
    </row>
    <row r="1283" spans="3:12" x14ac:dyDescent="0.35">
      <c r="C1283" s="2"/>
      <c r="D1283"/>
      <c r="E1283"/>
      <c r="F1283"/>
      <c r="G1283"/>
      <c r="H1283"/>
      <c r="I1283"/>
      <c r="J1283"/>
      <c r="K1283"/>
      <c r="L1283"/>
    </row>
    <row r="1284" spans="3:12" x14ac:dyDescent="0.35">
      <c r="C1284" s="2"/>
      <c r="D1284"/>
      <c r="E1284"/>
      <c r="F1284"/>
      <c r="G1284"/>
      <c r="H1284"/>
      <c r="I1284"/>
      <c r="J1284"/>
      <c r="K1284"/>
      <c r="L1284"/>
    </row>
    <row r="1285" spans="3:12" x14ac:dyDescent="0.35">
      <c r="C1285" s="2"/>
      <c r="D1285"/>
      <c r="E1285"/>
      <c r="F1285"/>
      <c r="G1285"/>
      <c r="H1285"/>
      <c r="I1285"/>
      <c r="J1285"/>
      <c r="K1285"/>
      <c r="L1285"/>
    </row>
    <row r="1286" spans="3:12" x14ac:dyDescent="0.35">
      <c r="C1286" s="2"/>
      <c r="D1286"/>
      <c r="E1286"/>
      <c r="F1286"/>
      <c r="G1286"/>
      <c r="H1286"/>
      <c r="I1286"/>
      <c r="J1286"/>
      <c r="K1286"/>
      <c r="L1286"/>
    </row>
    <row r="1287" spans="3:12" x14ac:dyDescent="0.35">
      <c r="C1287" s="2"/>
      <c r="D1287"/>
      <c r="E1287"/>
      <c r="F1287"/>
      <c r="G1287"/>
      <c r="H1287"/>
      <c r="I1287"/>
      <c r="J1287"/>
      <c r="K1287"/>
      <c r="L1287"/>
    </row>
    <row r="1288" spans="3:12" x14ac:dyDescent="0.35">
      <c r="C1288" s="2"/>
      <c r="D1288"/>
      <c r="E1288"/>
      <c r="F1288"/>
      <c r="G1288"/>
      <c r="H1288"/>
      <c r="I1288"/>
      <c r="J1288"/>
      <c r="K1288"/>
      <c r="L1288"/>
    </row>
    <row r="1289" spans="3:12" x14ac:dyDescent="0.35">
      <c r="C1289" s="2"/>
      <c r="D1289"/>
      <c r="E1289"/>
      <c r="F1289"/>
      <c r="G1289"/>
      <c r="H1289"/>
      <c r="I1289"/>
      <c r="J1289"/>
      <c r="K1289"/>
      <c r="L1289"/>
    </row>
    <row r="1290" spans="3:12" x14ac:dyDescent="0.35">
      <c r="C1290" s="2"/>
      <c r="D1290"/>
      <c r="E1290"/>
      <c r="F1290"/>
      <c r="G1290"/>
      <c r="H1290"/>
      <c r="I1290"/>
      <c r="J1290"/>
      <c r="K1290"/>
      <c r="L1290"/>
    </row>
    <row r="1291" spans="3:12" x14ac:dyDescent="0.35">
      <c r="C1291" s="2"/>
      <c r="D1291"/>
      <c r="E1291"/>
      <c r="F1291"/>
      <c r="G1291"/>
      <c r="H1291"/>
      <c r="I1291"/>
      <c r="J1291"/>
      <c r="K1291"/>
      <c r="L1291"/>
    </row>
    <row r="1292" spans="3:12" x14ac:dyDescent="0.35">
      <c r="C1292" s="2"/>
      <c r="D1292"/>
      <c r="E1292"/>
      <c r="F1292"/>
      <c r="G1292"/>
      <c r="H1292"/>
      <c r="I1292"/>
      <c r="J1292"/>
      <c r="K1292"/>
      <c r="L1292"/>
    </row>
    <row r="1293" spans="3:12" x14ac:dyDescent="0.35">
      <c r="C1293" s="2"/>
      <c r="D1293"/>
      <c r="E1293"/>
      <c r="F1293"/>
      <c r="G1293"/>
      <c r="H1293"/>
      <c r="I1293"/>
      <c r="J1293"/>
      <c r="K1293"/>
      <c r="L1293"/>
    </row>
    <row r="1294" spans="3:12" x14ac:dyDescent="0.35">
      <c r="C1294" s="2"/>
      <c r="D1294"/>
      <c r="E1294"/>
      <c r="F1294"/>
      <c r="G1294"/>
      <c r="H1294"/>
      <c r="I1294"/>
      <c r="J1294"/>
      <c r="K1294"/>
      <c r="L1294"/>
    </row>
    <row r="1295" spans="3:12" x14ac:dyDescent="0.35">
      <c r="C1295" s="2"/>
      <c r="D1295"/>
      <c r="E1295"/>
      <c r="F1295"/>
      <c r="G1295"/>
      <c r="H1295"/>
      <c r="I1295"/>
      <c r="J1295"/>
      <c r="K1295"/>
      <c r="L1295"/>
    </row>
    <row r="1296" spans="3:12" x14ac:dyDescent="0.35">
      <c r="C1296" s="2"/>
      <c r="D1296"/>
      <c r="E1296"/>
      <c r="F1296"/>
      <c r="G1296"/>
      <c r="H1296"/>
      <c r="I1296"/>
      <c r="J1296"/>
      <c r="K1296"/>
      <c r="L1296"/>
    </row>
    <row r="1297" spans="3:12" x14ac:dyDescent="0.35">
      <c r="C1297" s="2"/>
      <c r="D1297"/>
      <c r="E1297"/>
      <c r="F1297"/>
      <c r="G1297"/>
      <c r="H1297"/>
      <c r="I1297"/>
      <c r="J1297"/>
      <c r="K1297"/>
      <c r="L1297"/>
    </row>
    <row r="1298" spans="3:12" x14ac:dyDescent="0.35">
      <c r="C1298" s="2"/>
      <c r="D1298"/>
      <c r="E1298"/>
      <c r="F1298"/>
      <c r="G1298"/>
      <c r="H1298"/>
      <c r="I1298"/>
      <c r="J1298"/>
      <c r="K1298"/>
      <c r="L1298"/>
    </row>
    <row r="1299" spans="3:12" x14ac:dyDescent="0.35">
      <c r="C1299" s="2"/>
      <c r="D1299"/>
      <c r="E1299"/>
      <c r="F1299"/>
      <c r="G1299"/>
      <c r="H1299"/>
      <c r="I1299"/>
      <c r="J1299"/>
      <c r="K1299"/>
      <c r="L1299"/>
    </row>
    <row r="1300" spans="3:12" x14ac:dyDescent="0.35">
      <c r="C1300" s="2"/>
      <c r="D1300"/>
      <c r="E1300"/>
      <c r="F1300"/>
      <c r="G1300"/>
      <c r="H1300"/>
      <c r="I1300"/>
      <c r="J1300"/>
      <c r="K1300"/>
      <c r="L1300"/>
    </row>
    <row r="1301" spans="3:12" x14ac:dyDescent="0.35">
      <c r="C1301" s="2"/>
      <c r="D1301"/>
      <c r="E1301"/>
      <c r="F1301"/>
      <c r="G1301"/>
      <c r="H1301"/>
      <c r="I1301"/>
      <c r="J1301"/>
      <c r="K1301"/>
      <c r="L1301"/>
    </row>
    <row r="1302" spans="3:12" x14ac:dyDescent="0.35">
      <c r="C1302" s="2"/>
      <c r="D1302"/>
      <c r="E1302"/>
      <c r="F1302"/>
      <c r="G1302"/>
      <c r="H1302"/>
      <c r="I1302"/>
      <c r="J1302"/>
      <c r="K1302"/>
      <c r="L1302"/>
    </row>
    <row r="1303" spans="3:12" x14ac:dyDescent="0.35">
      <c r="C1303" s="2"/>
      <c r="D1303"/>
      <c r="E1303"/>
      <c r="F1303"/>
      <c r="G1303"/>
      <c r="H1303"/>
      <c r="I1303"/>
      <c r="J1303"/>
      <c r="K1303"/>
      <c r="L1303"/>
    </row>
    <row r="1304" spans="3:12" x14ac:dyDescent="0.35">
      <c r="C1304" s="2"/>
      <c r="D1304"/>
      <c r="E1304"/>
      <c r="F1304"/>
      <c r="G1304"/>
      <c r="H1304"/>
      <c r="I1304"/>
      <c r="J1304"/>
      <c r="K1304"/>
      <c r="L1304"/>
    </row>
    <row r="1305" spans="3:12" x14ac:dyDescent="0.35">
      <c r="C1305" s="2"/>
      <c r="D1305"/>
      <c r="E1305"/>
      <c r="F1305"/>
      <c r="G1305"/>
      <c r="H1305"/>
      <c r="I1305"/>
      <c r="J1305"/>
      <c r="K1305"/>
      <c r="L1305"/>
    </row>
    <row r="1306" spans="3:12" x14ac:dyDescent="0.35">
      <c r="C1306" s="2"/>
      <c r="D1306"/>
      <c r="E1306"/>
      <c r="F1306"/>
      <c r="G1306"/>
      <c r="H1306"/>
      <c r="I1306"/>
      <c r="J1306"/>
      <c r="K1306"/>
      <c r="L1306"/>
    </row>
    <row r="1307" spans="3:12" x14ac:dyDescent="0.35">
      <c r="C1307" s="2"/>
      <c r="D1307"/>
      <c r="E1307"/>
      <c r="F1307"/>
      <c r="G1307"/>
      <c r="H1307"/>
      <c r="I1307"/>
      <c r="J1307"/>
      <c r="K1307"/>
      <c r="L1307"/>
    </row>
    <row r="1308" spans="3:12" x14ac:dyDescent="0.35">
      <c r="C1308" s="2"/>
      <c r="D1308"/>
      <c r="E1308"/>
      <c r="F1308"/>
      <c r="G1308"/>
      <c r="H1308"/>
      <c r="I1308"/>
      <c r="J1308"/>
      <c r="K1308"/>
      <c r="L1308"/>
    </row>
    <row r="1309" spans="3:12" x14ac:dyDescent="0.35">
      <c r="C1309" s="2"/>
      <c r="D1309"/>
      <c r="E1309"/>
      <c r="F1309"/>
      <c r="G1309"/>
      <c r="H1309"/>
      <c r="I1309"/>
      <c r="J1309"/>
      <c r="K1309"/>
      <c r="L1309"/>
    </row>
    <row r="1310" spans="3:12" x14ac:dyDescent="0.35">
      <c r="C1310" s="2"/>
      <c r="D1310"/>
      <c r="E1310"/>
      <c r="F1310"/>
      <c r="G1310"/>
      <c r="H1310"/>
      <c r="I1310"/>
      <c r="J1310"/>
      <c r="K1310"/>
      <c r="L1310"/>
    </row>
    <row r="1311" spans="3:12" x14ac:dyDescent="0.35">
      <c r="C1311" s="2"/>
      <c r="D1311"/>
      <c r="E1311"/>
      <c r="F1311"/>
      <c r="G1311"/>
      <c r="H1311"/>
      <c r="I1311"/>
      <c r="J1311"/>
      <c r="K1311"/>
      <c r="L1311"/>
    </row>
    <row r="1312" spans="3:12" x14ac:dyDescent="0.35">
      <c r="C1312" s="2"/>
      <c r="D1312"/>
      <c r="E1312"/>
      <c r="F1312"/>
      <c r="G1312"/>
      <c r="H1312"/>
      <c r="I1312"/>
      <c r="J1312"/>
      <c r="K1312"/>
      <c r="L1312"/>
    </row>
    <row r="1313" spans="3:12" x14ac:dyDescent="0.35">
      <c r="C1313" s="2"/>
      <c r="D1313"/>
      <c r="E1313"/>
      <c r="F1313"/>
      <c r="G1313"/>
      <c r="H1313"/>
      <c r="I1313"/>
      <c r="J1313"/>
      <c r="K1313"/>
      <c r="L1313"/>
    </row>
    <row r="1314" spans="3:12" x14ac:dyDescent="0.35">
      <c r="C1314" s="2"/>
      <c r="D1314"/>
      <c r="E1314"/>
      <c r="F1314"/>
      <c r="G1314"/>
      <c r="H1314"/>
      <c r="I1314"/>
      <c r="J1314"/>
      <c r="K1314"/>
      <c r="L1314"/>
    </row>
    <row r="1315" spans="3:12" x14ac:dyDescent="0.35">
      <c r="C1315" s="2"/>
      <c r="D1315"/>
      <c r="E1315"/>
      <c r="F1315"/>
      <c r="G1315"/>
      <c r="H1315"/>
      <c r="I1315"/>
      <c r="J1315"/>
      <c r="K1315"/>
      <c r="L1315"/>
    </row>
    <row r="1316" spans="3:12" x14ac:dyDescent="0.35">
      <c r="C1316" s="2"/>
      <c r="D1316"/>
      <c r="E1316"/>
      <c r="F1316"/>
      <c r="G1316"/>
      <c r="H1316"/>
      <c r="I1316"/>
      <c r="J1316"/>
      <c r="K1316"/>
      <c r="L1316"/>
    </row>
    <row r="1317" spans="3:12" x14ac:dyDescent="0.35">
      <c r="C1317" s="2"/>
      <c r="D1317"/>
      <c r="E1317"/>
      <c r="F1317"/>
      <c r="G1317"/>
      <c r="H1317"/>
      <c r="I1317"/>
      <c r="J1317"/>
      <c r="K1317"/>
      <c r="L1317"/>
    </row>
    <row r="1318" spans="3:12" x14ac:dyDescent="0.35">
      <c r="C1318" s="2"/>
      <c r="D1318"/>
      <c r="E1318"/>
      <c r="F1318"/>
      <c r="G1318"/>
      <c r="H1318"/>
      <c r="I1318"/>
      <c r="J1318"/>
      <c r="K1318"/>
      <c r="L1318"/>
    </row>
    <row r="1319" spans="3:12" x14ac:dyDescent="0.35">
      <c r="C1319" s="2"/>
      <c r="D1319"/>
      <c r="E1319"/>
      <c r="F1319"/>
      <c r="G1319"/>
      <c r="H1319"/>
      <c r="I1319"/>
      <c r="J1319"/>
      <c r="K1319"/>
      <c r="L1319"/>
    </row>
    <row r="1320" spans="3:12" x14ac:dyDescent="0.35">
      <c r="C1320" s="2"/>
      <c r="D1320"/>
      <c r="E1320"/>
      <c r="F1320"/>
      <c r="G1320"/>
      <c r="H1320"/>
      <c r="I1320"/>
      <c r="J1320"/>
      <c r="K1320"/>
      <c r="L1320"/>
    </row>
    <row r="1321" spans="3:12" x14ac:dyDescent="0.35">
      <c r="C1321" s="2"/>
      <c r="D1321"/>
      <c r="E1321"/>
      <c r="F1321"/>
      <c r="G1321"/>
      <c r="H1321"/>
      <c r="I1321"/>
      <c r="J1321"/>
      <c r="K1321"/>
      <c r="L1321"/>
    </row>
    <row r="1322" spans="3:12" x14ac:dyDescent="0.35">
      <c r="C1322" s="2"/>
      <c r="D1322"/>
      <c r="E1322"/>
      <c r="F1322"/>
      <c r="G1322"/>
      <c r="H1322"/>
      <c r="I1322"/>
      <c r="J1322"/>
      <c r="K1322"/>
      <c r="L1322"/>
    </row>
    <row r="1323" spans="3:12" x14ac:dyDescent="0.35">
      <c r="C1323" s="2"/>
      <c r="D1323"/>
      <c r="E1323"/>
      <c r="F1323"/>
      <c r="G1323"/>
      <c r="H1323"/>
      <c r="I1323"/>
      <c r="J1323"/>
      <c r="K1323"/>
      <c r="L1323"/>
    </row>
    <row r="1324" spans="3:12" x14ac:dyDescent="0.35">
      <c r="C1324" s="2"/>
      <c r="D1324"/>
      <c r="E1324"/>
      <c r="F1324"/>
      <c r="G1324"/>
      <c r="H1324"/>
      <c r="I1324"/>
      <c r="J1324"/>
      <c r="K1324"/>
      <c r="L1324"/>
    </row>
    <row r="1325" spans="3:12" x14ac:dyDescent="0.35">
      <c r="C1325" s="2"/>
      <c r="D1325"/>
      <c r="E1325"/>
      <c r="F1325"/>
      <c r="G1325"/>
      <c r="H1325"/>
      <c r="I1325"/>
      <c r="J1325"/>
      <c r="K1325"/>
      <c r="L1325"/>
    </row>
    <row r="1326" spans="3:12" x14ac:dyDescent="0.35">
      <c r="C1326" s="2"/>
      <c r="D1326"/>
      <c r="E1326"/>
      <c r="F1326"/>
      <c r="G1326"/>
      <c r="H1326"/>
      <c r="I1326"/>
      <c r="J1326"/>
      <c r="K1326"/>
      <c r="L1326"/>
    </row>
    <row r="1327" spans="3:12" x14ac:dyDescent="0.35">
      <c r="C1327" s="2"/>
      <c r="D1327"/>
      <c r="E1327"/>
      <c r="F1327"/>
      <c r="G1327"/>
      <c r="H1327"/>
      <c r="I1327"/>
      <c r="J1327"/>
      <c r="K1327"/>
      <c r="L1327"/>
    </row>
    <row r="1328" spans="3:12" x14ac:dyDescent="0.35">
      <c r="C1328" s="2"/>
      <c r="D1328"/>
      <c r="E1328"/>
      <c r="F1328"/>
      <c r="G1328"/>
      <c r="H1328"/>
      <c r="I1328"/>
      <c r="J1328"/>
      <c r="K1328"/>
      <c r="L1328"/>
    </row>
    <row r="1329" spans="3:12" x14ac:dyDescent="0.35">
      <c r="C1329" s="2"/>
      <c r="D1329"/>
      <c r="E1329"/>
      <c r="F1329"/>
      <c r="G1329"/>
      <c r="H1329"/>
      <c r="I1329"/>
      <c r="J1329"/>
      <c r="K1329"/>
      <c r="L1329"/>
    </row>
    <row r="1330" spans="3:12" x14ac:dyDescent="0.35">
      <c r="C1330" s="2"/>
      <c r="D1330"/>
      <c r="E1330"/>
      <c r="F1330"/>
      <c r="G1330"/>
      <c r="H1330"/>
      <c r="I1330"/>
      <c r="J1330"/>
      <c r="K1330"/>
      <c r="L1330"/>
    </row>
    <row r="1331" spans="3:12" x14ac:dyDescent="0.35">
      <c r="C1331" s="2"/>
      <c r="D1331"/>
      <c r="E1331"/>
      <c r="F1331"/>
      <c r="G1331"/>
      <c r="H1331"/>
      <c r="I1331"/>
      <c r="J1331"/>
      <c r="K1331"/>
      <c r="L1331"/>
    </row>
    <row r="1332" spans="3:12" x14ac:dyDescent="0.35">
      <c r="C1332" s="2"/>
      <c r="D1332"/>
      <c r="E1332"/>
      <c r="F1332"/>
      <c r="G1332"/>
      <c r="H1332"/>
      <c r="I1332"/>
      <c r="J1332"/>
      <c r="K1332"/>
      <c r="L1332"/>
    </row>
    <row r="1333" spans="3:12" x14ac:dyDescent="0.35">
      <c r="C1333" s="2"/>
      <c r="D1333"/>
      <c r="E1333"/>
      <c r="F1333"/>
      <c r="G1333"/>
      <c r="H1333"/>
      <c r="I1333"/>
      <c r="J1333"/>
      <c r="K1333"/>
      <c r="L1333"/>
    </row>
    <row r="1334" spans="3:12" x14ac:dyDescent="0.35">
      <c r="C1334" s="2"/>
      <c r="D1334"/>
      <c r="E1334"/>
      <c r="F1334"/>
      <c r="G1334"/>
      <c r="H1334"/>
      <c r="I1334"/>
      <c r="J1334"/>
      <c r="K1334"/>
      <c r="L1334"/>
    </row>
    <row r="1335" spans="3:12" x14ac:dyDescent="0.35">
      <c r="C1335" s="2"/>
      <c r="D1335"/>
      <c r="E1335"/>
      <c r="F1335"/>
      <c r="G1335"/>
      <c r="H1335"/>
      <c r="I1335"/>
      <c r="J1335"/>
      <c r="K1335"/>
      <c r="L1335"/>
    </row>
    <row r="1336" spans="3:12" x14ac:dyDescent="0.35">
      <c r="C1336" s="2"/>
      <c r="D1336"/>
      <c r="E1336"/>
      <c r="F1336"/>
      <c r="G1336"/>
      <c r="H1336"/>
      <c r="I1336"/>
      <c r="J1336"/>
      <c r="K1336"/>
      <c r="L1336"/>
    </row>
    <row r="1337" spans="3:12" x14ac:dyDescent="0.35">
      <c r="C1337" s="2"/>
      <c r="D1337"/>
      <c r="E1337"/>
      <c r="F1337"/>
      <c r="G1337"/>
      <c r="H1337"/>
      <c r="I1337"/>
      <c r="J1337"/>
      <c r="K1337"/>
      <c r="L1337"/>
    </row>
    <row r="1338" spans="3:12" x14ac:dyDescent="0.35">
      <c r="C1338" s="2"/>
      <c r="D1338"/>
      <c r="E1338"/>
      <c r="F1338"/>
      <c r="G1338"/>
      <c r="H1338"/>
      <c r="I1338"/>
      <c r="J1338"/>
      <c r="K1338"/>
      <c r="L1338"/>
    </row>
    <row r="1339" spans="3:12" x14ac:dyDescent="0.35">
      <c r="C1339" s="2"/>
      <c r="D1339"/>
      <c r="E1339"/>
      <c r="F1339"/>
      <c r="G1339"/>
      <c r="H1339"/>
      <c r="I1339"/>
      <c r="J1339"/>
      <c r="K1339"/>
      <c r="L1339"/>
    </row>
    <row r="1340" spans="3:12" x14ac:dyDescent="0.35">
      <c r="C1340" s="2"/>
      <c r="D1340"/>
      <c r="E1340"/>
      <c r="F1340"/>
      <c r="G1340"/>
      <c r="H1340"/>
      <c r="I1340"/>
      <c r="J1340"/>
      <c r="K1340"/>
      <c r="L1340"/>
    </row>
    <row r="1341" spans="3:12" x14ac:dyDescent="0.35">
      <c r="C1341" s="2"/>
      <c r="D1341"/>
      <c r="E1341"/>
      <c r="F1341"/>
      <c r="G1341"/>
      <c r="H1341"/>
      <c r="I1341"/>
      <c r="J1341"/>
      <c r="K1341"/>
      <c r="L1341"/>
    </row>
    <row r="1342" spans="3:12" x14ac:dyDescent="0.35">
      <c r="C1342" s="2"/>
      <c r="D1342"/>
      <c r="E1342"/>
      <c r="F1342"/>
      <c r="G1342"/>
      <c r="H1342"/>
      <c r="I1342"/>
      <c r="J1342"/>
      <c r="K1342"/>
      <c r="L1342"/>
    </row>
    <row r="1343" spans="3:12" x14ac:dyDescent="0.35">
      <c r="C1343" s="2"/>
      <c r="D1343"/>
      <c r="E1343"/>
      <c r="F1343"/>
      <c r="G1343"/>
      <c r="H1343"/>
      <c r="I1343"/>
      <c r="J1343"/>
      <c r="K1343"/>
      <c r="L1343"/>
    </row>
    <row r="1344" spans="3:12" x14ac:dyDescent="0.35">
      <c r="C1344" s="2"/>
      <c r="D1344"/>
      <c r="E1344"/>
      <c r="F1344"/>
      <c r="G1344"/>
      <c r="H1344"/>
      <c r="I1344"/>
      <c r="J1344"/>
      <c r="K1344"/>
      <c r="L1344"/>
    </row>
    <row r="1345" spans="3:12" x14ac:dyDescent="0.35">
      <c r="C1345" s="2"/>
      <c r="D1345"/>
      <c r="E1345"/>
      <c r="F1345"/>
      <c r="G1345"/>
      <c r="H1345"/>
      <c r="I1345"/>
      <c r="J1345"/>
      <c r="K1345"/>
      <c r="L1345"/>
    </row>
    <row r="1346" spans="3:12" x14ac:dyDescent="0.35">
      <c r="C1346" s="2"/>
      <c r="D1346"/>
      <c r="E1346"/>
      <c r="F1346"/>
      <c r="G1346"/>
      <c r="H1346"/>
      <c r="I1346"/>
      <c r="J1346"/>
      <c r="K1346"/>
      <c r="L1346"/>
    </row>
    <row r="1347" spans="3:12" x14ac:dyDescent="0.35">
      <c r="C1347" s="2"/>
      <c r="D1347"/>
      <c r="E1347"/>
      <c r="F1347"/>
      <c r="G1347"/>
      <c r="H1347"/>
      <c r="I1347"/>
      <c r="J1347"/>
      <c r="K1347"/>
      <c r="L1347"/>
    </row>
    <row r="1348" spans="3:12" x14ac:dyDescent="0.35">
      <c r="C1348" s="2"/>
      <c r="D1348"/>
      <c r="E1348"/>
      <c r="F1348"/>
      <c r="G1348"/>
      <c r="H1348"/>
      <c r="I1348"/>
      <c r="J1348"/>
      <c r="K1348"/>
      <c r="L1348"/>
    </row>
    <row r="1349" spans="3:12" x14ac:dyDescent="0.35">
      <c r="C1349" s="2"/>
      <c r="D1349"/>
      <c r="E1349"/>
      <c r="F1349"/>
      <c r="G1349"/>
      <c r="H1349"/>
      <c r="I1349"/>
      <c r="J1349"/>
      <c r="K1349"/>
      <c r="L1349"/>
    </row>
    <row r="1350" spans="3:12" x14ac:dyDescent="0.35">
      <c r="C1350" s="2"/>
      <c r="D1350"/>
      <c r="E1350"/>
      <c r="F1350"/>
      <c r="G1350"/>
      <c r="H1350"/>
      <c r="I1350"/>
      <c r="J1350"/>
      <c r="K1350"/>
      <c r="L1350"/>
    </row>
    <row r="1351" spans="3:12" x14ac:dyDescent="0.35">
      <c r="C1351" s="2"/>
      <c r="D1351"/>
      <c r="E1351"/>
      <c r="F1351"/>
      <c r="G1351"/>
      <c r="H1351"/>
      <c r="I1351"/>
      <c r="J1351"/>
      <c r="K1351"/>
      <c r="L1351"/>
    </row>
    <row r="1352" spans="3:12" x14ac:dyDescent="0.35">
      <c r="C1352" s="2"/>
      <c r="D1352"/>
      <c r="E1352"/>
      <c r="F1352"/>
      <c r="G1352"/>
      <c r="H1352"/>
      <c r="I1352"/>
      <c r="J1352"/>
      <c r="K1352"/>
      <c r="L1352"/>
    </row>
    <row r="1353" spans="3:12" x14ac:dyDescent="0.35">
      <c r="C1353" s="2"/>
      <c r="D1353"/>
      <c r="E1353"/>
      <c r="F1353"/>
      <c r="G1353"/>
      <c r="H1353"/>
      <c r="I1353"/>
      <c r="J1353"/>
      <c r="K1353"/>
      <c r="L1353"/>
    </row>
    <row r="1354" spans="3:12" x14ac:dyDescent="0.35">
      <c r="C1354" s="2"/>
      <c r="D1354"/>
      <c r="E1354"/>
      <c r="F1354"/>
      <c r="G1354"/>
      <c r="H1354"/>
      <c r="I1354"/>
      <c r="J1354"/>
      <c r="K1354"/>
      <c r="L1354"/>
    </row>
    <row r="1355" spans="3:12" x14ac:dyDescent="0.35">
      <c r="C1355" s="2"/>
      <c r="D1355"/>
      <c r="E1355"/>
      <c r="F1355"/>
      <c r="G1355"/>
      <c r="H1355"/>
      <c r="I1355"/>
      <c r="J1355"/>
      <c r="K1355"/>
      <c r="L1355"/>
    </row>
    <row r="1356" spans="3:12" x14ac:dyDescent="0.35">
      <c r="C1356" s="2"/>
      <c r="D1356"/>
      <c r="E1356"/>
      <c r="F1356"/>
      <c r="G1356"/>
      <c r="H1356"/>
      <c r="I1356"/>
      <c r="J1356"/>
      <c r="K1356"/>
      <c r="L1356"/>
    </row>
    <row r="1357" spans="3:12" x14ac:dyDescent="0.35">
      <c r="C1357" s="2"/>
      <c r="D1357"/>
      <c r="E1357"/>
      <c r="F1357"/>
      <c r="G1357"/>
      <c r="H1357"/>
      <c r="I1357"/>
      <c r="J1357"/>
      <c r="K1357"/>
      <c r="L1357"/>
    </row>
    <row r="1358" spans="3:12" x14ac:dyDescent="0.35">
      <c r="C1358" s="2"/>
      <c r="D1358"/>
      <c r="E1358"/>
      <c r="F1358"/>
      <c r="G1358"/>
      <c r="H1358"/>
      <c r="I1358"/>
      <c r="J1358"/>
      <c r="K1358"/>
      <c r="L1358"/>
    </row>
    <row r="1359" spans="3:12" x14ac:dyDescent="0.35">
      <c r="C1359" s="2"/>
      <c r="D1359"/>
      <c r="E1359"/>
      <c r="F1359"/>
      <c r="G1359"/>
      <c r="H1359"/>
      <c r="I1359"/>
      <c r="J1359"/>
      <c r="K1359"/>
      <c r="L1359"/>
    </row>
    <row r="1360" spans="3:12" x14ac:dyDescent="0.35">
      <c r="C1360" s="2"/>
      <c r="D1360"/>
      <c r="E1360"/>
      <c r="F1360"/>
      <c r="G1360"/>
      <c r="H1360"/>
      <c r="I1360"/>
      <c r="J1360"/>
      <c r="K1360"/>
      <c r="L1360"/>
    </row>
    <row r="1361" spans="3:12" x14ac:dyDescent="0.35">
      <c r="C1361" s="2"/>
      <c r="D1361"/>
      <c r="E1361"/>
      <c r="F1361"/>
      <c r="G1361"/>
      <c r="H1361"/>
      <c r="I1361"/>
      <c r="J1361"/>
      <c r="K1361"/>
      <c r="L1361"/>
    </row>
    <row r="1362" spans="3:12" x14ac:dyDescent="0.35">
      <c r="C1362" s="2"/>
      <c r="D1362"/>
      <c r="E1362"/>
      <c r="F1362"/>
      <c r="G1362"/>
      <c r="H1362"/>
      <c r="I1362"/>
      <c r="J1362"/>
      <c r="K1362"/>
      <c r="L1362"/>
    </row>
    <row r="1363" spans="3:12" x14ac:dyDescent="0.35">
      <c r="C1363" s="2"/>
      <c r="D1363"/>
      <c r="E1363"/>
      <c r="F1363"/>
      <c r="G1363"/>
      <c r="H1363"/>
      <c r="I1363"/>
      <c r="J1363"/>
      <c r="K1363"/>
      <c r="L1363"/>
    </row>
    <row r="1364" spans="3:12" x14ac:dyDescent="0.35">
      <c r="C1364" s="2"/>
      <c r="D1364"/>
      <c r="E1364"/>
      <c r="F1364"/>
      <c r="G1364"/>
      <c r="H1364"/>
      <c r="I1364"/>
      <c r="J1364"/>
      <c r="K1364"/>
      <c r="L1364"/>
    </row>
    <row r="1365" spans="3:12" x14ac:dyDescent="0.35">
      <c r="C1365" s="2"/>
      <c r="D1365"/>
      <c r="E1365"/>
      <c r="F1365"/>
      <c r="G1365"/>
      <c r="H1365"/>
      <c r="I1365"/>
      <c r="J1365"/>
      <c r="K1365"/>
      <c r="L1365"/>
    </row>
    <row r="1366" spans="3:12" x14ac:dyDescent="0.35">
      <c r="C1366" s="2"/>
      <c r="D1366"/>
      <c r="E1366"/>
      <c r="F1366"/>
      <c r="G1366"/>
      <c r="H1366"/>
      <c r="I1366"/>
      <c r="J1366"/>
      <c r="K1366"/>
      <c r="L1366"/>
    </row>
    <row r="1367" spans="3:12" x14ac:dyDescent="0.35">
      <c r="C1367" s="2"/>
      <c r="D1367"/>
      <c r="E1367"/>
      <c r="F1367"/>
      <c r="G1367"/>
      <c r="H1367"/>
      <c r="I1367"/>
      <c r="J1367"/>
      <c r="K1367"/>
      <c r="L1367"/>
    </row>
    <row r="1368" spans="3:12" x14ac:dyDescent="0.35">
      <c r="C1368" s="2"/>
      <c r="D1368"/>
      <c r="E1368"/>
      <c r="F1368"/>
      <c r="G1368"/>
      <c r="H1368"/>
      <c r="I1368"/>
      <c r="J1368"/>
      <c r="K1368"/>
      <c r="L1368"/>
    </row>
    <row r="1369" spans="3:12" x14ac:dyDescent="0.35">
      <c r="C1369" s="2"/>
      <c r="D1369"/>
      <c r="E1369"/>
      <c r="F1369"/>
      <c r="G1369"/>
      <c r="H1369"/>
      <c r="I1369"/>
      <c r="J1369"/>
      <c r="K1369"/>
      <c r="L1369"/>
    </row>
    <row r="1370" spans="3:12" x14ac:dyDescent="0.35">
      <c r="C1370" s="2"/>
      <c r="D1370"/>
      <c r="E1370"/>
      <c r="F1370"/>
      <c r="G1370"/>
      <c r="H1370"/>
      <c r="I1370"/>
      <c r="J1370"/>
      <c r="K1370"/>
      <c r="L1370"/>
    </row>
    <row r="1371" spans="3:12" x14ac:dyDescent="0.35">
      <c r="C1371" s="2"/>
      <c r="D1371"/>
      <c r="E1371"/>
      <c r="F1371"/>
      <c r="G1371"/>
      <c r="H1371"/>
      <c r="I1371"/>
      <c r="J1371"/>
      <c r="K1371"/>
      <c r="L1371"/>
    </row>
    <row r="1372" spans="3:12" x14ac:dyDescent="0.35">
      <c r="C1372" s="2"/>
      <c r="D1372"/>
      <c r="E1372"/>
      <c r="F1372"/>
      <c r="G1372"/>
      <c r="H1372"/>
      <c r="I1372"/>
      <c r="J1372"/>
      <c r="K1372"/>
      <c r="L1372"/>
    </row>
    <row r="1373" spans="3:12" x14ac:dyDescent="0.35">
      <c r="C1373" s="2"/>
      <c r="D1373"/>
      <c r="E1373"/>
      <c r="F1373"/>
      <c r="G1373"/>
      <c r="H1373"/>
      <c r="I1373"/>
      <c r="J1373"/>
      <c r="K1373"/>
      <c r="L1373"/>
    </row>
    <row r="1374" spans="3:12" x14ac:dyDescent="0.35">
      <c r="C1374" s="2"/>
      <c r="D1374"/>
      <c r="E1374"/>
      <c r="F1374"/>
      <c r="G1374"/>
      <c r="H1374"/>
      <c r="I1374"/>
      <c r="J1374"/>
      <c r="K1374"/>
      <c r="L1374"/>
    </row>
    <row r="1375" spans="3:12" x14ac:dyDescent="0.35">
      <c r="C1375" s="2"/>
      <c r="D1375"/>
      <c r="E1375"/>
      <c r="F1375"/>
      <c r="G1375"/>
      <c r="H1375"/>
      <c r="I1375"/>
      <c r="J1375"/>
      <c r="K1375"/>
      <c r="L1375"/>
    </row>
    <row r="1376" spans="3:12" x14ac:dyDescent="0.35">
      <c r="C1376" s="2"/>
      <c r="D1376"/>
      <c r="E1376"/>
      <c r="F1376"/>
      <c r="G1376"/>
      <c r="H1376"/>
      <c r="I1376"/>
      <c r="J1376"/>
      <c r="K1376"/>
      <c r="L1376"/>
    </row>
    <row r="1377" spans="3:12" x14ac:dyDescent="0.35">
      <c r="C1377" s="2"/>
      <c r="D1377"/>
      <c r="E1377"/>
      <c r="F1377"/>
      <c r="G1377"/>
      <c r="H1377"/>
      <c r="I1377"/>
      <c r="J1377"/>
      <c r="K1377"/>
      <c r="L1377"/>
    </row>
    <row r="1378" spans="3:12" x14ac:dyDescent="0.35">
      <c r="C1378" s="2"/>
      <c r="D1378"/>
      <c r="E1378"/>
      <c r="F1378"/>
      <c r="G1378"/>
      <c r="H1378"/>
      <c r="I1378"/>
      <c r="J1378"/>
      <c r="K1378"/>
      <c r="L1378"/>
    </row>
    <row r="1379" spans="3:12" x14ac:dyDescent="0.35">
      <c r="C1379" s="2"/>
      <c r="D1379"/>
      <c r="E1379"/>
      <c r="F1379"/>
      <c r="G1379"/>
      <c r="H1379"/>
      <c r="I1379"/>
      <c r="J1379"/>
      <c r="K1379"/>
      <c r="L1379"/>
    </row>
    <row r="1380" spans="3:12" x14ac:dyDescent="0.35">
      <c r="C1380" s="2"/>
      <c r="D1380"/>
      <c r="E1380"/>
      <c r="F1380"/>
      <c r="G1380"/>
      <c r="H1380"/>
      <c r="I1380"/>
      <c r="J1380"/>
      <c r="K1380"/>
      <c r="L1380"/>
    </row>
    <row r="1381" spans="3:12" x14ac:dyDescent="0.35">
      <c r="C1381" s="2"/>
      <c r="D1381"/>
      <c r="E1381"/>
      <c r="F1381"/>
      <c r="G1381"/>
      <c r="H1381"/>
      <c r="I1381"/>
      <c r="J1381"/>
      <c r="K1381"/>
      <c r="L1381"/>
    </row>
    <row r="1382" spans="3:12" x14ac:dyDescent="0.35">
      <c r="C1382" s="2"/>
      <c r="D1382"/>
      <c r="E1382"/>
      <c r="F1382"/>
      <c r="G1382"/>
      <c r="H1382"/>
      <c r="I1382"/>
      <c r="J1382"/>
      <c r="K1382"/>
      <c r="L1382"/>
    </row>
    <row r="1383" spans="3:12" x14ac:dyDescent="0.35">
      <c r="C1383" s="2"/>
      <c r="D1383"/>
      <c r="E1383"/>
      <c r="F1383"/>
      <c r="G1383"/>
      <c r="H1383"/>
      <c r="I1383"/>
      <c r="J1383"/>
      <c r="K1383"/>
      <c r="L1383"/>
    </row>
    <row r="1384" spans="3:12" x14ac:dyDescent="0.35">
      <c r="C1384" s="2"/>
      <c r="D1384"/>
      <c r="E1384"/>
      <c r="F1384"/>
      <c r="G1384"/>
      <c r="H1384"/>
      <c r="I1384"/>
      <c r="J1384"/>
      <c r="K1384"/>
      <c r="L1384"/>
    </row>
    <row r="1385" spans="3:12" x14ac:dyDescent="0.35">
      <c r="C1385" s="2"/>
      <c r="D1385"/>
      <c r="E1385"/>
      <c r="F1385"/>
      <c r="G1385"/>
      <c r="H1385"/>
      <c r="I1385"/>
      <c r="J1385"/>
      <c r="K1385"/>
      <c r="L1385"/>
    </row>
    <row r="1386" spans="3:12" x14ac:dyDescent="0.35">
      <c r="C1386" s="2"/>
      <c r="D1386"/>
      <c r="E1386"/>
      <c r="F1386"/>
      <c r="G1386"/>
      <c r="H1386"/>
      <c r="I1386"/>
      <c r="J1386"/>
      <c r="K1386"/>
      <c r="L1386"/>
    </row>
    <row r="1387" spans="3:12" x14ac:dyDescent="0.35">
      <c r="C1387" s="2"/>
      <c r="D1387"/>
      <c r="E1387"/>
      <c r="F1387"/>
      <c r="G1387"/>
      <c r="H1387"/>
      <c r="I1387"/>
      <c r="J1387"/>
      <c r="K1387"/>
      <c r="L1387"/>
    </row>
    <row r="1388" spans="3:12" x14ac:dyDescent="0.35">
      <c r="C1388" s="2"/>
      <c r="D1388"/>
      <c r="E1388"/>
      <c r="F1388"/>
      <c r="G1388"/>
      <c r="H1388"/>
      <c r="I1388"/>
      <c r="J1388"/>
      <c r="K1388"/>
      <c r="L1388"/>
    </row>
    <row r="1389" spans="3:12" x14ac:dyDescent="0.35">
      <c r="C1389" s="2"/>
      <c r="D1389"/>
      <c r="E1389"/>
      <c r="F1389"/>
      <c r="G1389"/>
      <c r="H1389"/>
      <c r="I1389"/>
      <c r="J1389"/>
      <c r="K1389"/>
      <c r="L1389"/>
    </row>
    <row r="1390" spans="3:12" x14ac:dyDescent="0.35">
      <c r="C1390" s="2"/>
      <c r="D1390"/>
      <c r="E1390"/>
      <c r="F1390"/>
      <c r="G1390"/>
      <c r="H1390"/>
      <c r="I1390"/>
      <c r="J1390"/>
      <c r="K1390"/>
      <c r="L1390"/>
    </row>
    <row r="1391" spans="3:12" x14ac:dyDescent="0.35">
      <c r="C1391" s="2"/>
      <c r="D1391"/>
      <c r="E1391"/>
      <c r="F1391"/>
      <c r="G1391"/>
      <c r="H1391"/>
      <c r="I1391"/>
      <c r="J1391"/>
      <c r="K1391"/>
      <c r="L1391"/>
    </row>
    <row r="1392" spans="3:12" x14ac:dyDescent="0.35">
      <c r="C1392" s="2"/>
      <c r="D1392"/>
      <c r="E1392"/>
      <c r="F1392"/>
      <c r="G1392"/>
      <c r="H1392"/>
      <c r="I1392"/>
      <c r="J1392"/>
      <c r="K1392"/>
      <c r="L1392"/>
    </row>
    <row r="1393" spans="3:12" x14ac:dyDescent="0.35">
      <c r="C1393" s="2"/>
      <c r="D1393"/>
      <c r="E1393"/>
      <c r="F1393"/>
      <c r="G1393"/>
      <c r="H1393"/>
      <c r="I1393"/>
      <c r="J1393"/>
      <c r="K1393"/>
      <c r="L1393"/>
    </row>
    <row r="1394" spans="3:12" x14ac:dyDescent="0.35">
      <c r="C1394" s="2"/>
      <c r="D1394"/>
      <c r="E1394"/>
      <c r="F1394"/>
      <c r="G1394"/>
      <c r="H1394"/>
      <c r="I1394"/>
      <c r="J1394"/>
      <c r="K1394"/>
      <c r="L1394"/>
    </row>
    <row r="1395" spans="3:12" x14ac:dyDescent="0.35">
      <c r="C1395" s="2"/>
      <c r="D1395"/>
      <c r="E1395"/>
      <c r="F1395"/>
      <c r="G1395"/>
      <c r="H1395"/>
      <c r="I1395"/>
      <c r="J1395"/>
      <c r="K1395"/>
      <c r="L1395"/>
    </row>
    <row r="1396" spans="3:12" x14ac:dyDescent="0.35">
      <c r="C1396" s="2"/>
      <c r="D1396"/>
      <c r="E1396"/>
      <c r="F1396"/>
      <c r="G1396"/>
      <c r="H1396"/>
      <c r="I1396"/>
      <c r="J1396"/>
      <c r="K1396"/>
      <c r="L1396"/>
    </row>
    <row r="1397" spans="3:12" x14ac:dyDescent="0.35">
      <c r="C1397" s="2"/>
      <c r="D1397"/>
      <c r="E1397"/>
      <c r="F1397"/>
      <c r="G1397"/>
      <c r="H1397"/>
      <c r="I1397"/>
      <c r="J1397"/>
      <c r="K1397"/>
      <c r="L1397"/>
    </row>
    <row r="1398" spans="3:12" x14ac:dyDescent="0.35">
      <c r="C1398" s="2"/>
      <c r="D1398"/>
      <c r="E1398"/>
      <c r="F1398"/>
      <c r="G1398"/>
      <c r="H1398"/>
      <c r="I1398"/>
      <c r="J1398"/>
      <c r="K1398"/>
      <c r="L1398"/>
    </row>
    <row r="1399" spans="3:12" x14ac:dyDescent="0.35">
      <c r="C1399" s="2"/>
      <c r="D1399"/>
      <c r="E1399"/>
      <c r="F1399"/>
      <c r="G1399"/>
      <c r="H1399"/>
      <c r="I1399"/>
      <c r="J1399"/>
      <c r="K1399"/>
      <c r="L1399"/>
    </row>
    <row r="1400" spans="3:12" x14ac:dyDescent="0.35">
      <c r="C1400" s="2"/>
      <c r="D1400"/>
      <c r="E1400"/>
      <c r="F1400"/>
      <c r="G1400"/>
      <c r="H1400"/>
      <c r="I1400"/>
      <c r="J1400"/>
      <c r="K1400"/>
      <c r="L1400"/>
    </row>
    <row r="1401" spans="3:12" x14ac:dyDescent="0.35">
      <c r="C1401" s="2"/>
      <c r="D1401"/>
      <c r="E1401"/>
      <c r="F1401"/>
      <c r="G1401"/>
      <c r="H1401"/>
      <c r="I1401"/>
      <c r="J1401"/>
      <c r="K1401"/>
      <c r="L1401"/>
    </row>
    <row r="1402" spans="3:12" x14ac:dyDescent="0.35">
      <c r="C1402" s="2"/>
      <c r="D1402"/>
      <c r="E1402"/>
      <c r="F1402"/>
      <c r="G1402"/>
      <c r="H1402"/>
      <c r="I1402"/>
      <c r="J1402"/>
      <c r="K1402"/>
      <c r="L1402"/>
    </row>
    <row r="1403" spans="3:12" x14ac:dyDescent="0.35">
      <c r="C1403" s="2"/>
      <c r="D1403"/>
      <c r="E1403"/>
      <c r="F1403"/>
      <c r="G1403"/>
      <c r="H1403"/>
      <c r="I1403"/>
      <c r="J1403"/>
      <c r="K1403"/>
      <c r="L1403"/>
    </row>
    <row r="1404" spans="3:12" x14ac:dyDescent="0.35">
      <c r="C1404" s="2"/>
      <c r="D1404"/>
      <c r="E1404"/>
      <c r="F1404"/>
      <c r="G1404"/>
      <c r="H1404"/>
      <c r="I1404"/>
      <c r="J1404"/>
      <c r="K1404"/>
      <c r="L1404"/>
    </row>
    <row r="1405" spans="3:12" x14ac:dyDescent="0.35">
      <c r="C1405" s="2"/>
      <c r="D1405"/>
      <c r="E1405"/>
      <c r="F1405"/>
      <c r="G1405"/>
      <c r="H1405"/>
      <c r="I1405"/>
      <c r="J1405"/>
      <c r="K1405"/>
      <c r="L1405"/>
    </row>
    <row r="1406" spans="3:12" x14ac:dyDescent="0.35">
      <c r="C1406" s="2"/>
      <c r="D1406"/>
      <c r="E1406"/>
      <c r="F1406"/>
      <c r="G1406"/>
      <c r="H1406"/>
      <c r="I1406"/>
      <c r="J1406"/>
      <c r="K1406"/>
      <c r="L1406"/>
    </row>
    <row r="1407" spans="3:12" x14ac:dyDescent="0.35">
      <c r="C1407" s="2"/>
      <c r="D1407"/>
      <c r="E1407"/>
      <c r="F1407"/>
      <c r="G1407"/>
      <c r="H1407"/>
      <c r="I1407"/>
      <c r="J1407"/>
      <c r="K1407"/>
      <c r="L1407"/>
    </row>
    <row r="1408" spans="3:12" x14ac:dyDescent="0.35">
      <c r="C1408" s="2"/>
      <c r="D1408"/>
      <c r="E1408"/>
      <c r="F1408"/>
      <c r="G1408"/>
      <c r="H1408"/>
      <c r="I1408"/>
      <c r="J1408"/>
      <c r="K1408"/>
      <c r="L1408"/>
    </row>
    <row r="1409" spans="3:12" x14ac:dyDescent="0.35">
      <c r="C1409" s="2"/>
      <c r="D1409"/>
      <c r="E1409"/>
      <c r="F1409"/>
      <c r="G1409"/>
      <c r="H1409"/>
      <c r="I1409"/>
      <c r="J1409"/>
      <c r="K1409"/>
      <c r="L1409"/>
    </row>
    <row r="1410" spans="3:12" x14ac:dyDescent="0.35">
      <c r="C1410" s="2"/>
      <c r="D1410"/>
      <c r="E1410"/>
      <c r="F1410"/>
      <c r="G1410"/>
      <c r="H1410"/>
      <c r="I1410"/>
      <c r="J1410"/>
      <c r="K1410"/>
      <c r="L1410"/>
    </row>
    <row r="1411" spans="3:12" x14ac:dyDescent="0.35">
      <c r="C1411" s="2"/>
      <c r="D1411"/>
      <c r="E1411"/>
      <c r="F1411"/>
      <c r="G1411"/>
      <c r="H1411"/>
      <c r="I1411"/>
      <c r="J1411"/>
      <c r="K1411"/>
      <c r="L1411"/>
    </row>
    <row r="1412" spans="3:12" x14ac:dyDescent="0.35">
      <c r="C1412" s="2"/>
      <c r="D1412"/>
      <c r="E1412"/>
      <c r="F1412"/>
      <c r="G1412"/>
      <c r="H1412"/>
      <c r="I1412"/>
      <c r="J1412"/>
      <c r="K1412"/>
      <c r="L1412"/>
    </row>
    <row r="1413" spans="3:12" x14ac:dyDescent="0.35">
      <c r="C1413" s="2"/>
      <c r="D1413"/>
      <c r="E1413"/>
      <c r="F1413"/>
      <c r="G1413"/>
      <c r="H1413"/>
      <c r="I1413"/>
      <c r="J1413"/>
      <c r="K1413"/>
      <c r="L1413"/>
    </row>
    <row r="1414" spans="3:12" x14ac:dyDescent="0.35">
      <c r="C1414" s="2"/>
      <c r="D1414"/>
      <c r="E1414"/>
      <c r="F1414"/>
      <c r="G1414"/>
      <c r="H1414"/>
      <c r="I1414"/>
      <c r="J1414"/>
      <c r="K1414"/>
      <c r="L1414"/>
    </row>
    <row r="1415" spans="3:12" x14ac:dyDescent="0.35">
      <c r="C1415" s="2"/>
      <c r="D1415"/>
      <c r="E1415"/>
      <c r="F1415"/>
      <c r="G1415"/>
      <c r="H1415"/>
      <c r="I1415"/>
      <c r="J1415"/>
      <c r="K1415"/>
      <c r="L1415"/>
    </row>
    <row r="1416" spans="3:12" x14ac:dyDescent="0.35">
      <c r="C1416" s="2"/>
      <c r="D1416"/>
      <c r="E1416"/>
      <c r="F1416"/>
      <c r="G1416"/>
      <c r="H1416"/>
      <c r="I1416"/>
      <c r="J1416"/>
      <c r="K1416"/>
      <c r="L1416"/>
    </row>
    <row r="1417" spans="3:12" x14ac:dyDescent="0.35">
      <c r="C1417" s="2"/>
      <c r="D1417"/>
      <c r="E1417"/>
      <c r="F1417"/>
      <c r="G1417"/>
      <c r="H1417"/>
      <c r="I1417"/>
      <c r="J1417"/>
      <c r="K1417"/>
      <c r="L1417"/>
    </row>
    <row r="1418" spans="3:12" x14ac:dyDescent="0.35">
      <c r="C1418" s="2"/>
      <c r="D1418"/>
      <c r="E1418"/>
      <c r="F1418"/>
      <c r="G1418"/>
      <c r="H1418"/>
      <c r="I1418"/>
      <c r="J1418"/>
      <c r="K1418"/>
      <c r="L1418"/>
    </row>
    <row r="1419" spans="3:12" x14ac:dyDescent="0.35">
      <c r="C1419" s="2"/>
      <c r="D1419"/>
      <c r="E1419"/>
      <c r="F1419"/>
      <c r="G1419"/>
      <c r="H1419"/>
      <c r="I1419"/>
      <c r="J1419"/>
      <c r="K1419"/>
      <c r="L1419"/>
    </row>
    <row r="1420" spans="3:12" x14ac:dyDescent="0.35">
      <c r="C1420" s="2"/>
      <c r="D1420"/>
      <c r="E1420"/>
      <c r="F1420"/>
      <c r="G1420"/>
      <c r="H1420"/>
      <c r="I1420"/>
      <c r="J1420"/>
      <c r="K1420"/>
      <c r="L1420"/>
    </row>
    <row r="1421" spans="3:12" x14ac:dyDescent="0.35">
      <c r="C1421" s="2"/>
      <c r="D1421"/>
      <c r="E1421"/>
      <c r="F1421"/>
      <c r="G1421"/>
      <c r="H1421"/>
      <c r="I1421"/>
      <c r="J1421"/>
      <c r="K1421"/>
      <c r="L1421"/>
    </row>
    <row r="1422" spans="3:12" x14ac:dyDescent="0.35">
      <c r="C1422" s="2"/>
      <c r="D1422"/>
      <c r="E1422"/>
      <c r="F1422"/>
      <c r="G1422"/>
      <c r="H1422"/>
      <c r="I1422"/>
      <c r="J1422"/>
      <c r="K1422"/>
      <c r="L1422"/>
    </row>
    <row r="1423" spans="3:12" x14ac:dyDescent="0.35">
      <c r="C1423" s="2"/>
      <c r="D1423"/>
      <c r="E1423"/>
      <c r="F1423"/>
      <c r="G1423"/>
      <c r="H1423"/>
      <c r="I1423"/>
      <c r="J1423"/>
      <c r="K1423"/>
      <c r="L1423"/>
    </row>
    <row r="1424" spans="3:12" x14ac:dyDescent="0.35">
      <c r="C1424" s="2"/>
      <c r="D1424"/>
      <c r="E1424"/>
      <c r="F1424"/>
      <c r="G1424"/>
      <c r="H1424"/>
      <c r="I1424"/>
      <c r="J1424"/>
      <c r="K1424"/>
      <c r="L1424"/>
    </row>
    <row r="1425" spans="3:12" x14ac:dyDescent="0.35">
      <c r="C1425" s="2"/>
      <c r="D1425"/>
      <c r="E1425"/>
      <c r="F1425"/>
      <c r="G1425"/>
      <c r="H1425"/>
      <c r="I1425"/>
      <c r="J1425"/>
      <c r="K1425"/>
      <c r="L1425"/>
    </row>
    <row r="1426" spans="3:12" x14ac:dyDescent="0.35">
      <c r="C1426" s="2"/>
      <c r="D1426"/>
      <c r="E1426"/>
      <c r="F1426"/>
      <c r="G1426"/>
      <c r="H1426"/>
      <c r="I1426"/>
      <c r="J1426"/>
      <c r="K1426"/>
      <c r="L1426"/>
    </row>
    <row r="1427" spans="3:12" x14ac:dyDescent="0.35">
      <c r="C1427" s="2"/>
      <c r="D1427"/>
      <c r="E1427"/>
      <c r="F1427"/>
      <c r="G1427"/>
      <c r="H1427"/>
      <c r="I1427"/>
      <c r="J1427"/>
      <c r="K1427"/>
      <c r="L1427"/>
    </row>
    <row r="1428" spans="3:12" x14ac:dyDescent="0.35">
      <c r="C1428" s="2"/>
      <c r="D1428"/>
      <c r="E1428"/>
      <c r="F1428"/>
      <c r="G1428"/>
      <c r="H1428"/>
      <c r="I1428"/>
      <c r="J1428"/>
      <c r="K1428"/>
      <c r="L1428"/>
    </row>
    <row r="1429" spans="3:12" x14ac:dyDescent="0.35">
      <c r="C1429" s="2"/>
      <c r="D1429"/>
      <c r="E1429"/>
      <c r="F1429"/>
      <c r="G1429"/>
      <c r="H1429"/>
      <c r="I1429"/>
      <c r="J1429"/>
      <c r="K1429"/>
      <c r="L1429"/>
    </row>
    <row r="1430" spans="3:12" x14ac:dyDescent="0.35">
      <c r="C1430" s="2"/>
      <c r="D1430"/>
      <c r="E1430"/>
      <c r="F1430"/>
      <c r="G1430"/>
      <c r="H1430"/>
      <c r="I1430"/>
      <c r="J1430"/>
      <c r="K1430"/>
      <c r="L1430"/>
    </row>
    <row r="1431" spans="3:12" x14ac:dyDescent="0.35">
      <c r="C1431" s="2"/>
      <c r="D1431"/>
      <c r="E1431"/>
      <c r="F1431"/>
      <c r="G1431"/>
      <c r="H1431"/>
      <c r="I1431"/>
      <c r="J1431"/>
      <c r="K1431"/>
      <c r="L1431"/>
    </row>
    <row r="1432" spans="3:12" x14ac:dyDescent="0.35">
      <c r="C1432" s="2"/>
      <c r="D1432"/>
      <c r="E1432"/>
      <c r="F1432"/>
      <c r="G1432"/>
      <c r="H1432"/>
      <c r="I1432"/>
      <c r="J1432"/>
      <c r="K1432"/>
      <c r="L1432"/>
    </row>
    <row r="1433" spans="3:12" x14ac:dyDescent="0.35">
      <c r="C1433" s="2"/>
      <c r="D1433"/>
      <c r="E1433"/>
      <c r="F1433"/>
      <c r="G1433"/>
      <c r="H1433"/>
      <c r="I1433"/>
      <c r="J1433"/>
      <c r="K1433"/>
      <c r="L1433"/>
    </row>
    <row r="1434" spans="3:12" x14ac:dyDescent="0.35">
      <c r="C1434" s="2"/>
      <c r="D1434"/>
      <c r="E1434"/>
      <c r="F1434"/>
      <c r="G1434"/>
      <c r="H1434"/>
      <c r="I1434"/>
      <c r="J1434"/>
      <c r="K1434"/>
      <c r="L1434"/>
    </row>
    <row r="1435" spans="3:12" x14ac:dyDescent="0.35">
      <c r="C1435" s="2"/>
      <c r="D1435"/>
      <c r="E1435"/>
      <c r="F1435"/>
      <c r="G1435"/>
      <c r="H1435"/>
      <c r="I1435"/>
      <c r="J1435"/>
      <c r="K1435"/>
      <c r="L1435"/>
    </row>
    <row r="1436" spans="3:12" x14ac:dyDescent="0.35">
      <c r="C1436" s="2"/>
      <c r="D1436"/>
      <c r="E1436"/>
      <c r="F1436"/>
      <c r="G1436"/>
      <c r="H1436"/>
      <c r="I1436"/>
      <c r="J1436"/>
      <c r="K1436"/>
      <c r="L1436"/>
    </row>
    <row r="1437" spans="3:12" x14ac:dyDescent="0.35">
      <c r="C1437" s="2"/>
      <c r="D1437"/>
      <c r="E1437"/>
      <c r="F1437"/>
      <c r="G1437"/>
      <c r="H1437"/>
      <c r="I1437"/>
      <c r="J1437"/>
      <c r="K1437"/>
      <c r="L1437"/>
    </row>
    <row r="1438" spans="3:12" x14ac:dyDescent="0.35">
      <c r="C1438" s="2"/>
      <c r="D1438"/>
      <c r="E1438"/>
      <c r="F1438"/>
      <c r="G1438"/>
      <c r="H1438"/>
      <c r="I1438"/>
      <c r="J1438"/>
      <c r="K1438"/>
      <c r="L1438"/>
    </row>
    <row r="1439" spans="3:12" x14ac:dyDescent="0.35">
      <c r="C1439" s="2"/>
      <c r="D1439"/>
      <c r="E1439"/>
      <c r="F1439"/>
      <c r="G1439"/>
      <c r="H1439"/>
      <c r="I1439"/>
      <c r="J1439"/>
      <c r="K1439"/>
      <c r="L1439"/>
    </row>
    <row r="1440" spans="3:12" x14ac:dyDescent="0.35">
      <c r="C1440" s="2"/>
      <c r="D1440"/>
      <c r="E1440"/>
      <c r="F1440"/>
      <c r="G1440"/>
      <c r="H1440"/>
      <c r="I1440"/>
      <c r="J1440"/>
      <c r="K1440"/>
      <c r="L1440"/>
    </row>
    <row r="1441" spans="3:12" x14ac:dyDescent="0.35">
      <c r="C1441" s="2"/>
      <c r="D1441"/>
      <c r="E1441"/>
      <c r="F1441"/>
      <c r="G1441"/>
      <c r="H1441"/>
      <c r="I1441"/>
      <c r="J1441"/>
      <c r="K1441"/>
      <c r="L1441"/>
    </row>
    <row r="1442" spans="3:12" x14ac:dyDescent="0.35">
      <c r="C1442" s="2"/>
      <c r="D1442"/>
      <c r="E1442"/>
      <c r="F1442"/>
      <c r="G1442"/>
      <c r="H1442"/>
      <c r="I1442"/>
      <c r="J1442"/>
      <c r="K1442"/>
      <c r="L1442"/>
    </row>
    <row r="1443" spans="3:12" x14ac:dyDescent="0.35">
      <c r="C1443" s="2"/>
      <c r="D1443"/>
      <c r="E1443"/>
      <c r="F1443"/>
      <c r="G1443"/>
      <c r="H1443"/>
      <c r="I1443"/>
      <c r="J1443"/>
      <c r="K1443"/>
      <c r="L1443"/>
    </row>
    <row r="1444" spans="3:12" x14ac:dyDescent="0.35">
      <c r="C1444" s="2"/>
      <c r="D1444"/>
      <c r="E1444"/>
      <c r="F1444"/>
      <c r="G1444"/>
      <c r="H1444"/>
      <c r="I1444"/>
      <c r="J1444"/>
      <c r="K1444"/>
      <c r="L1444"/>
    </row>
    <row r="1445" spans="3:12" x14ac:dyDescent="0.35">
      <c r="C1445" s="2"/>
      <c r="D1445"/>
      <c r="E1445"/>
      <c r="F1445"/>
      <c r="G1445"/>
      <c r="H1445"/>
      <c r="I1445"/>
      <c r="J1445"/>
      <c r="K1445"/>
      <c r="L1445"/>
    </row>
    <row r="1446" spans="3:12" x14ac:dyDescent="0.35">
      <c r="C1446" s="2"/>
      <c r="D1446"/>
      <c r="E1446"/>
      <c r="F1446"/>
      <c r="G1446"/>
      <c r="H1446"/>
      <c r="I1446"/>
      <c r="J1446"/>
      <c r="K1446"/>
      <c r="L1446"/>
    </row>
    <row r="1447" spans="3:12" x14ac:dyDescent="0.35">
      <c r="C1447" s="2"/>
      <c r="D1447"/>
      <c r="E1447"/>
      <c r="F1447"/>
      <c r="G1447"/>
      <c r="H1447"/>
      <c r="I1447"/>
      <c r="J1447"/>
      <c r="K1447"/>
      <c r="L1447"/>
    </row>
    <row r="1448" spans="3:12" x14ac:dyDescent="0.35">
      <c r="C1448" s="2"/>
      <c r="D1448"/>
      <c r="E1448"/>
      <c r="F1448"/>
      <c r="G1448"/>
      <c r="H1448"/>
      <c r="I1448"/>
      <c r="J1448"/>
      <c r="K1448"/>
      <c r="L1448"/>
    </row>
    <row r="1449" spans="3:12" x14ac:dyDescent="0.35">
      <c r="C1449" s="2"/>
      <c r="D1449"/>
      <c r="E1449"/>
      <c r="F1449"/>
      <c r="G1449"/>
      <c r="H1449"/>
      <c r="I1449"/>
      <c r="J1449"/>
      <c r="K1449"/>
      <c r="L1449"/>
    </row>
    <row r="1450" spans="3:12" x14ac:dyDescent="0.35">
      <c r="C1450" s="2"/>
      <c r="D1450"/>
      <c r="E1450"/>
      <c r="F1450"/>
      <c r="G1450"/>
      <c r="H1450"/>
      <c r="I1450"/>
      <c r="J1450"/>
      <c r="K1450"/>
      <c r="L1450"/>
    </row>
    <row r="1451" spans="3:12" x14ac:dyDescent="0.35">
      <c r="C1451" s="2"/>
      <c r="D1451"/>
      <c r="E1451"/>
      <c r="F1451"/>
      <c r="G1451"/>
      <c r="H1451"/>
      <c r="I1451"/>
      <c r="J1451"/>
      <c r="K1451"/>
      <c r="L1451"/>
    </row>
    <row r="1452" spans="3:12" x14ac:dyDescent="0.35">
      <c r="C1452" s="2"/>
      <c r="D1452"/>
      <c r="E1452"/>
      <c r="F1452"/>
      <c r="G1452"/>
      <c r="H1452"/>
      <c r="I1452"/>
      <c r="J1452"/>
      <c r="K1452"/>
      <c r="L1452"/>
    </row>
    <row r="1453" spans="3:12" x14ac:dyDescent="0.35">
      <c r="C1453" s="2"/>
      <c r="D1453"/>
      <c r="E1453"/>
      <c r="F1453"/>
      <c r="G1453"/>
      <c r="H1453"/>
      <c r="I1453"/>
      <c r="J1453"/>
      <c r="K1453"/>
      <c r="L1453"/>
    </row>
    <row r="1454" spans="3:12" x14ac:dyDescent="0.35">
      <c r="C1454" s="2"/>
      <c r="D1454"/>
      <c r="E1454"/>
      <c r="F1454"/>
      <c r="G1454"/>
      <c r="H1454"/>
      <c r="I1454"/>
      <c r="J1454"/>
      <c r="K1454"/>
      <c r="L1454"/>
    </row>
    <row r="1455" spans="3:12" x14ac:dyDescent="0.35">
      <c r="C1455" s="2"/>
      <c r="D1455"/>
      <c r="E1455"/>
      <c r="F1455"/>
      <c r="G1455"/>
      <c r="H1455"/>
      <c r="I1455"/>
      <c r="J1455"/>
      <c r="K1455"/>
      <c r="L1455"/>
    </row>
    <row r="1456" spans="3:12" x14ac:dyDescent="0.35">
      <c r="C1456" s="2"/>
      <c r="D1456"/>
      <c r="E1456"/>
      <c r="F1456"/>
      <c r="G1456"/>
      <c r="H1456"/>
      <c r="I1456"/>
      <c r="J1456"/>
      <c r="K1456"/>
      <c r="L1456"/>
    </row>
    <row r="1457" spans="3:12" x14ac:dyDescent="0.35">
      <c r="C1457" s="2"/>
      <c r="D1457"/>
      <c r="E1457"/>
      <c r="F1457"/>
      <c r="G1457"/>
      <c r="H1457"/>
      <c r="I1457"/>
      <c r="J1457"/>
      <c r="K1457"/>
      <c r="L1457"/>
    </row>
    <row r="1458" spans="3:12" x14ac:dyDescent="0.35">
      <c r="C1458" s="2"/>
      <c r="D1458"/>
      <c r="E1458"/>
      <c r="F1458"/>
      <c r="G1458"/>
      <c r="H1458"/>
      <c r="I1458"/>
      <c r="J1458"/>
      <c r="K1458"/>
      <c r="L1458"/>
    </row>
    <row r="1459" spans="3:12" x14ac:dyDescent="0.35">
      <c r="C1459" s="2"/>
      <c r="D1459"/>
      <c r="E1459"/>
      <c r="F1459"/>
      <c r="G1459"/>
      <c r="H1459"/>
      <c r="I1459"/>
      <c r="J1459"/>
      <c r="K1459"/>
      <c r="L1459"/>
    </row>
    <row r="1460" spans="3:12" x14ac:dyDescent="0.35">
      <c r="C1460" s="2"/>
      <c r="D1460"/>
      <c r="E1460"/>
      <c r="F1460"/>
      <c r="G1460"/>
      <c r="H1460"/>
      <c r="I1460"/>
      <c r="J1460"/>
      <c r="K1460"/>
      <c r="L1460"/>
    </row>
    <row r="1461" spans="3:12" x14ac:dyDescent="0.35">
      <c r="C1461" s="2"/>
      <c r="D1461"/>
      <c r="E1461"/>
      <c r="F1461"/>
      <c r="G1461"/>
      <c r="H1461"/>
      <c r="I1461"/>
      <c r="J1461"/>
      <c r="K1461"/>
      <c r="L1461"/>
    </row>
    <row r="1462" spans="3:12" x14ac:dyDescent="0.35">
      <c r="C1462" s="2"/>
      <c r="D1462"/>
      <c r="E1462"/>
      <c r="F1462"/>
      <c r="G1462"/>
      <c r="H1462"/>
      <c r="I1462"/>
      <c r="J1462"/>
      <c r="K1462"/>
      <c r="L1462"/>
    </row>
    <row r="1463" spans="3:12" x14ac:dyDescent="0.35">
      <c r="C1463" s="2"/>
      <c r="D1463"/>
      <c r="E1463"/>
      <c r="F1463"/>
      <c r="G1463"/>
      <c r="H1463"/>
      <c r="I1463"/>
      <c r="J1463"/>
      <c r="K1463"/>
      <c r="L1463"/>
    </row>
    <row r="1464" spans="3:12" x14ac:dyDescent="0.35">
      <c r="C1464" s="2"/>
      <c r="D1464"/>
      <c r="E1464"/>
      <c r="F1464"/>
      <c r="G1464"/>
      <c r="H1464"/>
      <c r="I1464"/>
      <c r="J1464"/>
      <c r="K1464"/>
      <c r="L1464"/>
    </row>
    <row r="1465" spans="3:12" x14ac:dyDescent="0.35">
      <c r="C1465" s="2"/>
      <c r="D1465"/>
      <c r="E1465"/>
      <c r="F1465"/>
      <c r="G1465"/>
      <c r="H1465"/>
      <c r="I1465"/>
      <c r="J1465"/>
      <c r="K1465"/>
      <c r="L1465"/>
    </row>
    <row r="1466" spans="3:12" x14ac:dyDescent="0.35">
      <c r="C1466" s="2"/>
      <c r="D1466"/>
      <c r="E1466"/>
      <c r="F1466"/>
      <c r="G1466"/>
      <c r="H1466"/>
      <c r="I1466"/>
      <c r="J1466"/>
      <c r="K1466"/>
      <c r="L1466"/>
    </row>
    <row r="1467" spans="3:12" x14ac:dyDescent="0.35">
      <c r="C1467" s="2"/>
      <c r="D1467"/>
      <c r="E1467"/>
      <c r="F1467"/>
      <c r="G1467"/>
      <c r="H1467"/>
      <c r="I1467"/>
      <c r="J1467"/>
      <c r="K1467"/>
      <c r="L1467"/>
    </row>
    <row r="1468" spans="3:12" x14ac:dyDescent="0.35">
      <c r="C1468" s="2"/>
      <c r="D1468"/>
      <c r="E1468"/>
      <c r="F1468"/>
      <c r="G1468"/>
      <c r="H1468"/>
      <c r="I1468"/>
      <c r="J1468"/>
      <c r="K1468"/>
      <c r="L1468"/>
    </row>
    <row r="1469" spans="3:12" x14ac:dyDescent="0.35">
      <c r="C1469" s="2"/>
      <c r="D1469"/>
      <c r="E1469"/>
      <c r="F1469"/>
      <c r="G1469"/>
      <c r="H1469"/>
      <c r="I1469"/>
      <c r="J1469"/>
      <c r="K1469"/>
      <c r="L1469"/>
    </row>
    <row r="1470" spans="3:12" x14ac:dyDescent="0.35">
      <c r="C1470" s="2"/>
      <c r="D1470"/>
      <c r="E1470"/>
      <c r="F1470"/>
      <c r="G1470"/>
      <c r="H1470"/>
      <c r="I1470"/>
      <c r="J1470"/>
      <c r="K1470"/>
      <c r="L1470"/>
    </row>
    <row r="1471" spans="3:12" x14ac:dyDescent="0.35">
      <c r="C1471" s="2"/>
      <c r="D1471"/>
      <c r="E1471"/>
      <c r="F1471"/>
      <c r="G1471"/>
      <c r="H1471"/>
      <c r="I1471"/>
      <c r="J1471"/>
      <c r="K1471"/>
      <c r="L1471"/>
    </row>
    <row r="1472" spans="3:12" x14ac:dyDescent="0.35">
      <c r="C1472" s="2"/>
      <c r="D1472"/>
      <c r="E1472"/>
      <c r="F1472"/>
      <c r="G1472"/>
      <c r="H1472"/>
      <c r="I1472"/>
      <c r="J1472"/>
      <c r="K1472"/>
      <c r="L1472"/>
    </row>
    <row r="1473" spans="3:12" x14ac:dyDescent="0.35">
      <c r="C1473" s="2"/>
      <c r="D1473"/>
      <c r="E1473"/>
      <c r="F1473"/>
      <c r="G1473"/>
      <c r="H1473"/>
      <c r="I1473"/>
      <c r="J1473"/>
      <c r="K1473"/>
      <c r="L1473"/>
    </row>
    <row r="1474" spans="3:12" x14ac:dyDescent="0.35">
      <c r="C1474" s="2"/>
      <c r="D1474"/>
      <c r="E1474"/>
      <c r="F1474"/>
      <c r="G1474"/>
      <c r="H1474"/>
      <c r="I1474"/>
      <c r="J1474"/>
      <c r="K1474"/>
      <c r="L1474"/>
    </row>
    <row r="1475" spans="3:12" x14ac:dyDescent="0.35">
      <c r="C1475" s="2"/>
      <c r="D1475"/>
      <c r="E1475"/>
      <c r="F1475"/>
      <c r="G1475"/>
      <c r="H1475"/>
      <c r="I1475"/>
      <c r="J1475"/>
      <c r="K1475"/>
      <c r="L1475"/>
    </row>
    <row r="1476" spans="3:12" x14ac:dyDescent="0.35">
      <c r="C1476" s="2"/>
      <c r="D1476"/>
      <c r="E1476"/>
      <c r="F1476"/>
      <c r="G1476"/>
      <c r="H1476"/>
      <c r="I1476"/>
      <c r="J1476"/>
      <c r="K1476"/>
      <c r="L1476"/>
    </row>
    <row r="1477" spans="3:12" x14ac:dyDescent="0.35">
      <c r="C1477" s="2"/>
      <c r="D1477"/>
      <c r="E1477"/>
      <c r="F1477"/>
      <c r="G1477"/>
      <c r="H1477"/>
      <c r="I1477"/>
      <c r="J1477"/>
      <c r="K1477"/>
      <c r="L1477"/>
    </row>
    <row r="1478" spans="3:12" x14ac:dyDescent="0.35">
      <c r="C1478" s="2"/>
      <c r="D1478"/>
      <c r="E1478"/>
      <c r="F1478"/>
      <c r="G1478"/>
      <c r="H1478"/>
      <c r="I1478"/>
      <c r="J1478"/>
      <c r="K1478"/>
      <c r="L1478"/>
    </row>
    <row r="1479" spans="3:12" x14ac:dyDescent="0.35">
      <c r="C1479" s="2"/>
      <c r="D1479"/>
      <c r="E1479"/>
      <c r="F1479"/>
      <c r="G1479"/>
      <c r="H1479"/>
      <c r="I1479"/>
      <c r="J1479"/>
      <c r="K1479"/>
      <c r="L1479"/>
    </row>
    <row r="1480" spans="3:12" x14ac:dyDescent="0.35">
      <c r="C1480" s="2"/>
      <c r="D1480"/>
      <c r="E1480"/>
      <c r="F1480"/>
      <c r="G1480"/>
      <c r="H1480"/>
      <c r="I1480"/>
      <c r="J1480"/>
      <c r="K1480"/>
      <c r="L1480"/>
    </row>
    <row r="1481" spans="3:12" x14ac:dyDescent="0.35">
      <c r="C1481" s="2"/>
      <c r="D1481"/>
      <c r="E1481"/>
      <c r="F1481"/>
      <c r="G1481"/>
      <c r="H1481"/>
      <c r="I1481"/>
      <c r="J1481"/>
      <c r="K1481"/>
      <c r="L1481"/>
    </row>
    <row r="1482" spans="3:12" x14ac:dyDescent="0.35">
      <c r="C1482" s="2"/>
      <c r="D1482"/>
      <c r="E1482"/>
      <c r="F1482"/>
      <c r="G1482"/>
      <c r="H1482"/>
      <c r="I1482"/>
      <c r="J1482"/>
      <c r="K1482"/>
      <c r="L1482"/>
    </row>
    <row r="1483" spans="3:12" x14ac:dyDescent="0.35">
      <c r="C1483" s="2"/>
      <c r="D1483"/>
      <c r="E1483"/>
      <c r="F1483"/>
      <c r="G1483"/>
      <c r="H1483"/>
      <c r="I1483"/>
      <c r="J1483"/>
      <c r="K1483"/>
      <c r="L1483"/>
    </row>
    <row r="1484" spans="3:12" x14ac:dyDescent="0.35">
      <c r="C1484" s="2"/>
      <c r="D1484"/>
      <c r="E1484"/>
      <c r="F1484"/>
      <c r="G1484"/>
      <c r="H1484"/>
      <c r="I1484"/>
      <c r="J1484"/>
      <c r="K1484"/>
      <c r="L1484"/>
    </row>
    <row r="1485" spans="3:12" x14ac:dyDescent="0.35">
      <c r="C1485" s="2"/>
      <c r="D1485"/>
      <c r="E1485"/>
      <c r="F1485"/>
      <c r="G1485"/>
      <c r="H1485"/>
      <c r="I1485"/>
      <c r="J1485"/>
      <c r="K1485"/>
      <c r="L1485"/>
    </row>
    <row r="1486" spans="3:12" x14ac:dyDescent="0.35">
      <c r="C1486" s="2"/>
      <c r="D1486"/>
      <c r="E1486"/>
      <c r="F1486"/>
      <c r="G1486"/>
      <c r="H1486"/>
      <c r="I1486"/>
      <c r="J1486"/>
      <c r="K1486"/>
      <c r="L1486"/>
    </row>
    <row r="1487" spans="3:12" x14ac:dyDescent="0.35">
      <c r="C1487" s="2"/>
      <c r="D1487"/>
      <c r="E1487"/>
      <c r="F1487"/>
      <c r="G1487"/>
      <c r="H1487"/>
      <c r="I1487"/>
      <c r="J1487"/>
      <c r="K1487"/>
      <c r="L1487"/>
    </row>
    <row r="1488" spans="3:12" x14ac:dyDescent="0.35">
      <c r="C1488" s="2"/>
      <c r="D1488"/>
      <c r="E1488"/>
      <c r="F1488"/>
      <c r="G1488"/>
      <c r="H1488"/>
      <c r="I1488"/>
      <c r="J1488"/>
      <c r="K1488"/>
      <c r="L1488"/>
    </row>
    <row r="1489" spans="3:12" x14ac:dyDescent="0.35">
      <c r="C1489" s="2"/>
      <c r="D1489"/>
      <c r="E1489"/>
      <c r="F1489"/>
      <c r="G1489"/>
      <c r="H1489"/>
      <c r="I1489"/>
      <c r="J1489"/>
      <c r="K1489"/>
      <c r="L1489"/>
    </row>
    <row r="1490" spans="3:12" x14ac:dyDescent="0.35">
      <c r="C1490" s="2"/>
      <c r="D1490"/>
      <c r="E1490"/>
      <c r="F1490"/>
      <c r="G1490"/>
      <c r="H1490"/>
      <c r="I1490"/>
      <c r="J1490"/>
      <c r="K1490"/>
      <c r="L1490"/>
    </row>
    <row r="1491" spans="3:12" x14ac:dyDescent="0.35">
      <c r="C1491" s="2"/>
      <c r="D1491"/>
      <c r="E1491"/>
      <c r="F1491"/>
      <c r="G1491"/>
      <c r="H1491"/>
      <c r="I1491"/>
      <c r="J1491"/>
      <c r="K1491"/>
      <c r="L1491"/>
    </row>
    <row r="1492" spans="3:12" x14ac:dyDescent="0.35">
      <c r="C1492" s="2"/>
      <c r="D1492"/>
      <c r="E1492"/>
      <c r="F1492"/>
      <c r="G1492"/>
      <c r="H1492"/>
      <c r="I1492"/>
      <c r="J1492"/>
      <c r="K1492"/>
      <c r="L1492"/>
    </row>
    <row r="1493" spans="3:12" x14ac:dyDescent="0.35">
      <c r="C1493" s="2"/>
      <c r="D1493"/>
      <c r="E1493"/>
      <c r="F1493"/>
      <c r="G1493"/>
      <c r="H1493"/>
      <c r="I1493"/>
      <c r="J1493"/>
      <c r="K1493"/>
      <c r="L1493"/>
    </row>
    <row r="1494" spans="3:12" x14ac:dyDescent="0.35">
      <c r="C1494" s="2"/>
      <c r="D1494"/>
      <c r="E1494"/>
      <c r="F1494"/>
      <c r="G1494"/>
      <c r="H1494"/>
      <c r="I1494"/>
      <c r="J1494"/>
      <c r="K1494"/>
      <c r="L1494"/>
    </row>
    <row r="1495" spans="3:12" x14ac:dyDescent="0.35">
      <c r="C1495" s="2"/>
      <c r="D1495"/>
      <c r="E1495"/>
      <c r="F1495"/>
      <c r="G1495"/>
      <c r="H1495"/>
      <c r="I1495"/>
      <c r="J1495"/>
      <c r="K1495"/>
      <c r="L1495"/>
    </row>
    <row r="1496" spans="3:12" x14ac:dyDescent="0.35">
      <c r="C1496" s="2"/>
      <c r="D1496"/>
      <c r="E1496"/>
      <c r="F1496"/>
      <c r="G1496"/>
      <c r="H1496"/>
      <c r="I1496"/>
      <c r="J1496"/>
      <c r="K1496"/>
      <c r="L1496"/>
    </row>
    <row r="1497" spans="3:12" x14ac:dyDescent="0.35">
      <c r="C1497" s="2"/>
      <c r="D1497"/>
      <c r="E1497"/>
      <c r="F1497"/>
      <c r="G1497"/>
      <c r="H1497"/>
      <c r="I1497"/>
      <c r="J1497"/>
      <c r="K1497"/>
      <c r="L1497"/>
    </row>
    <row r="1498" spans="3:12" x14ac:dyDescent="0.35">
      <c r="C1498" s="2"/>
      <c r="D1498"/>
      <c r="E1498"/>
      <c r="F1498"/>
      <c r="G1498"/>
      <c r="H1498"/>
      <c r="I1498"/>
      <c r="J1498"/>
      <c r="K1498"/>
      <c r="L1498"/>
    </row>
    <row r="1499" spans="3:12" x14ac:dyDescent="0.35">
      <c r="C1499" s="2"/>
      <c r="D1499"/>
      <c r="E1499"/>
      <c r="F1499"/>
      <c r="G1499"/>
      <c r="H1499"/>
      <c r="I1499"/>
      <c r="J1499"/>
      <c r="K1499"/>
      <c r="L1499"/>
    </row>
    <row r="1500" spans="3:12" x14ac:dyDescent="0.35">
      <c r="C1500" s="2"/>
      <c r="D1500"/>
      <c r="E1500"/>
      <c r="F1500"/>
      <c r="G1500"/>
      <c r="H1500"/>
      <c r="I1500"/>
      <c r="J1500"/>
      <c r="K1500"/>
      <c r="L1500"/>
    </row>
    <row r="1501" spans="3:12" x14ac:dyDescent="0.35">
      <c r="C1501" s="2"/>
      <c r="D1501"/>
      <c r="E1501"/>
      <c r="F1501"/>
      <c r="G1501"/>
      <c r="H1501"/>
      <c r="I1501"/>
      <c r="J1501"/>
      <c r="K1501"/>
      <c r="L1501"/>
    </row>
    <row r="1502" spans="3:12" x14ac:dyDescent="0.35">
      <c r="C1502" s="2"/>
      <c r="D1502"/>
      <c r="E1502"/>
      <c r="F1502"/>
      <c r="G1502"/>
      <c r="H1502"/>
      <c r="I1502"/>
      <c r="J1502"/>
      <c r="K1502"/>
      <c r="L1502"/>
    </row>
    <row r="1503" spans="3:12" x14ac:dyDescent="0.35">
      <c r="C1503" s="2"/>
      <c r="D1503"/>
      <c r="E1503"/>
      <c r="F1503"/>
      <c r="G1503"/>
      <c r="H1503"/>
      <c r="I1503"/>
      <c r="J1503"/>
      <c r="K1503"/>
      <c r="L1503"/>
    </row>
    <row r="1504" spans="3:12" x14ac:dyDescent="0.35">
      <c r="C1504" s="2"/>
      <c r="D1504"/>
      <c r="E1504"/>
      <c r="F1504"/>
      <c r="G1504"/>
      <c r="H1504"/>
      <c r="I1504"/>
      <c r="J1504"/>
      <c r="K1504"/>
      <c r="L1504"/>
    </row>
    <row r="1505" spans="3:12" x14ac:dyDescent="0.35">
      <c r="C1505" s="2"/>
      <c r="D1505"/>
      <c r="E1505"/>
      <c r="F1505"/>
      <c r="G1505"/>
      <c r="H1505"/>
      <c r="I1505"/>
      <c r="J1505"/>
      <c r="K1505"/>
      <c r="L1505"/>
    </row>
    <row r="1506" spans="3:12" x14ac:dyDescent="0.35">
      <c r="C1506" s="2"/>
      <c r="D1506"/>
      <c r="E1506"/>
      <c r="F1506"/>
      <c r="G1506"/>
      <c r="H1506"/>
      <c r="I1506"/>
      <c r="J1506"/>
      <c r="K1506"/>
      <c r="L1506"/>
    </row>
    <row r="1507" spans="3:12" x14ac:dyDescent="0.35">
      <c r="C1507" s="2"/>
      <c r="D1507"/>
      <c r="E1507"/>
      <c r="F1507"/>
      <c r="G1507"/>
      <c r="H1507"/>
      <c r="I1507"/>
      <c r="J1507"/>
      <c r="K1507"/>
      <c r="L1507"/>
    </row>
    <row r="1508" spans="3:12" x14ac:dyDescent="0.35">
      <c r="C1508" s="2"/>
      <c r="D1508"/>
      <c r="E1508"/>
      <c r="F1508"/>
      <c r="G1508"/>
      <c r="H1508"/>
      <c r="I1508"/>
      <c r="J1508"/>
      <c r="K1508"/>
      <c r="L1508"/>
    </row>
    <row r="1509" spans="3:12" x14ac:dyDescent="0.35">
      <c r="C1509" s="2"/>
      <c r="D1509"/>
      <c r="E1509"/>
      <c r="F1509"/>
      <c r="G1509"/>
      <c r="H1509"/>
      <c r="I1509"/>
      <c r="J1509"/>
      <c r="K1509"/>
      <c r="L1509"/>
    </row>
    <row r="1510" spans="3:12" x14ac:dyDescent="0.35">
      <c r="C1510" s="2"/>
      <c r="D1510"/>
      <c r="E1510"/>
      <c r="F1510"/>
      <c r="G1510"/>
      <c r="H1510"/>
      <c r="I1510"/>
      <c r="J1510"/>
      <c r="K1510"/>
      <c r="L1510"/>
    </row>
    <row r="1511" spans="3:12" x14ac:dyDescent="0.35">
      <c r="C1511" s="2"/>
      <c r="D1511"/>
      <c r="E1511"/>
      <c r="F1511"/>
      <c r="G1511"/>
      <c r="H1511"/>
      <c r="I1511"/>
      <c r="J1511"/>
      <c r="K1511"/>
      <c r="L1511"/>
    </row>
    <row r="1512" spans="3:12" x14ac:dyDescent="0.35">
      <c r="C1512" s="2"/>
      <c r="D1512"/>
      <c r="E1512"/>
      <c r="F1512"/>
      <c r="G1512"/>
      <c r="H1512"/>
      <c r="I1512"/>
      <c r="J1512"/>
      <c r="K1512"/>
      <c r="L1512"/>
    </row>
    <row r="1513" spans="3:12" x14ac:dyDescent="0.35">
      <c r="C1513" s="2"/>
      <c r="D1513"/>
      <c r="E1513"/>
      <c r="F1513"/>
      <c r="G1513"/>
      <c r="H1513"/>
      <c r="I1513"/>
      <c r="J1513"/>
      <c r="K1513"/>
      <c r="L1513"/>
    </row>
    <row r="1514" spans="3:12" x14ac:dyDescent="0.35">
      <c r="C1514" s="2"/>
      <c r="D1514"/>
      <c r="E1514"/>
      <c r="F1514"/>
      <c r="G1514"/>
      <c r="H1514"/>
      <c r="I1514"/>
      <c r="J1514"/>
      <c r="K1514"/>
      <c r="L1514"/>
    </row>
    <row r="1515" spans="3:12" x14ac:dyDescent="0.35">
      <c r="C1515" s="2"/>
      <c r="D1515"/>
      <c r="E1515"/>
      <c r="F1515"/>
      <c r="G1515"/>
      <c r="H1515"/>
      <c r="I1515"/>
      <c r="J1515"/>
      <c r="K1515"/>
      <c r="L1515"/>
    </row>
    <row r="1516" spans="3:12" x14ac:dyDescent="0.35">
      <c r="C1516" s="2"/>
      <c r="D1516"/>
      <c r="E1516"/>
      <c r="F1516"/>
      <c r="G1516"/>
      <c r="H1516"/>
      <c r="I1516"/>
      <c r="J1516"/>
      <c r="K1516"/>
      <c r="L1516"/>
    </row>
    <row r="1517" spans="3:12" x14ac:dyDescent="0.35">
      <c r="C1517" s="2"/>
      <c r="D1517"/>
      <c r="E1517"/>
      <c r="F1517"/>
      <c r="G1517"/>
      <c r="H1517"/>
      <c r="I1517"/>
      <c r="J1517"/>
      <c r="K1517"/>
      <c r="L1517"/>
    </row>
    <row r="1518" spans="3:12" x14ac:dyDescent="0.35">
      <c r="C1518" s="2"/>
      <c r="D1518"/>
      <c r="E1518"/>
      <c r="F1518"/>
      <c r="G1518"/>
      <c r="H1518"/>
      <c r="I1518"/>
      <c r="J1518"/>
      <c r="K1518"/>
      <c r="L1518"/>
    </row>
    <row r="1519" spans="3:12" x14ac:dyDescent="0.35">
      <c r="C1519" s="2"/>
      <c r="D1519"/>
      <c r="E1519"/>
      <c r="F1519"/>
      <c r="G1519"/>
      <c r="H1519"/>
      <c r="I1519"/>
      <c r="J1519"/>
      <c r="K1519"/>
      <c r="L1519"/>
    </row>
    <row r="1520" spans="3:12" x14ac:dyDescent="0.35">
      <c r="C1520" s="2"/>
      <c r="D1520"/>
      <c r="E1520"/>
      <c r="F1520"/>
      <c r="G1520"/>
      <c r="H1520"/>
      <c r="I1520"/>
      <c r="J1520"/>
      <c r="K1520"/>
      <c r="L1520"/>
    </row>
    <row r="1521" spans="3:12" x14ac:dyDescent="0.35">
      <c r="C1521" s="2"/>
      <c r="D1521"/>
      <c r="E1521"/>
      <c r="F1521"/>
      <c r="G1521"/>
      <c r="H1521"/>
      <c r="I1521"/>
      <c r="J1521"/>
      <c r="K1521"/>
      <c r="L1521"/>
    </row>
    <row r="1522" spans="3:12" x14ac:dyDescent="0.35">
      <c r="C1522" s="2"/>
      <c r="D1522"/>
      <c r="E1522"/>
      <c r="F1522"/>
      <c r="G1522"/>
      <c r="H1522"/>
      <c r="I1522"/>
      <c r="J1522"/>
      <c r="K1522"/>
      <c r="L1522"/>
    </row>
    <row r="1523" spans="3:12" x14ac:dyDescent="0.35">
      <c r="C1523" s="2"/>
      <c r="D1523"/>
      <c r="E1523"/>
      <c r="F1523"/>
      <c r="G1523"/>
      <c r="H1523"/>
      <c r="I1523"/>
      <c r="J1523"/>
      <c r="K1523"/>
      <c r="L1523"/>
    </row>
    <row r="1524" spans="3:12" x14ac:dyDescent="0.35">
      <c r="C1524" s="2"/>
      <c r="D1524"/>
      <c r="E1524"/>
      <c r="F1524"/>
      <c r="G1524"/>
      <c r="H1524"/>
      <c r="I1524"/>
      <c r="J1524"/>
      <c r="K1524"/>
      <c r="L1524"/>
    </row>
    <row r="1525" spans="3:12" x14ac:dyDescent="0.35">
      <c r="C1525" s="2"/>
      <c r="D1525"/>
      <c r="E1525"/>
      <c r="F1525"/>
      <c r="G1525"/>
      <c r="H1525"/>
      <c r="I1525"/>
      <c r="J1525"/>
      <c r="K1525"/>
      <c r="L1525"/>
    </row>
    <row r="1526" spans="3:12" x14ac:dyDescent="0.35">
      <c r="C1526" s="2"/>
      <c r="D1526"/>
      <c r="E1526"/>
      <c r="F1526"/>
      <c r="G1526"/>
      <c r="H1526"/>
      <c r="I1526"/>
      <c r="J1526"/>
      <c r="K1526"/>
      <c r="L1526"/>
    </row>
    <row r="1527" spans="3:12" x14ac:dyDescent="0.35">
      <c r="C1527" s="2"/>
      <c r="D1527"/>
      <c r="E1527"/>
      <c r="F1527"/>
      <c r="G1527"/>
      <c r="H1527"/>
      <c r="I1527"/>
      <c r="J1527"/>
      <c r="K1527"/>
      <c r="L1527"/>
    </row>
    <row r="1528" spans="3:12" x14ac:dyDescent="0.35">
      <c r="C1528" s="2"/>
      <c r="D1528"/>
      <c r="E1528"/>
      <c r="F1528"/>
      <c r="G1528"/>
      <c r="H1528"/>
      <c r="I1528"/>
      <c r="J1528"/>
      <c r="K1528"/>
      <c r="L1528"/>
    </row>
    <row r="1529" spans="3:12" x14ac:dyDescent="0.35">
      <c r="C1529" s="2"/>
      <c r="D1529"/>
      <c r="E1529"/>
      <c r="F1529"/>
      <c r="G1529"/>
      <c r="H1529"/>
      <c r="I1529"/>
      <c r="J1529"/>
      <c r="K1529"/>
      <c r="L1529"/>
    </row>
    <row r="1530" spans="3:12" x14ac:dyDescent="0.35">
      <c r="C1530" s="2"/>
      <c r="D1530"/>
      <c r="E1530"/>
      <c r="F1530"/>
      <c r="G1530"/>
      <c r="H1530"/>
      <c r="I1530"/>
      <c r="J1530"/>
      <c r="K1530"/>
      <c r="L1530"/>
    </row>
    <row r="1531" spans="3:12" x14ac:dyDescent="0.35">
      <c r="C1531" s="2"/>
      <c r="D1531"/>
      <c r="E1531"/>
      <c r="F1531"/>
      <c r="G1531"/>
      <c r="H1531"/>
      <c r="I1531"/>
      <c r="J1531"/>
      <c r="K1531"/>
      <c r="L1531"/>
    </row>
    <row r="1532" spans="3:12" x14ac:dyDescent="0.35">
      <c r="C1532" s="2"/>
      <c r="D1532"/>
      <c r="E1532"/>
      <c r="F1532"/>
      <c r="G1532"/>
      <c r="H1532"/>
      <c r="I1532"/>
      <c r="J1532"/>
      <c r="K1532"/>
      <c r="L1532"/>
    </row>
    <row r="1533" spans="3:12" x14ac:dyDescent="0.35">
      <c r="C1533" s="2"/>
      <c r="D1533"/>
      <c r="E1533"/>
      <c r="F1533"/>
      <c r="G1533"/>
      <c r="H1533"/>
      <c r="I1533"/>
      <c r="J1533"/>
      <c r="K1533"/>
      <c r="L1533"/>
    </row>
    <row r="1534" spans="3:12" x14ac:dyDescent="0.35">
      <c r="C1534" s="2"/>
      <c r="D1534"/>
      <c r="E1534"/>
      <c r="F1534"/>
      <c r="G1534"/>
      <c r="H1534"/>
      <c r="I1534"/>
      <c r="J1534"/>
      <c r="K1534"/>
      <c r="L1534"/>
    </row>
    <row r="1535" spans="3:12" x14ac:dyDescent="0.35">
      <c r="C1535" s="2"/>
      <c r="D1535"/>
      <c r="E1535"/>
      <c r="F1535"/>
      <c r="G1535"/>
      <c r="H1535"/>
      <c r="I1535"/>
      <c r="J1535"/>
      <c r="K1535"/>
      <c r="L1535"/>
    </row>
    <row r="1536" spans="3:12" x14ac:dyDescent="0.35">
      <c r="C1536" s="2"/>
      <c r="D1536"/>
      <c r="E1536"/>
      <c r="F1536"/>
      <c r="G1536"/>
      <c r="H1536"/>
      <c r="I1536"/>
      <c r="J1536"/>
      <c r="K1536"/>
      <c r="L1536"/>
    </row>
    <row r="1537" spans="3:12" x14ac:dyDescent="0.35">
      <c r="C1537" s="2"/>
      <c r="D1537"/>
      <c r="E1537"/>
      <c r="F1537"/>
      <c r="G1537"/>
      <c r="H1537"/>
      <c r="I1537"/>
      <c r="J1537"/>
      <c r="K1537"/>
      <c r="L1537"/>
    </row>
    <row r="1538" spans="3:12" x14ac:dyDescent="0.35">
      <c r="C1538" s="2"/>
      <c r="D1538"/>
      <c r="E1538"/>
      <c r="F1538"/>
      <c r="G1538"/>
      <c r="H1538"/>
      <c r="I1538"/>
      <c r="J1538"/>
      <c r="K1538"/>
      <c r="L1538"/>
    </row>
    <row r="1539" spans="3:12" x14ac:dyDescent="0.35">
      <c r="C1539" s="2"/>
      <c r="D1539"/>
      <c r="E1539"/>
      <c r="F1539"/>
      <c r="G1539"/>
      <c r="H1539"/>
      <c r="I1539"/>
      <c r="J1539"/>
      <c r="K1539"/>
      <c r="L1539"/>
    </row>
    <row r="1540" spans="3:12" x14ac:dyDescent="0.35">
      <c r="C1540" s="2"/>
      <c r="D1540"/>
      <c r="E1540"/>
      <c r="F1540"/>
      <c r="G1540"/>
      <c r="H1540"/>
      <c r="I1540"/>
      <c r="J1540"/>
      <c r="K1540"/>
      <c r="L1540"/>
    </row>
    <row r="1541" spans="3:12" x14ac:dyDescent="0.35">
      <c r="C1541" s="2"/>
      <c r="D1541"/>
      <c r="E1541"/>
      <c r="F1541"/>
      <c r="G1541"/>
      <c r="H1541"/>
      <c r="I1541"/>
      <c r="J1541"/>
      <c r="K1541"/>
      <c r="L1541"/>
    </row>
    <row r="1542" spans="3:12" x14ac:dyDescent="0.35">
      <c r="C1542" s="2"/>
      <c r="D1542"/>
      <c r="E1542"/>
      <c r="F1542"/>
      <c r="G1542"/>
      <c r="H1542"/>
      <c r="I1542"/>
      <c r="J1542"/>
      <c r="K1542"/>
      <c r="L1542"/>
    </row>
    <row r="1543" spans="3:12" x14ac:dyDescent="0.35">
      <c r="C1543" s="2"/>
      <c r="D1543"/>
      <c r="E1543"/>
      <c r="F1543"/>
      <c r="G1543"/>
      <c r="H1543"/>
      <c r="I1543"/>
      <c r="J1543"/>
      <c r="K1543"/>
      <c r="L1543"/>
    </row>
    <row r="1544" spans="3:12" x14ac:dyDescent="0.35">
      <c r="C1544" s="2"/>
      <c r="D1544"/>
      <c r="E1544"/>
      <c r="F1544"/>
      <c r="G1544"/>
      <c r="H1544"/>
      <c r="I1544"/>
      <c r="J1544"/>
      <c r="K1544"/>
      <c r="L1544"/>
    </row>
    <row r="1545" spans="3:12" x14ac:dyDescent="0.35">
      <c r="C1545" s="2"/>
      <c r="D1545"/>
      <c r="E1545"/>
      <c r="F1545"/>
      <c r="G1545"/>
      <c r="H1545"/>
      <c r="I1545"/>
      <c r="J1545"/>
      <c r="K1545"/>
      <c r="L1545"/>
    </row>
    <row r="1546" spans="3:12" x14ac:dyDescent="0.35">
      <c r="C1546" s="2"/>
      <c r="D1546"/>
      <c r="E1546"/>
      <c r="F1546"/>
      <c r="G1546"/>
      <c r="H1546"/>
      <c r="I1546"/>
      <c r="J1546"/>
      <c r="K1546"/>
      <c r="L1546"/>
    </row>
    <row r="1547" spans="3:12" x14ac:dyDescent="0.35">
      <c r="C1547" s="2"/>
      <c r="D1547"/>
      <c r="E1547"/>
      <c r="F1547"/>
      <c r="G1547"/>
      <c r="H1547"/>
      <c r="I1547"/>
      <c r="J1547"/>
      <c r="K1547"/>
      <c r="L1547"/>
    </row>
    <row r="1548" spans="3:12" x14ac:dyDescent="0.35">
      <c r="C1548" s="2"/>
      <c r="D1548"/>
      <c r="E1548"/>
      <c r="F1548"/>
      <c r="G1548"/>
      <c r="H1548"/>
      <c r="I1548"/>
      <c r="J1548"/>
      <c r="K1548"/>
      <c r="L1548"/>
    </row>
    <row r="1549" spans="3:12" x14ac:dyDescent="0.35">
      <c r="C1549" s="2"/>
      <c r="D1549"/>
      <c r="E1549"/>
      <c r="F1549"/>
      <c r="G1549"/>
      <c r="H1549"/>
      <c r="I1549"/>
      <c r="J1549"/>
      <c r="K1549"/>
      <c r="L1549"/>
    </row>
    <row r="1550" spans="3:12" x14ac:dyDescent="0.35">
      <c r="C1550" s="2"/>
      <c r="D1550"/>
      <c r="E1550"/>
      <c r="F1550"/>
      <c r="G1550"/>
      <c r="H1550"/>
      <c r="I1550"/>
      <c r="J1550"/>
      <c r="K1550"/>
      <c r="L1550"/>
    </row>
    <row r="1551" spans="3:12" x14ac:dyDescent="0.35">
      <c r="C1551" s="2"/>
      <c r="D1551"/>
      <c r="E1551"/>
      <c r="F1551"/>
      <c r="G1551"/>
      <c r="H1551"/>
      <c r="I1551"/>
      <c r="J1551"/>
      <c r="K1551"/>
      <c r="L1551"/>
    </row>
    <row r="1552" spans="3:12" x14ac:dyDescent="0.35">
      <c r="C1552" s="2"/>
      <c r="D1552"/>
      <c r="E1552"/>
      <c r="F1552"/>
      <c r="G1552"/>
      <c r="H1552"/>
      <c r="I1552"/>
      <c r="J1552"/>
      <c r="K1552"/>
      <c r="L1552"/>
    </row>
    <row r="1553" spans="3:12" x14ac:dyDescent="0.35">
      <c r="C1553" s="2"/>
      <c r="D1553"/>
      <c r="E1553"/>
      <c r="F1553"/>
      <c r="G1553"/>
      <c r="H1553"/>
      <c r="I1553"/>
      <c r="J1553"/>
      <c r="K1553"/>
      <c r="L1553"/>
    </row>
    <row r="1554" spans="3:12" x14ac:dyDescent="0.35">
      <c r="C1554" s="2"/>
      <c r="D1554"/>
      <c r="E1554"/>
      <c r="F1554"/>
      <c r="G1554"/>
      <c r="H1554"/>
      <c r="I1554"/>
      <c r="J1554"/>
      <c r="K1554"/>
      <c r="L1554"/>
    </row>
    <row r="1555" spans="3:12" x14ac:dyDescent="0.35">
      <c r="C1555" s="2"/>
      <c r="D1555"/>
      <c r="E1555"/>
      <c r="F1555"/>
      <c r="G1555"/>
      <c r="H1555"/>
      <c r="I1555"/>
      <c r="J1555"/>
      <c r="K1555"/>
      <c r="L1555"/>
    </row>
    <row r="1556" spans="3:12" x14ac:dyDescent="0.35">
      <c r="C1556" s="2"/>
      <c r="D1556"/>
      <c r="E1556"/>
      <c r="F1556"/>
      <c r="G1556"/>
      <c r="H1556"/>
      <c r="I1556"/>
      <c r="J1556"/>
      <c r="K1556"/>
      <c r="L1556"/>
    </row>
    <row r="1557" spans="3:12" x14ac:dyDescent="0.35">
      <c r="C1557" s="2"/>
      <c r="D1557"/>
      <c r="E1557"/>
      <c r="F1557"/>
      <c r="G1557"/>
      <c r="H1557"/>
      <c r="I1557"/>
      <c r="J1557"/>
      <c r="K1557"/>
      <c r="L1557"/>
    </row>
    <row r="1558" spans="3:12" x14ac:dyDescent="0.35">
      <c r="C1558" s="2"/>
      <c r="D1558"/>
      <c r="E1558"/>
      <c r="F1558"/>
      <c r="G1558"/>
      <c r="H1558"/>
      <c r="I1558"/>
      <c r="J1558"/>
      <c r="K1558"/>
      <c r="L1558"/>
    </row>
    <row r="1559" spans="3:12" x14ac:dyDescent="0.35">
      <c r="C1559" s="2"/>
      <c r="D1559"/>
      <c r="E1559"/>
      <c r="F1559"/>
      <c r="G1559"/>
      <c r="H1559"/>
      <c r="I1559"/>
      <c r="J1559"/>
      <c r="K1559"/>
      <c r="L1559"/>
    </row>
    <row r="1560" spans="3:12" x14ac:dyDescent="0.35">
      <c r="C1560" s="2"/>
      <c r="D1560"/>
      <c r="E1560"/>
      <c r="F1560"/>
      <c r="G1560"/>
      <c r="H1560"/>
      <c r="I1560"/>
      <c r="J1560"/>
      <c r="K1560"/>
      <c r="L1560"/>
    </row>
    <row r="1561" spans="3:12" x14ac:dyDescent="0.35">
      <c r="C1561" s="2"/>
      <c r="D1561"/>
      <c r="E1561"/>
      <c r="F1561"/>
      <c r="G1561"/>
      <c r="H1561"/>
      <c r="I1561"/>
      <c r="J1561"/>
      <c r="K1561"/>
      <c r="L1561"/>
    </row>
    <row r="1562" spans="3:12" x14ac:dyDescent="0.35">
      <c r="C1562" s="2"/>
      <c r="D1562"/>
      <c r="E1562"/>
      <c r="F1562"/>
      <c r="G1562"/>
      <c r="H1562"/>
      <c r="I1562"/>
      <c r="J1562"/>
      <c r="K1562"/>
      <c r="L1562"/>
    </row>
    <row r="1563" spans="3:12" x14ac:dyDescent="0.35">
      <c r="C1563" s="2"/>
      <c r="D1563"/>
      <c r="E1563"/>
      <c r="F1563"/>
      <c r="G1563"/>
      <c r="H1563"/>
      <c r="I1563"/>
      <c r="J1563"/>
      <c r="K1563"/>
      <c r="L1563"/>
    </row>
    <row r="1564" spans="3:12" x14ac:dyDescent="0.35">
      <c r="C1564" s="2"/>
      <c r="D1564"/>
      <c r="E1564"/>
      <c r="F1564"/>
      <c r="G1564"/>
      <c r="H1564"/>
      <c r="I1564"/>
      <c r="J1564"/>
      <c r="K1564"/>
      <c r="L1564"/>
    </row>
    <row r="1565" spans="3:12" x14ac:dyDescent="0.35">
      <c r="C1565" s="2"/>
      <c r="D1565"/>
      <c r="E1565"/>
      <c r="F1565"/>
      <c r="G1565"/>
      <c r="H1565"/>
      <c r="I1565"/>
      <c r="J1565"/>
      <c r="K1565"/>
      <c r="L1565"/>
    </row>
    <row r="1566" spans="3:12" x14ac:dyDescent="0.35">
      <c r="C1566" s="2"/>
      <c r="D1566"/>
      <c r="E1566"/>
      <c r="F1566"/>
      <c r="G1566"/>
      <c r="H1566"/>
      <c r="I1566"/>
      <c r="J1566"/>
      <c r="K1566"/>
      <c r="L1566"/>
    </row>
    <row r="1567" spans="3:12" x14ac:dyDescent="0.35">
      <c r="C1567" s="2"/>
      <c r="D1567"/>
      <c r="E1567"/>
      <c r="F1567"/>
      <c r="G1567"/>
      <c r="H1567"/>
      <c r="I1567"/>
      <c r="J1567"/>
      <c r="K1567"/>
      <c r="L1567"/>
    </row>
    <row r="1568" spans="3:12" x14ac:dyDescent="0.35">
      <c r="C1568" s="2"/>
      <c r="D1568"/>
      <c r="E1568"/>
      <c r="F1568"/>
      <c r="G1568"/>
      <c r="H1568"/>
      <c r="I1568"/>
      <c r="J1568"/>
      <c r="K1568"/>
      <c r="L1568"/>
    </row>
    <row r="1569" spans="3:12" x14ac:dyDescent="0.35">
      <c r="C1569" s="2"/>
      <c r="D1569"/>
      <c r="E1569"/>
      <c r="F1569"/>
      <c r="G1569"/>
      <c r="H1569"/>
      <c r="I1569"/>
      <c r="J1569"/>
      <c r="K1569"/>
      <c r="L1569"/>
    </row>
    <row r="1570" spans="3:12" x14ac:dyDescent="0.35">
      <c r="C1570" s="2"/>
      <c r="D1570"/>
      <c r="E1570"/>
      <c r="F1570"/>
      <c r="G1570"/>
      <c r="H1570"/>
      <c r="I1570"/>
      <c r="J1570"/>
      <c r="K1570"/>
      <c r="L1570"/>
    </row>
    <row r="1571" spans="3:12" x14ac:dyDescent="0.35">
      <c r="C1571" s="2"/>
      <c r="D1571"/>
      <c r="E1571"/>
      <c r="F1571"/>
      <c r="G1571"/>
      <c r="H1571"/>
      <c r="I1571"/>
      <c r="J1571"/>
      <c r="K1571"/>
      <c r="L1571"/>
    </row>
    <row r="1572" spans="3:12" x14ac:dyDescent="0.35">
      <c r="C1572" s="2"/>
      <c r="D1572"/>
      <c r="E1572"/>
      <c r="F1572"/>
      <c r="G1572"/>
      <c r="H1572"/>
      <c r="I1572"/>
      <c r="J1572"/>
      <c r="K1572"/>
      <c r="L1572"/>
    </row>
    <row r="1573" spans="3:12" x14ac:dyDescent="0.35">
      <c r="C1573" s="2"/>
      <c r="D1573"/>
      <c r="E1573"/>
      <c r="F1573"/>
      <c r="G1573"/>
      <c r="H1573"/>
      <c r="I1573"/>
      <c r="J1573"/>
      <c r="K1573"/>
      <c r="L1573"/>
    </row>
    <row r="1574" spans="3:12" x14ac:dyDescent="0.35">
      <c r="C1574" s="2"/>
      <c r="D1574"/>
      <c r="E1574"/>
      <c r="F1574"/>
      <c r="G1574"/>
      <c r="H1574"/>
      <c r="I1574"/>
      <c r="J1574"/>
      <c r="K1574"/>
      <c r="L1574"/>
    </row>
    <row r="1575" spans="3:12" x14ac:dyDescent="0.35">
      <c r="C1575" s="2"/>
      <c r="D1575"/>
      <c r="E1575"/>
      <c r="F1575"/>
      <c r="G1575"/>
      <c r="H1575"/>
      <c r="I1575"/>
      <c r="J1575"/>
      <c r="K1575"/>
      <c r="L1575"/>
    </row>
    <row r="1576" spans="3:12" x14ac:dyDescent="0.35">
      <c r="C1576" s="2"/>
      <c r="D1576"/>
      <c r="E1576"/>
      <c r="F1576"/>
      <c r="G1576"/>
      <c r="H1576"/>
      <c r="I1576"/>
      <c r="J1576"/>
      <c r="K1576"/>
      <c r="L1576"/>
    </row>
    <row r="1577" spans="3:12" x14ac:dyDescent="0.35">
      <c r="C1577" s="2"/>
      <c r="D1577"/>
      <c r="E1577"/>
      <c r="F1577"/>
      <c r="G1577"/>
      <c r="H1577"/>
      <c r="I1577"/>
      <c r="J1577"/>
      <c r="K1577"/>
      <c r="L1577"/>
    </row>
    <row r="1578" spans="3:12" x14ac:dyDescent="0.35">
      <c r="C1578" s="2"/>
      <c r="D1578"/>
      <c r="E1578"/>
      <c r="F1578"/>
      <c r="G1578"/>
      <c r="H1578"/>
      <c r="I1578"/>
      <c r="J1578"/>
      <c r="K1578"/>
      <c r="L1578"/>
    </row>
    <row r="1579" spans="3:12" x14ac:dyDescent="0.35">
      <c r="C1579" s="2"/>
      <c r="D1579"/>
      <c r="E1579"/>
      <c r="F1579"/>
      <c r="G1579"/>
      <c r="H1579"/>
      <c r="I1579"/>
      <c r="J1579"/>
      <c r="K1579"/>
      <c r="L1579"/>
    </row>
    <row r="1580" spans="3:12" x14ac:dyDescent="0.35">
      <c r="C1580" s="2"/>
      <c r="D1580"/>
      <c r="E1580"/>
      <c r="F1580"/>
      <c r="G1580"/>
      <c r="H1580"/>
      <c r="I1580"/>
      <c r="J1580"/>
      <c r="K1580"/>
      <c r="L1580"/>
    </row>
    <row r="1581" spans="3:12" x14ac:dyDescent="0.35">
      <c r="C1581" s="2"/>
      <c r="D1581"/>
      <c r="E1581"/>
      <c r="F1581"/>
      <c r="G1581"/>
      <c r="H1581"/>
      <c r="I1581"/>
      <c r="J1581"/>
      <c r="K1581"/>
      <c r="L1581"/>
    </row>
    <row r="1582" spans="3:12" x14ac:dyDescent="0.35">
      <c r="C1582" s="2"/>
      <c r="D1582"/>
      <c r="E1582"/>
      <c r="F1582"/>
      <c r="G1582"/>
      <c r="H1582"/>
      <c r="I1582"/>
      <c r="J1582"/>
      <c r="K1582"/>
      <c r="L1582"/>
    </row>
    <row r="1583" spans="3:12" x14ac:dyDescent="0.35">
      <c r="C1583" s="2"/>
      <c r="D1583"/>
      <c r="E1583"/>
      <c r="F1583"/>
      <c r="G1583"/>
      <c r="H1583"/>
      <c r="I1583"/>
      <c r="J1583"/>
      <c r="K1583"/>
      <c r="L1583"/>
    </row>
    <row r="1584" spans="3:12" x14ac:dyDescent="0.35">
      <c r="C1584" s="2"/>
      <c r="D1584"/>
      <c r="E1584"/>
      <c r="F1584"/>
      <c r="G1584"/>
      <c r="H1584"/>
      <c r="I1584"/>
      <c r="J1584"/>
      <c r="K1584"/>
      <c r="L1584"/>
    </row>
    <row r="1585" spans="3:12" x14ac:dyDescent="0.35">
      <c r="C1585" s="2"/>
      <c r="D1585"/>
      <c r="E1585"/>
      <c r="F1585"/>
      <c r="G1585"/>
      <c r="H1585"/>
      <c r="I1585"/>
      <c r="J1585"/>
      <c r="K1585"/>
      <c r="L1585"/>
    </row>
    <row r="1586" spans="3:12" x14ac:dyDescent="0.35">
      <c r="C1586" s="2"/>
      <c r="D1586"/>
      <c r="E1586"/>
      <c r="F1586"/>
      <c r="G1586"/>
      <c r="H1586"/>
      <c r="I1586"/>
      <c r="J1586"/>
      <c r="K1586"/>
      <c r="L1586"/>
    </row>
    <row r="1587" spans="3:12" x14ac:dyDescent="0.35">
      <c r="C1587" s="2"/>
      <c r="D1587"/>
      <c r="E1587"/>
      <c r="F1587"/>
      <c r="G1587"/>
      <c r="H1587"/>
      <c r="I1587"/>
      <c r="J1587"/>
      <c r="K1587"/>
      <c r="L1587"/>
    </row>
    <row r="1588" spans="3:12" x14ac:dyDescent="0.35">
      <c r="C1588" s="2"/>
      <c r="D1588"/>
      <c r="E1588"/>
      <c r="F1588"/>
      <c r="G1588"/>
      <c r="H1588"/>
      <c r="I1588"/>
      <c r="J1588"/>
      <c r="K1588"/>
      <c r="L1588"/>
    </row>
    <row r="1589" spans="3:12" x14ac:dyDescent="0.35">
      <c r="C1589" s="2"/>
      <c r="D1589"/>
      <c r="E1589"/>
      <c r="F1589"/>
      <c r="G1589"/>
      <c r="H1589"/>
      <c r="I1589"/>
      <c r="J1589"/>
      <c r="K1589"/>
      <c r="L1589"/>
    </row>
    <row r="1590" spans="3:12" x14ac:dyDescent="0.35">
      <c r="C1590" s="2"/>
      <c r="D1590"/>
      <c r="E1590"/>
      <c r="F1590"/>
      <c r="G1590"/>
      <c r="H1590"/>
      <c r="I1590"/>
      <c r="J1590"/>
      <c r="K1590"/>
      <c r="L1590"/>
    </row>
    <row r="1591" spans="3:12" x14ac:dyDescent="0.35">
      <c r="C1591" s="2"/>
      <c r="D1591"/>
      <c r="E1591"/>
      <c r="F1591"/>
      <c r="G1591"/>
      <c r="H1591"/>
      <c r="I1591"/>
      <c r="J1591"/>
      <c r="K1591"/>
      <c r="L1591"/>
    </row>
    <row r="1592" spans="3:12" x14ac:dyDescent="0.35">
      <c r="C1592" s="2"/>
      <c r="D1592"/>
      <c r="E1592"/>
      <c r="F1592"/>
      <c r="G1592"/>
      <c r="H1592"/>
      <c r="I1592"/>
      <c r="J1592"/>
      <c r="K1592"/>
      <c r="L1592"/>
    </row>
    <row r="1593" spans="3:12" x14ac:dyDescent="0.35">
      <c r="C1593" s="2"/>
      <c r="D1593"/>
      <c r="E1593"/>
      <c r="F1593"/>
      <c r="G1593"/>
      <c r="H1593"/>
      <c r="I1593"/>
      <c r="J1593"/>
      <c r="K1593"/>
      <c r="L1593"/>
    </row>
    <row r="1594" spans="3:12" x14ac:dyDescent="0.35">
      <c r="C1594" s="2"/>
      <c r="D1594"/>
      <c r="E1594"/>
      <c r="F1594"/>
      <c r="G1594"/>
      <c r="H1594"/>
      <c r="I1594"/>
      <c r="J1594"/>
      <c r="K1594"/>
      <c r="L1594"/>
    </row>
    <row r="1595" spans="3:12" x14ac:dyDescent="0.35">
      <c r="C1595" s="2"/>
      <c r="D1595"/>
      <c r="E1595"/>
      <c r="F1595"/>
      <c r="G1595"/>
      <c r="H1595"/>
      <c r="I1595"/>
      <c r="J1595"/>
      <c r="K1595"/>
      <c r="L1595"/>
    </row>
    <row r="1596" spans="3:12" x14ac:dyDescent="0.35">
      <c r="C1596" s="2"/>
      <c r="D1596"/>
      <c r="E1596"/>
      <c r="F1596"/>
      <c r="G1596"/>
      <c r="H1596"/>
      <c r="I1596"/>
      <c r="J1596"/>
      <c r="K1596"/>
      <c r="L1596"/>
    </row>
    <row r="1597" spans="3:12" x14ac:dyDescent="0.35">
      <c r="C1597" s="2"/>
      <c r="D1597"/>
      <c r="E1597"/>
      <c r="F1597"/>
      <c r="G1597"/>
      <c r="H1597"/>
      <c r="I1597"/>
      <c r="J1597"/>
      <c r="K1597"/>
      <c r="L1597"/>
    </row>
    <row r="1598" spans="3:12" x14ac:dyDescent="0.35">
      <c r="C1598" s="2"/>
      <c r="D1598"/>
      <c r="E1598"/>
      <c r="F1598"/>
      <c r="G1598"/>
      <c r="H1598"/>
      <c r="I1598"/>
      <c r="J1598"/>
      <c r="K1598"/>
      <c r="L1598"/>
    </row>
    <row r="1599" spans="3:12" x14ac:dyDescent="0.35">
      <c r="C1599" s="2"/>
      <c r="D1599"/>
      <c r="E1599"/>
      <c r="F1599"/>
      <c r="G1599"/>
      <c r="H1599"/>
      <c r="I1599"/>
      <c r="J1599"/>
      <c r="K1599"/>
      <c r="L1599"/>
    </row>
    <row r="1600" spans="3:12" x14ac:dyDescent="0.35">
      <c r="C1600" s="2"/>
      <c r="D1600"/>
      <c r="E1600"/>
      <c r="F1600"/>
      <c r="G1600"/>
      <c r="H1600"/>
      <c r="I1600"/>
      <c r="J1600"/>
      <c r="K1600"/>
      <c r="L1600"/>
    </row>
    <row r="1601" spans="3:12" x14ac:dyDescent="0.35">
      <c r="C1601" s="2"/>
      <c r="D1601"/>
      <c r="E1601"/>
      <c r="F1601"/>
      <c r="G1601"/>
      <c r="H1601"/>
      <c r="I1601"/>
      <c r="J1601"/>
      <c r="K1601"/>
      <c r="L1601"/>
    </row>
    <row r="1602" spans="3:12" x14ac:dyDescent="0.35">
      <c r="C1602" s="2"/>
      <c r="D1602"/>
      <c r="E1602"/>
      <c r="F1602"/>
      <c r="G1602"/>
      <c r="H1602"/>
      <c r="I1602"/>
      <c r="J1602"/>
      <c r="K1602"/>
      <c r="L1602"/>
    </row>
    <row r="1603" spans="3:12" x14ac:dyDescent="0.35">
      <c r="C1603" s="2"/>
      <c r="D1603"/>
      <c r="E1603"/>
      <c r="F1603"/>
      <c r="G1603"/>
      <c r="H1603"/>
      <c r="I1603"/>
      <c r="J1603"/>
      <c r="K1603"/>
      <c r="L1603"/>
    </row>
    <row r="1604" spans="3:12" x14ac:dyDescent="0.35">
      <c r="C1604" s="2"/>
      <c r="D1604"/>
      <c r="E1604"/>
      <c r="F1604"/>
      <c r="G1604"/>
      <c r="H1604"/>
      <c r="I1604"/>
      <c r="J1604"/>
      <c r="K1604"/>
      <c r="L1604"/>
    </row>
    <row r="1605" spans="3:12" x14ac:dyDescent="0.35">
      <c r="C1605" s="2"/>
      <c r="D1605"/>
      <c r="E1605"/>
      <c r="F1605"/>
      <c r="G1605"/>
      <c r="H1605"/>
      <c r="I1605"/>
      <c r="J1605"/>
      <c r="K1605"/>
      <c r="L1605"/>
    </row>
    <row r="1606" spans="3:12" x14ac:dyDescent="0.35">
      <c r="C1606" s="2"/>
      <c r="D1606"/>
      <c r="E1606"/>
      <c r="F1606"/>
      <c r="G1606"/>
      <c r="H1606"/>
      <c r="I1606"/>
      <c r="J1606"/>
      <c r="K1606"/>
      <c r="L1606"/>
    </row>
    <row r="1607" spans="3:12" x14ac:dyDescent="0.35">
      <c r="C1607" s="2"/>
      <c r="D1607"/>
      <c r="E1607"/>
      <c r="F1607"/>
      <c r="G1607"/>
      <c r="H1607"/>
      <c r="I1607"/>
      <c r="J1607"/>
      <c r="K1607"/>
      <c r="L1607"/>
    </row>
    <row r="1608" spans="3:12" x14ac:dyDescent="0.35">
      <c r="C1608" s="2"/>
      <c r="D1608"/>
      <c r="E1608"/>
      <c r="F1608"/>
      <c r="G1608"/>
      <c r="H1608"/>
      <c r="I1608"/>
      <c r="J1608"/>
      <c r="K1608"/>
      <c r="L1608"/>
    </row>
    <row r="1609" spans="3:12" x14ac:dyDescent="0.35">
      <c r="C1609" s="2"/>
      <c r="D1609"/>
      <c r="E1609"/>
      <c r="F1609"/>
      <c r="G1609"/>
      <c r="H1609"/>
      <c r="I1609"/>
      <c r="J1609"/>
      <c r="K1609"/>
      <c r="L1609"/>
    </row>
    <row r="1610" spans="3:12" x14ac:dyDescent="0.35">
      <c r="C1610" s="2"/>
      <c r="D1610"/>
      <c r="E1610"/>
      <c r="F1610"/>
      <c r="G1610"/>
      <c r="H1610"/>
      <c r="I1610"/>
      <c r="J1610"/>
      <c r="K1610"/>
      <c r="L1610"/>
    </row>
    <row r="1611" spans="3:12" x14ac:dyDescent="0.35">
      <c r="C1611" s="2"/>
      <c r="D1611"/>
      <c r="E1611"/>
      <c r="F1611"/>
      <c r="G1611"/>
      <c r="H1611"/>
      <c r="I1611"/>
      <c r="J1611"/>
      <c r="K1611"/>
      <c r="L1611"/>
    </row>
    <row r="1612" spans="3:12" x14ac:dyDescent="0.35">
      <c r="C1612" s="2"/>
      <c r="D1612"/>
      <c r="E1612"/>
      <c r="F1612"/>
      <c r="G1612"/>
      <c r="H1612"/>
      <c r="I1612"/>
      <c r="J1612"/>
      <c r="K1612"/>
      <c r="L1612"/>
    </row>
    <row r="1613" spans="3:12" x14ac:dyDescent="0.35">
      <c r="C1613" s="2"/>
      <c r="D1613"/>
      <c r="E1613"/>
      <c r="F1613"/>
      <c r="G1613"/>
      <c r="H1613"/>
      <c r="I1613"/>
      <c r="J1613"/>
      <c r="K1613"/>
      <c r="L1613"/>
    </row>
    <row r="1614" spans="3:12" x14ac:dyDescent="0.35">
      <c r="C1614" s="2"/>
      <c r="D1614"/>
      <c r="E1614"/>
      <c r="F1614"/>
      <c r="G1614"/>
      <c r="H1614"/>
      <c r="I1614"/>
      <c r="J1614"/>
      <c r="K1614"/>
      <c r="L1614"/>
    </row>
    <row r="1615" spans="3:12" x14ac:dyDescent="0.35">
      <c r="C1615" s="2"/>
      <c r="D1615"/>
      <c r="E1615"/>
      <c r="F1615"/>
      <c r="G1615"/>
      <c r="H1615"/>
      <c r="I1615"/>
      <c r="J1615"/>
      <c r="K1615"/>
      <c r="L1615"/>
    </row>
    <row r="1616" spans="3:12" x14ac:dyDescent="0.35">
      <c r="C1616" s="2"/>
      <c r="D1616"/>
      <c r="E1616"/>
      <c r="F1616"/>
      <c r="G1616"/>
      <c r="H1616"/>
      <c r="I1616"/>
      <c r="J1616"/>
      <c r="K1616"/>
      <c r="L1616"/>
    </row>
    <row r="1617" spans="3:12" x14ac:dyDescent="0.35">
      <c r="C1617" s="2"/>
      <c r="D1617"/>
      <c r="E1617"/>
      <c r="F1617"/>
      <c r="G1617"/>
      <c r="H1617"/>
      <c r="I1617"/>
      <c r="J1617"/>
      <c r="K1617"/>
      <c r="L1617"/>
    </row>
    <row r="1618" spans="3:12" x14ac:dyDescent="0.35">
      <c r="C1618" s="2"/>
      <c r="D1618"/>
      <c r="E1618"/>
      <c r="F1618"/>
      <c r="G1618"/>
      <c r="H1618"/>
      <c r="I1618"/>
      <c r="J1618"/>
      <c r="K1618"/>
      <c r="L1618"/>
    </row>
    <row r="1619" spans="3:12" x14ac:dyDescent="0.35">
      <c r="C1619" s="2"/>
      <c r="D1619"/>
      <c r="E1619"/>
      <c r="F1619"/>
      <c r="G1619"/>
      <c r="H1619"/>
      <c r="I1619"/>
      <c r="J1619"/>
      <c r="K1619"/>
      <c r="L1619"/>
    </row>
    <row r="1620" spans="3:12" x14ac:dyDescent="0.35">
      <c r="C1620" s="2"/>
      <c r="D1620"/>
      <c r="E1620"/>
      <c r="F1620"/>
      <c r="G1620"/>
      <c r="H1620"/>
      <c r="I1620"/>
      <c r="J1620"/>
      <c r="K1620"/>
      <c r="L1620"/>
    </row>
    <row r="1621" spans="3:12" x14ac:dyDescent="0.35">
      <c r="C1621" s="2"/>
      <c r="D1621"/>
      <c r="E1621"/>
      <c r="F1621"/>
      <c r="G1621"/>
      <c r="H1621"/>
      <c r="I1621"/>
      <c r="J1621"/>
      <c r="K1621"/>
      <c r="L1621"/>
    </row>
    <row r="1622" spans="3:12" x14ac:dyDescent="0.35">
      <c r="C1622" s="2"/>
      <c r="D1622"/>
      <c r="E1622"/>
      <c r="F1622"/>
      <c r="G1622"/>
      <c r="H1622"/>
      <c r="I1622"/>
      <c r="J1622"/>
      <c r="K1622"/>
      <c r="L1622"/>
    </row>
    <row r="1623" spans="3:12" x14ac:dyDescent="0.35">
      <c r="C1623" s="2"/>
      <c r="D1623"/>
      <c r="E1623"/>
      <c r="F1623"/>
      <c r="G1623"/>
      <c r="H1623"/>
      <c r="I1623"/>
      <c r="J1623"/>
      <c r="K1623"/>
      <c r="L1623"/>
    </row>
    <row r="1624" spans="3:12" x14ac:dyDescent="0.35">
      <c r="C1624" s="2"/>
      <c r="D1624"/>
      <c r="E1624"/>
      <c r="F1624"/>
      <c r="G1624"/>
      <c r="H1624"/>
      <c r="I1624"/>
      <c r="J1624"/>
      <c r="K1624"/>
      <c r="L1624"/>
    </row>
    <row r="1625" spans="3:12" x14ac:dyDescent="0.35">
      <c r="C1625" s="2"/>
      <c r="D1625"/>
      <c r="E1625"/>
      <c r="F1625"/>
      <c r="G1625"/>
      <c r="H1625"/>
      <c r="I1625"/>
      <c r="J1625"/>
      <c r="K1625"/>
      <c r="L1625"/>
    </row>
    <row r="1626" spans="3:12" x14ac:dyDescent="0.35">
      <c r="C1626" s="2"/>
      <c r="D1626"/>
      <c r="E1626"/>
      <c r="F1626"/>
      <c r="G1626"/>
      <c r="H1626"/>
      <c r="I1626"/>
      <c r="J1626"/>
      <c r="K1626"/>
      <c r="L1626"/>
    </row>
    <row r="1627" spans="3:12" x14ac:dyDescent="0.35">
      <c r="C1627" s="2"/>
      <c r="D1627"/>
      <c r="E1627"/>
      <c r="F1627"/>
      <c r="G1627"/>
      <c r="H1627"/>
      <c r="I1627"/>
      <c r="J1627"/>
      <c r="K1627"/>
      <c r="L1627"/>
    </row>
    <row r="1628" spans="3:12" x14ac:dyDescent="0.35">
      <c r="C1628" s="2"/>
      <c r="D1628"/>
      <c r="E1628"/>
      <c r="F1628"/>
      <c r="G1628"/>
      <c r="H1628"/>
      <c r="I1628"/>
      <c r="J1628"/>
      <c r="K1628"/>
      <c r="L1628"/>
    </row>
    <row r="1629" spans="3:12" x14ac:dyDescent="0.35">
      <c r="C1629" s="2"/>
      <c r="D1629"/>
      <c r="E1629"/>
      <c r="F1629"/>
      <c r="G1629"/>
      <c r="H1629"/>
      <c r="I1629"/>
      <c r="J1629"/>
      <c r="K1629"/>
      <c r="L1629"/>
    </row>
    <row r="1630" spans="3:12" x14ac:dyDescent="0.35">
      <c r="C1630" s="2"/>
      <c r="D1630"/>
      <c r="E1630"/>
      <c r="F1630"/>
      <c r="G1630"/>
      <c r="H1630"/>
      <c r="I1630"/>
      <c r="J1630"/>
      <c r="K1630"/>
      <c r="L1630"/>
    </row>
    <row r="1631" spans="3:12" x14ac:dyDescent="0.35">
      <c r="C1631" s="2"/>
      <c r="D1631"/>
      <c r="E1631"/>
      <c r="F1631"/>
      <c r="G1631"/>
      <c r="H1631"/>
      <c r="I1631"/>
      <c r="J1631"/>
      <c r="K1631"/>
      <c r="L1631"/>
    </row>
    <row r="1632" spans="3:12" x14ac:dyDescent="0.35">
      <c r="C1632" s="2"/>
      <c r="D1632"/>
      <c r="E1632"/>
      <c r="F1632"/>
      <c r="G1632"/>
      <c r="H1632"/>
      <c r="I1632"/>
      <c r="J1632"/>
      <c r="K1632"/>
      <c r="L1632"/>
    </row>
    <row r="1633" spans="3:12" x14ac:dyDescent="0.35">
      <c r="C1633" s="2"/>
      <c r="D1633"/>
      <c r="E1633"/>
      <c r="F1633"/>
      <c r="G1633"/>
      <c r="H1633"/>
      <c r="I1633"/>
      <c r="J1633"/>
      <c r="K1633"/>
      <c r="L1633"/>
    </row>
    <row r="1634" spans="3:12" x14ac:dyDescent="0.35">
      <c r="C1634" s="2"/>
      <c r="D1634"/>
      <c r="E1634"/>
      <c r="F1634"/>
      <c r="G1634"/>
      <c r="H1634"/>
      <c r="I1634"/>
      <c r="J1634"/>
      <c r="K1634"/>
      <c r="L1634"/>
    </row>
    <row r="1635" spans="3:12" x14ac:dyDescent="0.35">
      <c r="C1635" s="2"/>
      <c r="D1635"/>
      <c r="E1635"/>
      <c r="F1635"/>
      <c r="G1635"/>
      <c r="H1635"/>
      <c r="I1635"/>
      <c r="J1635"/>
      <c r="K1635"/>
      <c r="L1635"/>
    </row>
    <row r="1636" spans="3:12" x14ac:dyDescent="0.35">
      <c r="C1636" s="2"/>
      <c r="D1636"/>
      <c r="E1636"/>
      <c r="F1636"/>
      <c r="G1636"/>
      <c r="H1636"/>
      <c r="I1636"/>
      <c r="J1636"/>
      <c r="K1636"/>
      <c r="L1636"/>
    </row>
    <row r="1637" spans="3:12" x14ac:dyDescent="0.35">
      <c r="C1637" s="2"/>
      <c r="D1637"/>
      <c r="E1637"/>
      <c r="F1637"/>
      <c r="G1637"/>
      <c r="H1637"/>
      <c r="I1637"/>
      <c r="J1637"/>
      <c r="K1637"/>
      <c r="L1637"/>
    </row>
    <row r="1638" spans="3:12" x14ac:dyDescent="0.35">
      <c r="C1638" s="2"/>
      <c r="D1638"/>
      <c r="E1638"/>
      <c r="F1638"/>
      <c r="G1638"/>
      <c r="H1638"/>
      <c r="I1638"/>
      <c r="J1638"/>
      <c r="K1638"/>
      <c r="L1638"/>
    </row>
    <row r="1639" spans="3:12" x14ac:dyDescent="0.35">
      <c r="C1639" s="2"/>
      <c r="D1639"/>
      <c r="E1639"/>
      <c r="F1639"/>
      <c r="G1639"/>
      <c r="H1639"/>
      <c r="I1639"/>
      <c r="J1639"/>
      <c r="K1639"/>
      <c r="L1639"/>
    </row>
    <row r="1640" spans="3:12" x14ac:dyDescent="0.35">
      <c r="C1640" s="2"/>
      <c r="D1640"/>
      <c r="E1640"/>
      <c r="F1640"/>
      <c r="G1640"/>
      <c r="H1640"/>
      <c r="I1640"/>
      <c r="J1640"/>
      <c r="K1640"/>
      <c r="L1640"/>
    </row>
    <row r="1641" spans="3:12" x14ac:dyDescent="0.35">
      <c r="C1641" s="2"/>
      <c r="D1641"/>
      <c r="E1641"/>
      <c r="F1641"/>
      <c r="G1641"/>
      <c r="H1641"/>
      <c r="I1641"/>
      <c r="J1641"/>
      <c r="K1641"/>
      <c r="L1641"/>
    </row>
    <row r="1642" spans="3:12" x14ac:dyDescent="0.35">
      <c r="C1642" s="2"/>
      <c r="D1642"/>
      <c r="E1642"/>
      <c r="F1642"/>
      <c r="G1642"/>
      <c r="H1642"/>
      <c r="I1642"/>
      <c r="J1642"/>
      <c r="K1642"/>
      <c r="L1642"/>
    </row>
    <row r="1643" spans="3:12" x14ac:dyDescent="0.35">
      <c r="C1643" s="2"/>
      <c r="D1643"/>
      <c r="E1643"/>
      <c r="F1643"/>
      <c r="G1643"/>
      <c r="H1643"/>
      <c r="I1643"/>
      <c r="J1643"/>
      <c r="K1643"/>
      <c r="L1643"/>
    </row>
    <row r="1644" spans="3:12" x14ac:dyDescent="0.35">
      <c r="C1644" s="2"/>
      <c r="D1644"/>
      <c r="E1644"/>
      <c r="F1644"/>
      <c r="G1644"/>
      <c r="H1644"/>
      <c r="I1644"/>
      <c r="J1644"/>
      <c r="K1644"/>
      <c r="L1644"/>
    </row>
    <row r="1645" spans="3:12" x14ac:dyDescent="0.35">
      <c r="C1645" s="2"/>
      <c r="D1645"/>
      <c r="E1645"/>
      <c r="F1645"/>
      <c r="G1645"/>
      <c r="H1645"/>
      <c r="I1645"/>
      <c r="J1645"/>
      <c r="K1645"/>
      <c r="L1645"/>
    </row>
    <row r="1646" spans="3:12" x14ac:dyDescent="0.35">
      <c r="C1646" s="2"/>
      <c r="D1646"/>
      <c r="E1646"/>
      <c r="F1646"/>
      <c r="G1646"/>
      <c r="H1646"/>
      <c r="I1646"/>
      <c r="J1646"/>
      <c r="K1646"/>
      <c r="L1646"/>
    </row>
    <row r="1647" spans="3:12" x14ac:dyDescent="0.35">
      <c r="C1647" s="2"/>
      <c r="D1647"/>
      <c r="E1647"/>
      <c r="F1647"/>
      <c r="G1647"/>
      <c r="H1647"/>
      <c r="I1647"/>
      <c r="J1647"/>
      <c r="K1647"/>
      <c r="L1647"/>
    </row>
    <row r="1648" spans="3:12" x14ac:dyDescent="0.35">
      <c r="C1648" s="2"/>
      <c r="D1648"/>
      <c r="E1648"/>
      <c r="F1648"/>
      <c r="G1648"/>
      <c r="H1648"/>
      <c r="I1648"/>
      <c r="J1648"/>
      <c r="K1648"/>
      <c r="L1648"/>
    </row>
    <row r="1649" spans="3:12" x14ac:dyDescent="0.35">
      <c r="C1649" s="2"/>
      <c r="D1649"/>
      <c r="E1649"/>
      <c r="F1649"/>
      <c r="G1649"/>
      <c r="H1649"/>
      <c r="I1649"/>
      <c r="J1649"/>
      <c r="K1649"/>
      <c r="L1649"/>
    </row>
    <row r="1650" spans="3:12" x14ac:dyDescent="0.35">
      <c r="C1650" s="2"/>
      <c r="D1650"/>
      <c r="E1650"/>
      <c r="F1650"/>
      <c r="G1650"/>
      <c r="H1650"/>
      <c r="I1650"/>
      <c r="J1650"/>
      <c r="K1650"/>
      <c r="L1650"/>
    </row>
    <row r="1651" spans="3:12" x14ac:dyDescent="0.35">
      <c r="C1651" s="2"/>
      <c r="D1651"/>
      <c r="E1651"/>
      <c r="F1651"/>
      <c r="G1651"/>
      <c r="H1651"/>
      <c r="I1651"/>
      <c r="J1651"/>
      <c r="K1651"/>
      <c r="L1651"/>
    </row>
    <row r="1652" spans="3:12" x14ac:dyDescent="0.35">
      <c r="C1652" s="2"/>
      <c r="D1652"/>
      <c r="E1652"/>
      <c r="F1652"/>
      <c r="G1652"/>
      <c r="H1652"/>
      <c r="I1652"/>
      <c r="J1652"/>
      <c r="K1652"/>
      <c r="L1652"/>
    </row>
    <row r="1653" spans="3:12" x14ac:dyDescent="0.35">
      <c r="C1653" s="2"/>
      <c r="D1653"/>
      <c r="E1653"/>
      <c r="F1653"/>
      <c r="G1653"/>
      <c r="H1653"/>
      <c r="I1653"/>
      <c r="J1653"/>
      <c r="K1653"/>
      <c r="L1653"/>
    </row>
    <row r="1654" spans="3:12" x14ac:dyDescent="0.35">
      <c r="C1654" s="2"/>
      <c r="D1654"/>
      <c r="E1654"/>
      <c r="F1654"/>
      <c r="G1654"/>
      <c r="H1654"/>
      <c r="I1654"/>
      <c r="J1654"/>
      <c r="K1654"/>
      <c r="L1654"/>
    </row>
    <row r="1655" spans="3:12" x14ac:dyDescent="0.35">
      <c r="C1655" s="2"/>
      <c r="D1655"/>
      <c r="E1655"/>
      <c r="F1655"/>
      <c r="G1655"/>
      <c r="H1655"/>
      <c r="I1655"/>
      <c r="J1655"/>
      <c r="K1655"/>
      <c r="L1655"/>
    </row>
    <row r="1656" spans="3:12" x14ac:dyDescent="0.35">
      <c r="C1656" s="2"/>
      <c r="D1656"/>
      <c r="E1656"/>
      <c r="F1656"/>
      <c r="G1656"/>
      <c r="H1656"/>
      <c r="I1656"/>
      <c r="J1656"/>
      <c r="K1656"/>
      <c r="L1656"/>
    </row>
    <row r="1657" spans="3:12" x14ac:dyDescent="0.35">
      <c r="C1657" s="2"/>
      <c r="D1657"/>
      <c r="E1657"/>
      <c r="F1657"/>
      <c r="G1657"/>
      <c r="H1657"/>
      <c r="I1657"/>
      <c r="J1657"/>
      <c r="K1657"/>
      <c r="L1657"/>
    </row>
    <row r="1658" spans="3:12" x14ac:dyDescent="0.35">
      <c r="C1658" s="2"/>
      <c r="D1658"/>
      <c r="E1658"/>
      <c r="F1658"/>
      <c r="G1658"/>
      <c r="H1658"/>
      <c r="I1658"/>
      <c r="J1658"/>
      <c r="K1658"/>
      <c r="L1658"/>
    </row>
    <row r="1659" spans="3:12" x14ac:dyDescent="0.35">
      <c r="C1659" s="2"/>
      <c r="D1659"/>
      <c r="E1659"/>
      <c r="F1659"/>
      <c r="G1659"/>
      <c r="H1659"/>
      <c r="I1659"/>
      <c r="J1659"/>
      <c r="K1659"/>
      <c r="L1659"/>
    </row>
    <row r="1660" spans="3:12" x14ac:dyDescent="0.35">
      <c r="C1660" s="2"/>
      <c r="D1660"/>
      <c r="E1660"/>
      <c r="F1660"/>
      <c r="G1660"/>
      <c r="H1660"/>
      <c r="I1660"/>
      <c r="J1660"/>
      <c r="K1660"/>
      <c r="L1660"/>
    </row>
    <row r="1661" spans="3:12" x14ac:dyDescent="0.35">
      <c r="C1661" s="2"/>
      <c r="D1661"/>
      <c r="E1661"/>
      <c r="F1661"/>
      <c r="G1661"/>
      <c r="H1661"/>
      <c r="I1661"/>
      <c r="J1661"/>
      <c r="K1661"/>
      <c r="L1661"/>
    </row>
    <row r="1662" spans="3:12" x14ac:dyDescent="0.35">
      <c r="C1662" s="2"/>
      <c r="D1662"/>
      <c r="E1662"/>
      <c r="F1662"/>
      <c r="G1662"/>
      <c r="H1662"/>
      <c r="I1662"/>
      <c r="J1662"/>
      <c r="K1662"/>
      <c r="L1662"/>
    </row>
    <row r="1663" spans="3:12" x14ac:dyDescent="0.35">
      <c r="C1663" s="2"/>
      <c r="D1663"/>
      <c r="E1663"/>
      <c r="F1663"/>
      <c r="G1663"/>
      <c r="H1663"/>
      <c r="I1663"/>
      <c r="J1663"/>
      <c r="K1663"/>
      <c r="L1663"/>
    </row>
    <row r="1664" spans="3:12" x14ac:dyDescent="0.35">
      <c r="C1664" s="2"/>
      <c r="D1664"/>
      <c r="E1664"/>
      <c r="F1664"/>
      <c r="G1664"/>
      <c r="H1664"/>
      <c r="I1664"/>
      <c r="J1664"/>
      <c r="K1664"/>
      <c r="L1664"/>
    </row>
    <row r="1665" spans="3:12" x14ac:dyDescent="0.35">
      <c r="C1665" s="2"/>
      <c r="D1665"/>
      <c r="E1665"/>
      <c r="F1665"/>
      <c r="G1665"/>
      <c r="H1665"/>
      <c r="I1665"/>
      <c r="J1665"/>
      <c r="K1665"/>
      <c r="L1665"/>
    </row>
    <row r="1666" spans="3:12" x14ac:dyDescent="0.35">
      <c r="C1666" s="2"/>
      <c r="D1666"/>
      <c r="E1666"/>
      <c r="F1666"/>
      <c r="G1666"/>
      <c r="H1666"/>
      <c r="I1666"/>
      <c r="J1666"/>
      <c r="K1666"/>
      <c r="L1666"/>
    </row>
    <row r="1667" spans="3:12" x14ac:dyDescent="0.35">
      <c r="C1667" s="2"/>
      <c r="D1667"/>
      <c r="E1667"/>
      <c r="F1667"/>
      <c r="G1667"/>
      <c r="H1667"/>
      <c r="I1667"/>
      <c r="J1667"/>
      <c r="K1667"/>
      <c r="L1667"/>
    </row>
    <row r="1668" spans="3:12" x14ac:dyDescent="0.35">
      <c r="C1668" s="2"/>
      <c r="D1668"/>
      <c r="E1668"/>
      <c r="F1668"/>
      <c r="G1668"/>
      <c r="H1668"/>
      <c r="I1668"/>
      <c r="J1668"/>
      <c r="K1668"/>
      <c r="L1668"/>
    </row>
    <row r="1669" spans="3:12" x14ac:dyDescent="0.35">
      <c r="C1669" s="2"/>
      <c r="D1669"/>
      <c r="E1669"/>
      <c r="F1669"/>
      <c r="G1669"/>
      <c r="H1669"/>
      <c r="I1669"/>
      <c r="J1669"/>
      <c r="K1669"/>
      <c r="L1669"/>
    </row>
    <row r="1670" spans="3:12" x14ac:dyDescent="0.35">
      <c r="C1670" s="2"/>
      <c r="D1670"/>
      <c r="E1670"/>
      <c r="F1670"/>
      <c r="G1670"/>
      <c r="H1670"/>
      <c r="I1670"/>
      <c r="J1670"/>
      <c r="K1670"/>
      <c r="L1670"/>
    </row>
    <row r="1671" spans="3:12" x14ac:dyDescent="0.35">
      <c r="C1671" s="2"/>
      <c r="D1671"/>
      <c r="E1671"/>
      <c r="F1671"/>
      <c r="G1671"/>
      <c r="H1671"/>
      <c r="I1671"/>
      <c r="J1671"/>
      <c r="K1671"/>
      <c r="L1671"/>
    </row>
    <row r="1672" spans="3:12" x14ac:dyDescent="0.35">
      <c r="C1672" s="2"/>
      <c r="D1672"/>
      <c r="E1672"/>
      <c r="F1672"/>
      <c r="G1672"/>
      <c r="H1672"/>
      <c r="I1672"/>
      <c r="J1672"/>
      <c r="K1672"/>
      <c r="L1672"/>
    </row>
    <row r="1673" spans="3:12" x14ac:dyDescent="0.35">
      <c r="C1673" s="2"/>
      <c r="D1673"/>
      <c r="E1673"/>
      <c r="F1673"/>
      <c r="G1673"/>
      <c r="H1673"/>
      <c r="I1673"/>
      <c r="J1673"/>
      <c r="K1673"/>
      <c r="L1673"/>
    </row>
    <row r="1674" spans="3:12" x14ac:dyDescent="0.35">
      <c r="C1674" s="2"/>
      <c r="D1674"/>
      <c r="E1674"/>
      <c r="F1674"/>
      <c r="G1674"/>
      <c r="H1674"/>
      <c r="I1674"/>
      <c r="J1674"/>
      <c r="K1674"/>
      <c r="L1674"/>
    </row>
    <row r="1675" spans="3:12" x14ac:dyDescent="0.35">
      <c r="C1675" s="2"/>
      <c r="D1675"/>
      <c r="E1675"/>
      <c r="F1675"/>
      <c r="G1675"/>
      <c r="H1675"/>
      <c r="I1675"/>
      <c r="J1675"/>
      <c r="K1675"/>
      <c r="L1675"/>
    </row>
    <row r="1676" spans="3:12" x14ac:dyDescent="0.35">
      <c r="C1676" s="2"/>
      <c r="D1676"/>
      <c r="E1676"/>
      <c r="F1676"/>
      <c r="G1676"/>
      <c r="H1676"/>
      <c r="I1676"/>
      <c r="J1676"/>
      <c r="K1676"/>
      <c r="L1676"/>
    </row>
    <row r="1677" spans="3:12" x14ac:dyDescent="0.35">
      <c r="C1677" s="2"/>
      <c r="D1677"/>
      <c r="E1677"/>
      <c r="F1677"/>
      <c r="G1677"/>
      <c r="H1677"/>
      <c r="I1677"/>
      <c r="J1677"/>
      <c r="K1677"/>
      <c r="L1677"/>
    </row>
    <row r="1678" spans="3:12" x14ac:dyDescent="0.35">
      <c r="C1678" s="2"/>
      <c r="D1678"/>
      <c r="E1678"/>
      <c r="F1678"/>
      <c r="G1678"/>
      <c r="H1678"/>
      <c r="I1678"/>
      <c r="J1678"/>
      <c r="K1678"/>
      <c r="L1678"/>
    </row>
    <row r="1679" spans="3:12" x14ac:dyDescent="0.35">
      <c r="C1679" s="2"/>
      <c r="D1679"/>
      <c r="E1679"/>
      <c r="F1679"/>
      <c r="G1679"/>
      <c r="H1679"/>
      <c r="I1679"/>
      <c r="J1679"/>
      <c r="K1679"/>
      <c r="L1679"/>
    </row>
    <row r="1680" spans="3:12" x14ac:dyDescent="0.35">
      <c r="C1680" s="2"/>
      <c r="D1680"/>
      <c r="E1680"/>
      <c r="F1680"/>
      <c r="G1680"/>
      <c r="H1680"/>
      <c r="I1680"/>
      <c r="J1680"/>
      <c r="K1680"/>
      <c r="L1680"/>
    </row>
    <row r="1681" spans="3:12" x14ac:dyDescent="0.35">
      <c r="C1681" s="2"/>
      <c r="D1681"/>
      <c r="E1681"/>
      <c r="F1681"/>
      <c r="G1681"/>
      <c r="H1681"/>
      <c r="I1681"/>
      <c r="J1681"/>
      <c r="K1681"/>
      <c r="L1681"/>
    </row>
    <row r="1682" spans="3:12" x14ac:dyDescent="0.35">
      <c r="C1682" s="2"/>
      <c r="D1682"/>
      <c r="E1682"/>
      <c r="F1682"/>
      <c r="G1682"/>
      <c r="H1682"/>
      <c r="I1682"/>
      <c r="J1682"/>
      <c r="K1682"/>
      <c r="L1682"/>
    </row>
    <row r="1683" spans="3:12" x14ac:dyDescent="0.35">
      <c r="C1683" s="2"/>
      <c r="D1683"/>
      <c r="E1683"/>
      <c r="F1683"/>
      <c r="G1683"/>
      <c r="H1683"/>
      <c r="I1683"/>
      <c r="J1683"/>
      <c r="K1683"/>
      <c r="L1683"/>
    </row>
    <row r="1684" spans="3:12" x14ac:dyDescent="0.35">
      <c r="C1684" s="2"/>
      <c r="D1684"/>
      <c r="E1684"/>
      <c r="F1684"/>
      <c r="G1684"/>
      <c r="H1684"/>
      <c r="I1684"/>
      <c r="J1684"/>
      <c r="K1684"/>
      <c r="L1684"/>
    </row>
    <row r="1685" spans="3:12" x14ac:dyDescent="0.35">
      <c r="C1685" s="2"/>
      <c r="D1685"/>
      <c r="E1685"/>
      <c r="F1685"/>
      <c r="G1685"/>
      <c r="H1685"/>
      <c r="I1685"/>
      <c r="J1685"/>
      <c r="K1685"/>
      <c r="L1685"/>
    </row>
    <row r="1686" spans="3:12" x14ac:dyDescent="0.35">
      <c r="C1686" s="2"/>
      <c r="D1686"/>
      <c r="E1686"/>
      <c r="F1686"/>
      <c r="G1686"/>
      <c r="H1686"/>
      <c r="I1686"/>
      <c r="J1686"/>
      <c r="K1686"/>
      <c r="L1686"/>
    </row>
    <row r="1687" spans="3:12" x14ac:dyDescent="0.35">
      <c r="C1687" s="2"/>
      <c r="D1687"/>
      <c r="E1687"/>
      <c r="F1687"/>
      <c r="G1687"/>
      <c r="H1687"/>
      <c r="I1687"/>
      <c r="J1687"/>
      <c r="K1687"/>
      <c r="L1687"/>
    </row>
    <row r="1688" spans="3:12" x14ac:dyDescent="0.35">
      <c r="C1688" s="2"/>
      <c r="D1688"/>
      <c r="E1688"/>
      <c r="F1688"/>
      <c r="G1688"/>
      <c r="H1688"/>
      <c r="I1688"/>
      <c r="J1688"/>
      <c r="K1688"/>
      <c r="L1688"/>
    </row>
    <row r="1689" spans="3:12" x14ac:dyDescent="0.35">
      <c r="C1689" s="2"/>
      <c r="D1689"/>
      <c r="E1689"/>
      <c r="F1689"/>
      <c r="G1689"/>
      <c r="H1689"/>
      <c r="I1689"/>
      <c r="J1689"/>
      <c r="K1689"/>
      <c r="L1689"/>
    </row>
    <row r="1690" spans="3:12" x14ac:dyDescent="0.35">
      <c r="C1690" s="2"/>
      <c r="D1690"/>
      <c r="E1690"/>
      <c r="F1690"/>
      <c r="G1690"/>
      <c r="H1690"/>
      <c r="I1690"/>
      <c r="J1690"/>
      <c r="K1690"/>
      <c r="L1690"/>
    </row>
    <row r="1691" spans="3:12" x14ac:dyDescent="0.35">
      <c r="C1691" s="2"/>
      <c r="D1691"/>
      <c r="E1691"/>
      <c r="F1691"/>
      <c r="G1691"/>
      <c r="H1691"/>
      <c r="I1691"/>
      <c r="J1691"/>
      <c r="K1691"/>
      <c r="L1691"/>
    </row>
    <row r="1692" spans="3:12" x14ac:dyDescent="0.35">
      <c r="C1692" s="2"/>
      <c r="D1692"/>
      <c r="E1692"/>
      <c r="F1692"/>
      <c r="G1692"/>
      <c r="H1692"/>
      <c r="I1692"/>
      <c r="J1692"/>
      <c r="K1692"/>
      <c r="L1692"/>
    </row>
    <row r="1693" spans="3:12" x14ac:dyDescent="0.35">
      <c r="C1693" s="2"/>
      <c r="D1693"/>
      <c r="E1693"/>
      <c r="F1693"/>
      <c r="G1693"/>
      <c r="H1693"/>
      <c r="I1693"/>
      <c r="J1693"/>
      <c r="K1693"/>
      <c r="L1693"/>
    </row>
    <row r="1694" spans="3:12" x14ac:dyDescent="0.35">
      <c r="C1694" s="2"/>
      <c r="D1694"/>
      <c r="E1694"/>
      <c r="F1694"/>
      <c r="G1694"/>
      <c r="H1694"/>
      <c r="I1694"/>
      <c r="J1694"/>
      <c r="K1694"/>
      <c r="L1694"/>
    </row>
    <row r="1695" spans="3:12" x14ac:dyDescent="0.35">
      <c r="C1695" s="2"/>
      <c r="D1695"/>
      <c r="E1695"/>
      <c r="F1695"/>
      <c r="G1695"/>
      <c r="H1695"/>
      <c r="I1695"/>
      <c r="J1695"/>
      <c r="K1695"/>
      <c r="L1695"/>
    </row>
    <row r="1696" spans="3:12" x14ac:dyDescent="0.35">
      <c r="C1696" s="2"/>
      <c r="D1696"/>
      <c r="E1696"/>
      <c r="F1696"/>
      <c r="G1696"/>
      <c r="H1696"/>
      <c r="I1696"/>
      <c r="J1696"/>
      <c r="K1696"/>
      <c r="L1696"/>
    </row>
    <row r="1697" spans="3:12" x14ac:dyDescent="0.35">
      <c r="C1697" s="2"/>
      <c r="D1697"/>
      <c r="E1697"/>
      <c r="F1697"/>
      <c r="G1697"/>
      <c r="H1697"/>
      <c r="I1697"/>
      <c r="J1697"/>
      <c r="K1697"/>
      <c r="L1697"/>
    </row>
    <row r="1698" spans="3:12" x14ac:dyDescent="0.35">
      <c r="C1698" s="2"/>
      <c r="D1698"/>
      <c r="E1698"/>
      <c r="F1698"/>
      <c r="G1698"/>
      <c r="H1698"/>
      <c r="I1698"/>
      <c r="J1698"/>
      <c r="K1698"/>
      <c r="L1698"/>
    </row>
    <row r="1699" spans="3:12" x14ac:dyDescent="0.35">
      <c r="C1699" s="2"/>
      <c r="D1699"/>
      <c r="E1699"/>
      <c r="F1699"/>
      <c r="G1699"/>
      <c r="H1699"/>
      <c r="I1699"/>
      <c r="J1699"/>
      <c r="K1699"/>
      <c r="L1699"/>
    </row>
    <row r="1700" spans="3:12" x14ac:dyDescent="0.35">
      <c r="C1700" s="2"/>
      <c r="D1700"/>
      <c r="E1700"/>
      <c r="F1700"/>
      <c r="G1700"/>
      <c r="H1700"/>
      <c r="I1700"/>
      <c r="J1700"/>
      <c r="K1700"/>
      <c r="L1700"/>
    </row>
    <row r="1701" spans="3:12" x14ac:dyDescent="0.35">
      <c r="C1701" s="2"/>
      <c r="D1701"/>
      <c r="E1701"/>
      <c r="F1701"/>
      <c r="G1701"/>
      <c r="H1701"/>
      <c r="I1701"/>
      <c r="J1701"/>
      <c r="K1701"/>
      <c r="L1701"/>
    </row>
    <row r="1702" spans="3:12" x14ac:dyDescent="0.35">
      <c r="C1702" s="2"/>
      <c r="D1702"/>
      <c r="E1702"/>
      <c r="F1702"/>
      <c r="G1702"/>
      <c r="H1702"/>
      <c r="I1702"/>
      <c r="J1702"/>
      <c r="K1702"/>
      <c r="L1702"/>
    </row>
    <row r="1703" spans="3:12" x14ac:dyDescent="0.35">
      <c r="C1703" s="2"/>
      <c r="D1703"/>
      <c r="E1703"/>
      <c r="F1703"/>
      <c r="G1703"/>
      <c r="H1703"/>
      <c r="I1703"/>
      <c r="J1703"/>
      <c r="K1703"/>
      <c r="L1703"/>
    </row>
    <row r="1704" spans="3:12" x14ac:dyDescent="0.35">
      <c r="C1704" s="2"/>
      <c r="D1704"/>
      <c r="E1704"/>
      <c r="F1704"/>
      <c r="G1704"/>
      <c r="H1704"/>
      <c r="I1704"/>
      <c r="J1704"/>
      <c r="K1704"/>
      <c r="L1704"/>
    </row>
    <row r="1705" spans="3:12" x14ac:dyDescent="0.35">
      <c r="C1705" s="2"/>
      <c r="D1705"/>
      <c r="E1705"/>
      <c r="F1705"/>
      <c r="G1705"/>
      <c r="H1705"/>
      <c r="I1705"/>
      <c r="J1705"/>
      <c r="K1705"/>
      <c r="L1705"/>
    </row>
    <row r="1706" spans="3:12" x14ac:dyDescent="0.35">
      <c r="C1706" s="2"/>
      <c r="D1706"/>
      <c r="E1706"/>
      <c r="F1706"/>
      <c r="G1706"/>
      <c r="H1706"/>
      <c r="I1706"/>
      <c r="J1706"/>
      <c r="K1706"/>
      <c r="L1706"/>
    </row>
    <row r="1707" spans="3:12" x14ac:dyDescent="0.35">
      <c r="C1707" s="2"/>
      <c r="D1707"/>
      <c r="E1707"/>
      <c r="F1707"/>
      <c r="G1707"/>
      <c r="H1707"/>
      <c r="I1707"/>
      <c r="J1707"/>
      <c r="K1707"/>
      <c r="L1707"/>
    </row>
    <row r="1708" spans="3:12" x14ac:dyDescent="0.35">
      <c r="C1708" s="2"/>
      <c r="D1708"/>
      <c r="E1708"/>
      <c r="F1708"/>
      <c r="G1708"/>
      <c r="H1708"/>
      <c r="I1708"/>
      <c r="J1708"/>
      <c r="K1708"/>
      <c r="L1708"/>
    </row>
    <row r="1709" spans="3:12" x14ac:dyDescent="0.35">
      <c r="C1709" s="2"/>
      <c r="D1709"/>
      <c r="E1709"/>
      <c r="F1709"/>
      <c r="G1709"/>
      <c r="H1709"/>
      <c r="I1709"/>
      <c r="J1709"/>
      <c r="K1709"/>
      <c r="L1709"/>
    </row>
    <row r="1710" spans="3:12" x14ac:dyDescent="0.35">
      <c r="C1710" s="2"/>
      <c r="D1710"/>
      <c r="E1710"/>
      <c r="F1710"/>
      <c r="G1710"/>
      <c r="H1710"/>
      <c r="I1710"/>
      <c r="J1710"/>
      <c r="K1710"/>
      <c r="L1710"/>
    </row>
    <row r="1711" spans="3:12" x14ac:dyDescent="0.35">
      <c r="C1711" s="2"/>
      <c r="D1711"/>
      <c r="E1711"/>
      <c r="F1711"/>
      <c r="G1711"/>
      <c r="H1711"/>
      <c r="I1711"/>
      <c r="J1711"/>
      <c r="K1711"/>
      <c r="L1711"/>
    </row>
    <row r="1712" spans="3:12" x14ac:dyDescent="0.35">
      <c r="C1712" s="2"/>
      <c r="D1712"/>
      <c r="E1712"/>
      <c r="F1712"/>
      <c r="G1712"/>
      <c r="H1712"/>
      <c r="I1712"/>
      <c r="J1712"/>
      <c r="K1712"/>
      <c r="L1712"/>
    </row>
    <row r="1713" spans="3:12" x14ac:dyDescent="0.35">
      <c r="C1713" s="2"/>
      <c r="D1713"/>
      <c r="E1713"/>
      <c r="F1713"/>
      <c r="G1713"/>
      <c r="H1713"/>
      <c r="I1713"/>
      <c r="J1713"/>
      <c r="K1713"/>
      <c r="L1713"/>
    </row>
    <row r="1714" spans="3:12" x14ac:dyDescent="0.35">
      <c r="C1714" s="2"/>
      <c r="D1714"/>
      <c r="E1714"/>
      <c r="F1714"/>
      <c r="G1714"/>
      <c r="H1714"/>
      <c r="I1714"/>
      <c r="J1714"/>
      <c r="K1714"/>
      <c r="L1714"/>
    </row>
    <row r="1715" spans="3:12" x14ac:dyDescent="0.35">
      <c r="C1715" s="2"/>
      <c r="D1715"/>
      <c r="E1715"/>
      <c r="F1715"/>
      <c r="G1715"/>
      <c r="H1715"/>
      <c r="I1715"/>
      <c r="J1715"/>
      <c r="K1715"/>
      <c r="L1715"/>
    </row>
    <row r="1716" spans="3:12" x14ac:dyDescent="0.35">
      <c r="C1716" s="2"/>
      <c r="D1716"/>
      <c r="E1716"/>
      <c r="F1716"/>
      <c r="G1716"/>
      <c r="H1716"/>
      <c r="I1716"/>
      <c r="J1716"/>
      <c r="K1716"/>
      <c r="L1716"/>
    </row>
    <row r="1717" spans="3:12" x14ac:dyDescent="0.35">
      <c r="C1717" s="2"/>
      <c r="D1717"/>
      <c r="E1717"/>
      <c r="F1717"/>
      <c r="G1717"/>
      <c r="H1717"/>
      <c r="I1717"/>
      <c r="J1717"/>
      <c r="K1717"/>
      <c r="L1717"/>
    </row>
    <row r="1718" spans="3:12" x14ac:dyDescent="0.35">
      <c r="C1718" s="2"/>
      <c r="D1718"/>
      <c r="E1718"/>
      <c r="F1718"/>
      <c r="G1718"/>
      <c r="H1718"/>
      <c r="I1718"/>
      <c r="J1718"/>
      <c r="K1718"/>
      <c r="L1718"/>
    </row>
    <row r="1719" spans="3:12" x14ac:dyDescent="0.35">
      <c r="C1719" s="2"/>
      <c r="D1719"/>
      <c r="E1719"/>
      <c r="F1719"/>
      <c r="G1719"/>
      <c r="H1719"/>
      <c r="I1719"/>
      <c r="J1719"/>
      <c r="K1719"/>
      <c r="L1719"/>
    </row>
    <row r="1720" spans="3:12" x14ac:dyDescent="0.35">
      <c r="C1720" s="2"/>
      <c r="D1720"/>
      <c r="E1720"/>
      <c r="F1720"/>
      <c r="G1720"/>
      <c r="H1720"/>
      <c r="I1720"/>
      <c r="J1720"/>
      <c r="K1720"/>
      <c r="L1720"/>
    </row>
    <row r="1721" spans="3:12" x14ac:dyDescent="0.35">
      <c r="C1721" s="2"/>
      <c r="D1721"/>
      <c r="E1721"/>
      <c r="F1721"/>
      <c r="G1721"/>
      <c r="H1721"/>
      <c r="I1721"/>
      <c r="J1721"/>
      <c r="K1721"/>
      <c r="L1721"/>
    </row>
    <row r="1722" spans="3:12" x14ac:dyDescent="0.35">
      <c r="C1722" s="2"/>
      <c r="D1722"/>
      <c r="E1722"/>
      <c r="F1722"/>
      <c r="G1722"/>
      <c r="H1722"/>
      <c r="I1722"/>
      <c r="J1722"/>
      <c r="K1722"/>
      <c r="L1722"/>
    </row>
    <row r="1723" spans="3:12" x14ac:dyDescent="0.35">
      <c r="C1723" s="2"/>
      <c r="D1723"/>
      <c r="E1723"/>
      <c r="F1723"/>
      <c r="G1723"/>
      <c r="H1723"/>
      <c r="I1723"/>
      <c r="J1723"/>
      <c r="K1723"/>
      <c r="L1723"/>
    </row>
    <row r="1724" spans="3:12" x14ac:dyDescent="0.35">
      <c r="C1724" s="2"/>
      <c r="D1724"/>
      <c r="E1724"/>
      <c r="F1724"/>
      <c r="G1724"/>
      <c r="H1724"/>
      <c r="I1724"/>
      <c r="J1724"/>
      <c r="K1724"/>
      <c r="L1724"/>
    </row>
    <row r="1725" spans="3:12" x14ac:dyDescent="0.35">
      <c r="C1725" s="2"/>
      <c r="D1725"/>
      <c r="E1725"/>
      <c r="F1725"/>
      <c r="G1725"/>
      <c r="H1725"/>
      <c r="I1725"/>
      <c r="J1725"/>
      <c r="K1725"/>
      <c r="L17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DF80-FDEA-4CF5-B99C-A1FCAE362830}">
  <sheetPr>
    <tabColor theme="3" tint="0.249977111117893"/>
  </sheetPr>
  <dimension ref="C1:M88"/>
  <sheetViews>
    <sheetView topLeftCell="B1" workbookViewId="0">
      <selection activeCell="A59" sqref="A59:XFD59"/>
    </sheetView>
  </sheetViews>
  <sheetFormatPr defaultRowHeight="14.5" x14ac:dyDescent="0.35"/>
  <cols>
    <col min="3" max="3" width="30.26953125" customWidth="1"/>
    <col min="4" max="4" width="18.08984375" customWidth="1"/>
    <col min="12" max="12" width="19.7265625" customWidth="1"/>
    <col min="13" max="13" width="13.54296875" style="83" customWidth="1"/>
  </cols>
  <sheetData>
    <row r="1" spans="3:13" ht="26" x14ac:dyDescent="0.6">
      <c r="C1" s="9" t="s">
        <v>364</v>
      </c>
    </row>
    <row r="2" spans="3:13" x14ac:dyDescent="0.35">
      <c r="C2" t="s">
        <v>107</v>
      </c>
    </row>
    <row r="3" spans="3:13" x14ac:dyDescent="0.35">
      <c r="C3" t="s">
        <v>365</v>
      </c>
    </row>
    <row r="7" spans="3:13" x14ac:dyDescent="0.35">
      <c r="K7" s="79">
        <v>1</v>
      </c>
      <c r="L7" s="79">
        <v>2</v>
      </c>
      <c r="M7" s="84">
        <v>3</v>
      </c>
    </row>
    <row r="8" spans="3:13" x14ac:dyDescent="0.35">
      <c r="M8" s="85" t="s">
        <v>187</v>
      </c>
    </row>
    <row r="9" spans="3:13" x14ac:dyDescent="0.35">
      <c r="K9" s="47">
        <v>1</v>
      </c>
      <c r="L9" s="21" t="s">
        <v>110</v>
      </c>
      <c r="M9" s="83">
        <v>42</v>
      </c>
    </row>
    <row r="10" spans="3:13" x14ac:dyDescent="0.35">
      <c r="K10" s="47">
        <v>2</v>
      </c>
      <c r="L10" s="21" t="s">
        <v>111</v>
      </c>
      <c r="M10" s="83">
        <v>25.2</v>
      </c>
    </row>
    <row r="11" spans="3:13" x14ac:dyDescent="0.35">
      <c r="K11" s="47">
        <v>3</v>
      </c>
      <c r="L11" s="21" t="s">
        <v>112</v>
      </c>
      <c r="M11" s="83">
        <v>42.8</v>
      </c>
    </row>
    <row r="12" spans="3:13" x14ac:dyDescent="0.35">
      <c r="K12" s="47">
        <v>4</v>
      </c>
      <c r="L12" s="21" t="s">
        <v>113</v>
      </c>
      <c r="M12" s="83">
        <v>51.1</v>
      </c>
    </row>
    <row r="13" spans="3:13" x14ac:dyDescent="0.35">
      <c r="K13" s="47">
        <v>5</v>
      </c>
      <c r="L13" s="21" t="s">
        <v>114</v>
      </c>
      <c r="M13" s="83">
        <v>75.8</v>
      </c>
    </row>
    <row r="14" spans="3:13" x14ac:dyDescent="0.35">
      <c r="K14" s="47">
        <v>6</v>
      </c>
      <c r="L14" s="21" t="s">
        <v>115</v>
      </c>
      <c r="M14" s="83">
        <v>52.6</v>
      </c>
    </row>
    <row r="15" spans="3:13" x14ac:dyDescent="0.35">
      <c r="K15" s="47">
        <v>7</v>
      </c>
      <c r="L15" s="21" t="s">
        <v>116</v>
      </c>
      <c r="M15" s="83">
        <v>55.2</v>
      </c>
    </row>
    <row r="16" spans="3:13" x14ac:dyDescent="0.35">
      <c r="K16" s="47">
        <v>8</v>
      </c>
      <c r="L16" s="21" t="s">
        <v>117</v>
      </c>
      <c r="M16" s="83">
        <v>58.7</v>
      </c>
    </row>
    <row r="17" spans="11:13" x14ac:dyDescent="0.35">
      <c r="K17" s="47">
        <v>9</v>
      </c>
      <c r="L17" s="21" t="s">
        <v>118</v>
      </c>
      <c r="M17" s="83">
        <v>47.7</v>
      </c>
    </row>
    <row r="18" spans="11:13" x14ac:dyDescent="0.35">
      <c r="K18" s="47">
        <v>10</v>
      </c>
      <c r="L18" s="21" t="s">
        <v>119</v>
      </c>
      <c r="M18" s="83">
        <v>36.1</v>
      </c>
    </row>
    <row r="19" spans="11:13" x14ac:dyDescent="0.35">
      <c r="K19" s="47">
        <v>11</v>
      </c>
      <c r="L19" s="21" t="s">
        <v>120</v>
      </c>
      <c r="M19" s="83">
        <v>25.3</v>
      </c>
    </row>
    <row r="20" spans="11:13" x14ac:dyDescent="0.35">
      <c r="K20" s="47">
        <v>12</v>
      </c>
      <c r="L20" s="21" t="s">
        <v>121</v>
      </c>
      <c r="M20" s="83">
        <v>44.3</v>
      </c>
    </row>
    <row r="21" spans="11:13" x14ac:dyDescent="0.35">
      <c r="K21" s="47">
        <v>13</v>
      </c>
      <c r="L21" s="21" t="s">
        <v>122</v>
      </c>
      <c r="M21" s="83">
        <v>38.299999999999997</v>
      </c>
    </row>
    <row r="22" spans="11:13" x14ac:dyDescent="0.35">
      <c r="K22" s="47">
        <v>14</v>
      </c>
      <c r="L22" s="21" t="s">
        <v>123</v>
      </c>
      <c r="M22" s="83">
        <v>47.2</v>
      </c>
    </row>
    <row r="23" spans="11:13" x14ac:dyDescent="0.35">
      <c r="K23" s="47">
        <v>15</v>
      </c>
      <c r="L23" s="21" t="s">
        <v>124</v>
      </c>
      <c r="M23" s="83">
        <v>43.5</v>
      </c>
    </row>
    <row r="24" spans="11:13" x14ac:dyDescent="0.35">
      <c r="K24" s="47">
        <v>16</v>
      </c>
      <c r="L24" s="21" t="s">
        <v>125</v>
      </c>
      <c r="M24" s="83">
        <v>49.9</v>
      </c>
    </row>
    <row r="25" spans="11:13" x14ac:dyDescent="0.35">
      <c r="K25" s="47">
        <v>17</v>
      </c>
      <c r="L25" s="21" t="s">
        <v>126</v>
      </c>
      <c r="M25" s="83">
        <v>53.7</v>
      </c>
    </row>
    <row r="26" spans="11:13" x14ac:dyDescent="0.35">
      <c r="K26" s="47">
        <v>18</v>
      </c>
      <c r="L26" s="21" t="s">
        <v>127</v>
      </c>
      <c r="M26" s="83">
        <v>49.1</v>
      </c>
    </row>
    <row r="27" spans="11:13" x14ac:dyDescent="0.35">
      <c r="K27" s="47">
        <v>19</v>
      </c>
      <c r="L27" s="21" t="s">
        <v>128</v>
      </c>
      <c r="M27" s="83">
        <v>51.1</v>
      </c>
    </row>
    <row r="28" spans="11:13" x14ac:dyDescent="0.35">
      <c r="K28" s="47">
        <v>20</v>
      </c>
      <c r="L28" s="21" t="s">
        <v>129</v>
      </c>
      <c r="M28" s="83">
        <v>54.5</v>
      </c>
    </row>
    <row r="29" spans="11:13" x14ac:dyDescent="0.35">
      <c r="K29" s="47">
        <v>21</v>
      </c>
      <c r="L29" s="21" t="s">
        <v>130</v>
      </c>
      <c r="M29" s="83">
        <v>34.1</v>
      </c>
    </row>
    <row r="30" spans="11:13" x14ac:dyDescent="0.35">
      <c r="K30" s="47">
        <v>22</v>
      </c>
      <c r="L30" s="21" t="s">
        <v>131</v>
      </c>
      <c r="M30" s="83">
        <v>45.3</v>
      </c>
    </row>
    <row r="31" spans="11:13" x14ac:dyDescent="0.35">
      <c r="K31" s="47">
        <v>23</v>
      </c>
      <c r="L31" s="21" t="s">
        <v>132</v>
      </c>
      <c r="M31" s="83">
        <v>23.6</v>
      </c>
    </row>
    <row r="32" spans="11:13" x14ac:dyDescent="0.35">
      <c r="K32" s="47">
        <v>24</v>
      </c>
      <c r="L32" s="21" t="s">
        <v>133</v>
      </c>
      <c r="M32" s="83">
        <v>22.5</v>
      </c>
    </row>
    <row r="33" spans="11:13" x14ac:dyDescent="0.35">
      <c r="K33" s="47">
        <v>25</v>
      </c>
      <c r="L33" s="21" t="s">
        <v>134</v>
      </c>
      <c r="M33" s="83">
        <v>46.8</v>
      </c>
    </row>
    <row r="34" spans="11:13" x14ac:dyDescent="0.35">
      <c r="K34" s="47">
        <v>26</v>
      </c>
      <c r="L34" s="21" t="s">
        <v>135</v>
      </c>
      <c r="M34" s="83">
        <v>46.1</v>
      </c>
    </row>
    <row r="35" spans="11:13" x14ac:dyDescent="0.35">
      <c r="K35" s="47">
        <v>27</v>
      </c>
      <c r="L35" s="21" t="s">
        <v>136</v>
      </c>
      <c r="M35" s="83">
        <v>51.4</v>
      </c>
    </row>
    <row r="36" spans="11:13" x14ac:dyDescent="0.35">
      <c r="K36" s="47">
        <v>28</v>
      </c>
      <c r="L36" s="21" t="s">
        <v>137</v>
      </c>
      <c r="M36" s="83">
        <v>51.8</v>
      </c>
    </row>
    <row r="37" spans="11:13" x14ac:dyDescent="0.35">
      <c r="K37" s="47">
        <v>29</v>
      </c>
      <c r="L37" s="21" t="s">
        <v>138</v>
      </c>
      <c r="M37" s="83">
        <v>16.399999999999999</v>
      </c>
    </row>
    <row r="38" spans="11:13" x14ac:dyDescent="0.35">
      <c r="K38" s="47">
        <v>30</v>
      </c>
      <c r="L38" s="21" t="s">
        <v>139</v>
      </c>
      <c r="M38" s="83">
        <v>22.4</v>
      </c>
    </row>
    <row r="39" spans="11:13" x14ac:dyDescent="0.35">
      <c r="K39" s="47">
        <v>31</v>
      </c>
      <c r="L39" s="21" t="s">
        <v>140</v>
      </c>
      <c r="M39" s="83">
        <v>44.7</v>
      </c>
    </row>
    <row r="40" spans="11:13" x14ac:dyDescent="0.35">
      <c r="K40" s="47">
        <v>32</v>
      </c>
      <c r="L40" s="21" t="s">
        <v>141</v>
      </c>
      <c r="M40" s="83">
        <v>20.7</v>
      </c>
    </row>
    <row r="41" spans="11:13" x14ac:dyDescent="0.35">
      <c r="K41" s="47">
        <v>33</v>
      </c>
      <c r="L41" s="21" t="s">
        <v>142</v>
      </c>
      <c r="M41" s="83">
        <v>33.1</v>
      </c>
    </row>
    <row r="42" spans="11:13" x14ac:dyDescent="0.35">
      <c r="K42" s="47">
        <v>34</v>
      </c>
      <c r="L42" s="21" t="s">
        <v>143</v>
      </c>
      <c r="M42" s="83">
        <v>65</v>
      </c>
    </row>
    <row r="43" spans="11:13" x14ac:dyDescent="0.35">
      <c r="K43" s="47">
        <v>35</v>
      </c>
      <c r="L43" s="21" t="s">
        <v>144</v>
      </c>
      <c r="M43" s="83">
        <v>48.5</v>
      </c>
    </row>
    <row r="44" spans="11:13" x14ac:dyDescent="0.35">
      <c r="K44" s="47">
        <v>36</v>
      </c>
      <c r="L44" s="21" t="s">
        <v>145</v>
      </c>
      <c r="M44" s="83">
        <v>53.2</v>
      </c>
    </row>
    <row r="45" spans="11:13" x14ac:dyDescent="0.35">
      <c r="K45" s="47">
        <v>37</v>
      </c>
      <c r="L45" s="21" t="s">
        <v>146</v>
      </c>
      <c r="M45" s="83">
        <v>47.9</v>
      </c>
    </row>
    <row r="46" spans="11:13" x14ac:dyDescent="0.35">
      <c r="K46" s="47">
        <v>38</v>
      </c>
      <c r="L46" s="21" t="s">
        <v>147</v>
      </c>
      <c r="M46" s="83">
        <v>23.8</v>
      </c>
    </row>
    <row r="47" spans="11:13" x14ac:dyDescent="0.35">
      <c r="K47" s="47">
        <v>39</v>
      </c>
      <c r="L47" s="21" t="s">
        <v>148</v>
      </c>
      <c r="M47" s="83">
        <v>60.5</v>
      </c>
    </row>
    <row r="48" spans="11:13" x14ac:dyDescent="0.35">
      <c r="K48" s="47">
        <v>40</v>
      </c>
      <c r="L48" s="21" t="s">
        <v>149</v>
      </c>
      <c r="M48" s="83">
        <v>57.1</v>
      </c>
    </row>
    <row r="49" spans="11:13" x14ac:dyDescent="0.35">
      <c r="K49" s="47">
        <v>41</v>
      </c>
      <c r="L49" s="21" t="s">
        <v>150</v>
      </c>
      <c r="M49" s="83">
        <v>26.4</v>
      </c>
    </row>
    <row r="50" spans="11:13" x14ac:dyDescent="0.35">
      <c r="K50" s="47">
        <v>42</v>
      </c>
      <c r="L50" s="21" t="s">
        <v>151</v>
      </c>
      <c r="M50" s="83">
        <v>33</v>
      </c>
    </row>
    <row r="51" spans="11:13" x14ac:dyDescent="0.35">
      <c r="K51" s="47">
        <v>43</v>
      </c>
      <c r="L51" s="21" t="s">
        <v>152</v>
      </c>
      <c r="M51" s="83">
        <v>53.9</v>
      </c>
    </row>
    <row r="52" spans="11:13" x14ac:dyDescent="0.35">
      <c r="K52" s="47">
        <v>44</v>
      </c>
      <c r="L52" s="21" t="s">
        <v>153</v>
      </c>
      <c r="M52" s="83">
        <v>15</v>
      </c>
    </row>
    <row r="53" spans="11:13" x14ac:dyDescent="0.35">
      <c r="K53" s="47">
        <v>45</v>
      </c>
      <c r="L53" s="21" t="s">
        <v>154</v>
      </c>
      <c r="M53" s="83">
        <v>37.299999999999997</v>
      </c>
    </row>
    <row r="54" spans="11:13" x14ac:dyDescent="0.35">
      <c r="K54" s="47">
        <v>46</v>
      </c>
      <c r="L54" s="21" t="s">
        <v>155</v>
      </c>
      <c r="M54" s="83">
        <v>19.3</v>
      </c>
    </row>
    <row r="55" spans="11:13" x14ac:dyDescent="0.35">
      <c r="K55" s="47">
        <v>47</v>
      </c>
      <c r="L55" s="21" t="s">
        <v>156</v>
      </c>
      <c r="M55" s="83">
        <v>27.2</v>
      </c>
    </row>
    <row r="56" spans="11:13" x14ac:dyDescent="0.35">
      <c r="K56" s="47">
        <v>48</v>
      </c>
      <c r="L56" s="21" t="s">
        <v>157</v>
      </c>
      <c r="M56" s="83">
        <v>56.2</v>
      </c>
    </row>
    <row r="57" spans="11:13" x14ac:dyDescent="0.35">
      <c r="K57" s="47">
        <v>49</v>
      </c>
      <c r="L57" s="21" t="s">
        <v>158</v>
      </c>
      <c r="M57" s="83">
        <v>49.3</v>
      </c>
    </row>
    <row r="58" spans="11:13" x14ac:dyDescent="0.35">
      <c r="K58" s="47">
        <v>50</v>
      </c>
      <c r="L58" s="21" t="s">
        <v>159</v>
      </c>
      <c r="M58" s="83">
        <v>40.200000000000003</v>
      </c>
    </row>
    <row r="59" spans="11:13" x14ac:dyDescent="0.35">
      <c r="K59" s="47">
        <v>51</v>
      </c>
      <c r="L59" s="21" t="s">
        <v>160</v>
      </c>
      <c r="M59" s="83">
        <v>29.7</v>
      </c>
    </row>
    <row r="60" spans="11:13" x14ac:dyDescent="0.35">
      <c r="K60" s="47">
        <v>52</v>
      </c>
      <c r="L60" s="21" t="s">
        <v>161</v>
      </c>
      <c r="M60" s="83">
        <v>45.8</v>
      </c>
    </row>
    <row r="61" spans="11:13" x14ac:dyDescent="0.35">
      <c r="K61" s="47">
        <v>53</v>
      </c>
      <c r="L61" s="21" t="s">
        <v>162</v>
      </c>
      <c r="M61" s="83">
        <v>50.4</v>
      </c>
    </row>
    <row r="62" spans="11:13" x14ac:dyDescent="0.35">
      <c r="K62" s="47">
        <v>54</v>
      </c>
      <c r="L62" s="21" t="s">
        <v>163</v>
      </c>
      <c r="M62" s="83">
        <v>32.700000000000003</v>
      </c>
    </row>
    <row r="63" spans="11:13" x14ac:dyDescent="0.35">
      <c r="K63" s="47">
        <v>55</v>
      </c>
      <c r="L63" s="21" t="s">
        <v>164</v>
      </c>
      <c r="M63" s="83">
        <v>56.5</v>
      </c>
    </row>
    <row r="64" spans="11:13" x14ac:dyDescent="0.35">
      <c r="K64" s="47">
        <v>56</v>
      </c>
      <c r="L64" s="21" t="s">
        <v>165</v>
      </c>
      <c r="M64" s="83">
        <v>24.4</v>
      </c>
    </row>
    <row r="65" spans="11:13" x14ac:dyDescent="0.35">
      <c r="K65" s="47">
        <v>57</v>
      </c>
      <c r="L65" s="21" t="s">
        <v>166</v>
      </c>
      <c r="M65" s="83">
        <v>56.5</v>
      </c>
    </row>
    <row r="66" spans="11:13" x14ac:dyDescent="0.35">
      <c r="K66" s="47">
        <v>58</v>
      </c>
      <c r="L66" s="21" t="s">
        <v>167</v>
      </c>
      <c r="M66" s="83">
        <v>29.4</v>
      </c>
    </row>
    <row r="67" spans="11:13" x14ac:dyDescent="0.35">
      <c r="K67" s="47">
        <v>59</v>
      </c>
      <c r="L67" s="21" t="s">
        <v>43</v>
      </c>
      <c r="M67" s="83">
        <v>24.6</v>
      </c>
    </row>
    <row r="68" spans="11:13" x14ac:dyDescent="0.35">
      <c r="K68" s="47">
        <v>60</v>
      </c>
      <c r="L68" s="21" t="s">
        <v>168</v>
      </c>
      <c r="M68" s="83">
        <v>10.4</v>
      </c>
    </row>
    <row r="69" spans="11:13" x14ac:dyDescent="0.35">
      <c r="K69" s="47">
        <v>61</v>
      </c>
      <c r="L69" s="21" t="s">
        <v>169</v>
      </c>
      <c r="M69" s="83">
        <v>43.5</v>
      </c>
    </row>
    <row r="70" spans="11:13" x14ac:dyDescent="0.35">
      <c r="K70" s="47">
        <v>62</v>
      </c>
      <c r="L70" s="21" t="s">
        <v>170</v>
      </c>
      <c r="M70" s="83">
        <v>50.5</v>
      </c>
    </row>
    <row r="71" spans="11:13" x14ac:dyDescent="0.35">
      <c r="K71" s="47">
        <v>63</v>
      </c>
      <c r="L71" s="21" t="s">
        <v>171</v>
      </c>
      <c r="M71" s="83">
        <v>41.2</v>
      </c>
    </row>
    <row r="72" spans="11:13" x14ac:dyDescent="0.35">
      <c r="K72" s="47">
        <v>64</v>
      </c>
      <c r="L72" s="21" t="s">
        <v>172</v>
      </c>
      <c r="M72" s="83">
        <v>36.5</v>
      </c>
    </row>
    <row r="73" spans="11:13" x14ac:dyDescent="0.35">
      <c r="K73" s="47">
        <v>65</v>
      </c>
      <c r="L73" s="21" t="s">
        <v>173</v>
      </c>
      <c r="M73" s="83">
        <v>68.599999999999994</v>
      </c>
    </row>
    <row r="74" spans="11:13" x14ac:dyDescent="0.35">
      <c r="K74" s="47">
        <v>66</v>
      </c>
      <c r="L74" s="21" t="s">
        <v>174</v>
      </c>
      <c r="M74" s="83">
        <v>53.2</v>
      </c>
    </row>
    <row r="75" spans="11:13" x14ac:dyDescent="0.35">
      <c r="K75" s="47">
        <v>67</v>
      </c>
      <c r="L75" s="21" t="s">
        <v>175</v>
      </c>
      <c r="M75" s="83">
        <v>26.8</v>
      </c>
    </row>
    <row r="76" spans="11:13" x14ac:dyDescent="0.35">
      <c r="K76" s="47">
        <v>68</v>
      </c>
      <c r="L76" s="21" t="s">
        <v>176</v>
      </c>
      <c r="M76" s="83">
        <v>27.1</v>
      </c>
    </row>
    <row r="77" spans="11:13" x14ac:dyDescent="0.35">
      <c r="K77" s="47">
        <v>69</v>
      </c>
      <c r="L77" s="21" t="s">
        <v>177</v>
      </c>
      <c r="M77" s="83">
        <v>58.4</v>
      </c>
    </row>
    <row r="78" spans="11:13" x14ac:dyDescent="0.35">
      <c r="K78" s="47">
        <v>70</v>
      </c>
      <c r="L78" s="21" t="s">
        <v>178</v>
      </c>
      <c r="M78" s="83">
        <v>60.4</v>
      </c>
    </row>
    <row r="79" spans="11:13" x14ac:dyDescent="0.35">
      <c r="K79" s="47">
        <v>71</v>
      </c>
      <c r="L79" s="21" t="s">
        <v>179</v>
      </c>
      <c r="M79" s="83">
        <v>32.9</v>
      </c>
    </row>
    <row r="80" spans="11:13" x14ac:dyDescent="0.35">
      <c r="K80" s="47">
        <v>72</v>
      </c>
      <c r="L80" s="21" t="s">
        <v>180</v>
      </c>
      <c r="M80" s="83">
        <v>15.9</v>
      </c>
    </row>
    <row r="81" spans="11:13" x14ac:dyDescent="0.35">
      <c r="K81" s="47">
        <v>73</v>
      </c>
      <c r="L81" s="21" t="s">
        <v>181</v>
      </c>
      <c r="M81" s="83">
        <v>51.2</v>
      </c>
    </row>
    <row r="82" spans="11:13" x14ac:dyDescent="0.35">
      <c r="K82" s="47">
        <v>74</v>
      </c>
      <c r="L82" s="21" t="s">
        <v>46</v>
      </c>
      <c r="M82" s="83">
        <v>38.5</v>
      </c>
    </row>
    <row r="83" spans="11:13" x14ac:dyDescent="0.35">
      <c r="K83" s="47">
        <v>75</v>
      </c>
      <c r="L83" s="21" t="s">
        <v>182</v>
      </c>
      <c r="M83" s="83">
        <v>69.7</v>
      </c>
    </row>
    <row r="84" spans="11:13" x14ac:dyDescent="0.35">
      <c r="K84" s="47">
        <v>76</v>
      </c>
      <c r="L84" s="21" t="s">
        <v>183</v>
      </c>
      <c r="M84" s="83">
        <v>35.799999999999997</v>
      </c>
    </row>
    <row r="85" spans="11:13" x14ac:dyDescent="0.35">
      <c r="K85" s="47">
        <v>77</v>
      </c>
      <c r="L85" s="21" t="s">
        <v>184</v>
      </c>
      <c r="M85" s="83">
        <v>32.9</v>
      </c>
    </row>
    <row r="86" spans="11:13" x14ac:dyDescent="0.35">
      <c r="K86" s="47">
        <v>78</v>
      </c>
      <c r="L86" s="21" t="s">
        <v>185</v>
      </c>
      <c r="M86" s="83">
        <v>49.4</v>
      </c>
    </row>
    <row r="87" spans="11:13" x14ac:dyDescent="0.35">
      <c r="K87" s="47">
        <v>79</v>
      </c>
      <c r="L87" s="21" t="s">
        <v>186</v>
      </c>
      <c r="M87" s="83">
        <v>15</v>
      </c>
    </row>
    <row r="88" spans="11:13" x14ac:dyDescent="0.35">
      <c r="K88" s="47">
        <v>80</v>
      </c>
      <c r="L88" s="82" t="s">
        <v>367</v>
      </c>
      <c r="M88" s="83">
        <f>AVERAGE(M9:M87)</f>
        <v>41.57848101265823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470B7-CD55-4D66-B120-40BC8FAA83EE}">
  <sheetPr>
    <tabColor theme="3" tint="0.249977111117893"/>
  </sheetPr>
  <dimension ref="A1:AE84"/>
  <sheetViews>
    <sheetView topLeftCell="M1" workbookViewId="0">
      <selection activeCell="A59" sqref="A59:XFD59"/>
    </sheetView>
  </sheetViews>
  <sheetFormatPr defaultRowHeight="14.5" x14ac:dyDescent="0.35"/>
  <cols>
    <col min="2" max="2" width="8.7265625" style="22"/>
    <col min="3" max="3" width="10.453125" style="22" customWidth="1"/>
    <col min="4" max="4" width="14.7265625" style="22" customWidth="1"/>
    <col min="5" max="7" width="12.36328125" style="22" customWidth="1"/>
    <col min="8" max="17" width="12.36328125" style="23" customWidth="1"/>
    <col min="18" max="18" width="4.81640625" customWidth="1"/>
    <col min="19" max="19" width="13.7265625" customWidth="1"/>
    <col min="20" max="29" width="12" customWidth="1"/>
    <col min="32" max="16384" width="8.7265625" style="22"/>
  </cols>
  <sheetData>
    <row r="1" spans="1:31" ht="22.5" customHeight="1" x14ac:dyDescent="0.35">
      <c r="D1" s="138" t="s">
        <v>190</v>
      </c>
      <c r="E1" s="138"/>
      <c r="F1" s="138"/>
      <c r="G1" s="138"/>
      <c r="H1" s="138"/>
      <c r="I1" s="138"/>
      <c r="J1" s="138"/>
      <c r="K1" s="138"/>
      <c r="L1" s="138"/>
      <c r="M1" s="138"/>
    </row>
    <row r="2" spans="1:31" x14ac:dyDescent="0.35">
      <c r="D2" s="22" t="s">
        <v>191</v>
      </c>
    </row>
    <row r="3" spans="1:31" x14ac:dyDescent="0.35">
      <c r="B3" s="79">
        <v>1</v>
      </c>
      <c r="C3" s="79">
        <v>2</v>
      </c>
      <c r="D3" s="72">
        <v>3</v>
      </c>
      <c r="E3" s="79">
        <v>4</v>
      </c>
      <c r="F3" s="79">
        <v>5</v>
      </c>
      <c r="G3" s="72">
        <v>6</v>
      </c>
      <c r="H3" s="79">
        <v>7</v>
      </c>
      <c r="I3" s="79">
        <v>8</v>
      </c>
      <c r="J3" s="72">
        <v>9</v>
      </c>
      <c r="K3" s="79">
        <v>10</v>
      </c>
      <c r="L3" s="79">
        <v>11</v>
      </c>
      <c r="M3" s="72">
        <v>12</v>
      </c>
      <c r="N3" s="79">
        <v>13</v>
      </c>
      <c r="O3" s="79">
        <v>14</v>
      </c>
      <c r="P3" s="72">
        <v>15</v>
      </c>
      <c r="Q3" s="79">
        <v>16</v>
      </c>
      <c r="R3" s="79">
        <v>17</v>
      </c>
      <c r="S3" s="72">
        <v>18</v>
      </c>
      <c r="T3" s="79">
        <v>19</v>
      </c>
      <c r="U3" s="79">
        <v>20</v>
      </c>
      <c r="V3" s="72">
        <v>21</v>
      </c>
      <c r="W3" s="79">
        <v>22</v>
      </c>
      <c r="X3" s="79">
        <v>23</v>
      </c>
      <c r="Y3" s="72">
        <v>24</v>
      </c>
    </row>
    <row r="4" spans="1:31" s="51" customFormat="1" ht="42" x14ac:dyDescent="0.35">
      <c r="A4"/>
      <c r="C4" s="51" t="s">
        <v>192</v>
      </c>
      <c r="D4" s="51" t="s">
        <v>193</v>
      </c>
      <c r="E4" s="52" t="s">
        <v>194</v>
      </c>
      <c r="F4" s="52" t="s">
        <v>195</v>
      </c>
      <c r="G4" s="52" t="s">
        <v>196</v>
      </c>
      <c r="H4" s="52" t="s">
        <v>197</v>
      </c>
      <c r="I4" s="52" t="s">
        <v>198</v>
      </c>
      <c r="J4" s="53" t="s">
        <v>208</v>
      </c>
      <c r="K4" s="52" t="s">
        <v>199</v>
      </c>
      <c r="L4" s="52" t="s">
        <v>200</v>
      </c>
      <c r="M4" s="52" t="s">
        <v>201</v>
      </c>
      <c r="N4" s="52" t="s">
        <v>202</v>
      </c>
      <c r="O4" s="52" t="s">
        <v>203</v>
      </c>
      <c r="P4" s="52" t="s">
        <v>204</v>
      </c>
      <c r="Q4" s="52" t="s">
        <v>205</v>
      </c>
      <c r="R4" s="42"/>
      <c r="S4" s="54" t="s">
        <v>215</v>
      </c>
      <c r="T4" s="54" t="s">
        <v>209</v>
      </c>
      <c r="U4" s="54" t="s">
        <v>210</v>
      </c>
      <c r="V4" s="54" t="s">
        <v>211</v>
      </c>
      <c r="W4" s="54" t="s">
        <v>212</v>
      </c>
      <c r="X4" s="54" t="s">
        <v>213</v>
      </c>
      <c r="Y4" s="54" t="s">
        <v>214</v>
      </c>
      <c r="Z4" s="42"/>
      <c r="AA4" s="42"/>
      <c r="AB4" s="42"/>
      <c r="AC4" s="42"/>
      <c r="AD4" s="42"/>
      <c r="AE4" s="42"/>
    </row>
    <row r="5" spans="1:31" x14ac:dyDescent="0.35">
      <c r="B5" s="47">
        <v>1</v>
      </c>
      <c r="C5" s="22" t="s">
        <v>207</v>
      </c>
      <c r="D5" s="21" t="s">
        <v>110</v>
      </c>
      <c r="E5">
        <v>6549</v>
      </c>
      <c r="F5">
        <v>362</v>
      </c>
      <c r="G5">
        <v>1279.5</v>
      </c>
      <c r="H5" s="23">
        <v>6595</v>
      </c>
      <c r="I5" s="23">
        <v>339</v>
      </c>
      <c r="J5" s="23">
        <f>SUM(H5:I5)</f>
        <v>6934</v>
      </c>
      <c r="K5" s="23">
        <v>1381</v>
      </c>
      <c r="L5" s="23">
        <v>1279.84175</v>
      </c>
      <c r="M5" s="23">
        <v>340.7</v>
      </c>
      <c r="N5" s="23">
        <v>51.86</v>
      </c>
      <c r="O5" s="23">
        <v>880.56</v>
      </c>
      <c r="P5" s="23">
        <v>6263</v>
      </c>
      <c r="Q5" s="23">
        <v>2440.4</v>
      </c>
      <c r="S5" s="24">
        <f>G5/SUM(E5:F5)</f>
        <v>0.18513963246997539</v>
      </c>
      <c r="T5" s="24">
        <f>K5/SUM($H5:$I5)</f>
        <v>0.19916354196711855</v>
      </c>
      <c r="U5" s="24">
        <f>L5/SUM($H5:$I5)</f>
        <v>0.18457481251802713</v>
      </c>
      <c r="V5" s="24">
        <f>M5/SUM($H5:$I5)</f>
        <v>4.9134698586674359E-2</v>
      </c>
      <c r="W5" s="24">
        <f>N5/SUM($H5:$I5)</f>
        <v>7.4790885491779636E-3</v>
      </c>
      <c r="X5" s="24">
        <f>O5/SUM($H5:$I5)</f>
        <v>0.12699163541967118</v>
      </c>
      <c r="Y5" s="24">
        <f t="shared" ref="Y5:Y36" si="0">IF(ISBLANK(P5),"",Q5/P5)</f>
        <v>0.38965352067699188</v>
      </c>
    </row>
    <row r="6" spans="1:31" x14ac:dyDescent="0.35">
      <c r="B6" s="47">
        <v>2</v>
      </c>
      <c r="C6" s="22" t="s">
        <v>207</v>
      </c>
      <c r="D6" s="21" t="s">
        <v>111</v>
      </c>
      <c r="E6">
        <v>5061</v>
      </c>
      <c r="F6">
        <v>285</v>
      </c>
      <c r="G6">
        <v>2105</v>
      </c>
      <c r="H6" s="23">
        <v>5324</v>
      </c>
      <c r="I6" s="23">
        <v>284</v>
      </c>
      <c r="J6" s="23">
        <f t="shared" ref="J6:J69" si="1">SUM(H6:I6)</f>
        <v>5608</v>
      </c>
      <c r="K6" s="23">
        <v>708</v>
      </c>
      <c r="L6" s="23">
        <v>579.5770804</v>
      </c>
      <c r="P6" s="23">
        <v>4380</v>
      </c>
      <c r="Q6" s="23">
        <v>1032</v>
      </c>
      <c r="S6" s="24">
        <f t="shared" ref="S6:S69" si="2">G6/SUM(E6:F6)</f>
        <v>0.39375233819678263</v>
      </c>
      <c r="T6" s="24">
        <f t="shared" ref="T6:T69" si="3">K6/SUM($H6:$I6)</f>
        <v>0.12624821683309559</v>
      </c>
      <c r="U6" s="24">
        <f t="shared" ref="U6:U69" si="4">L6/SUM($H6:$I6)</f>
        <v>0.10334826683309557</v>
      </c>
      <c r="V6" s="24">
        <f t="shared" ref="V6:V69" si="5">M6/SUM($H6:$I6)</f>
        <v>0</v>
      </c>
      <c r="W6" s="24">
        <f t="shared" ref="W6:W69" si="6">N6/SUM($H6:$I6)</f>
        <v>0</v>
      </c>
      <c r="X6" s="24">
        <f t="shared" ref="X6:X69" si="7">O6/SUM($H6:$I6)</f>
        <v>0</v>
      </c>
      <c r="Y6" s="24">
        <f t="shared" si="0"/>
        <v>0.23561643835616439</v>
      </c>
    </row>
    <row r="7" spans="1:31" x14ac:dyDescent="0.35">
      <c r="B7" s="47">
        <v>3</v>
      </c>
      <c r="C7" s="22" t="s">
        <v>207</v>
      </c>
      <c r="D7" s="21" t="s">
        <v>112</v>
      </c>
      <c r="E7">
        <v>51983</v>
      </c>
      <c r="F7">
        <v>0</v>
      </c>
      <c r="G7">
        <v>21962</v>
      </c>
      <c r="H7" s="23">
        <v>51983</v>
      </c>
      <c r="I7" s="23">
        <v>0</v>
      </c>
      <c r="J7" s="23">
        <f t="shared" si="1"/>
        <v>51983</v>
      </c>
      <c r="K7" s="23">
        <v>5856</v>
      </c>
      <c r="L7" s="23">
        <v>4684.8</v>
      </c>
      <c r="M7" s="23">
        <v>234.24</v>
      </c>
      <c r="N7" s="23">
        <v>409.92</v>
      </c>
      <c r="O7" s="23">
        <v>2928</v>
      </c>
      <c r="P7" s="23">
        <v>42179</v>
      </c>
      <c r="Q7" s="23">
        <v>12354</v>
      </c>
      <c r="S7" s="24">
        <f t="shared" si="2"/>
        <v>0.42248427370486508</v>
      </c>
      <c r="T7" s="24">
        <f t="shared" si="3"/>
        <v>0.11265221322355386</v>
      </c>
      <c r="U7" s="24">
        <f t="shared" si="4"/>
        <v>9.0121770578843088E-2</v>
      </c>
      <c r="V7" s="24">
        <f t="shared" si="5"/>
        <v>4.5060885289421541E-3</v>
      </c>
      <c r="W7" s="24">
        <f t="shared" si="6"/>
        <v>7.8856549256487701E-3</v>
      </c>
      <c r="X7" s="24">
        <f t="shared" si="7"/>
        <v>5.6326106611776929E-2</v>
      </c>
      <c r="Y7" s="24">
        <f t="shared" si="0"/>
        <v>0.29289456838711209</v>
      </c>
    </row>
    <row r="8" spans="1:31" x14ac:dyDescent="0.35">
      <c r="B8" s="47">
        <v>4</v>
      </c>
      <c r="C8" s="22" t="s">
        <v>207</v>
      </c>
      <c r="D8" s="21" t="s">
        <v>113</v>
      </c>
      <c r="E8">
        <v>50694</v>
      </c>
      <c r="F8">
        <v>741</v>
      </c>
      <c r="G8">
        <v>15621</v>
      </c>
      <c r="H8" s="23">
        <v>50694</v>
      </c>
      <c r="I8" s="23">
        <v>7</v>
      </c>
      <c r="J8" s="23">
        <f t="shared" si="1"/>
        <v>50701</v>
      </c>
      <c r="K8" s="23">
        <v>10331</v>
      </c>
      <c r="L8" s="23">
        <v>8457.0774249999995</v>
      </c>
      <c r="M8" s="23">
        <v>3294</v>
      </c>
      <c r="N8" s="23">
        <v>381</v>
      </c>
      <c r="O8" s="23">
        <v>4694</v>
      </c>
      <c r="P8" s="23">
        <v>50694</v>
      </c>
      <c r="Q8" s="23">
        <v>17773</v>
      </c>
      <c r="S8" s="24">
        <f t="shared" si="2"/>
        <v>0.3037037037037037</v>
      </c>
      <c r="T8" s="24">
        <f t="shared" si="3"/>
        <v>0.20376323938383858</v>
      </c>
      <c r="U8" s="24">
        <f t="shared" si="4"/>
        <v>0.16680297084870119</v>
      </c>
      <c r="V8" s="24">
        <f t="shared" si="5"/>
        <v>6.4969132758722709E-2</v>
      </c>
      <c r="W8" s="24">
        <f t="shared" si="6"/>
        <v>7.5146446815644663E-3</v>
      </c>
      <c r="X8" s="24">
        <f t="shared" si="7"/>
        <v>9.2582000355022578E-2</v>
      </c>
      <c r="Y8" s="24">
        <f t="shared" si="0"/>
        <v>0.35059375863021264</v>
      </c>
    </row>
    <row r="9" spans="1:31" x14ac:dyDescent="0.35">
      <c r="B9" s="47">
        <v>5</v>
      </c>
      <c r="C9" s="22" t="s">
        <v>207</v>
      </c>
      <c r="D9" s="21" t="s">
        <v>114</v>
      </c>
      <c r="E9">
        <v>28621</v>
      </c>
      <c r="F9">
        <v>1200</v>
      </c>
      <c r="G9">
        <v>6099.75</v>
      </c>
      <c r="H9" s="23">
        <v>28621</v>
      </c>
      <c r="I9" s="23">
        <v>1200</v>
      </c>
      <c r="J9" s="23">
        <f t="shared" si="1"/>
        <v>29821</v>
      </c>
      <c r="K9" s="23">
        <v>4377.9399999999996</v>
      </c>
      <c r="L9" s="23">
        <v>4229.09004</v>
      </c>
      <c r="M9" s="23">
        <v>1471</v>
      </c>
      <c r="N9" s="23">
        <v>0</v>
      </c>
      <c r="O9" s="23">
        <v>1559</v>
      </c>
      <c r="P9" s="23">
        <v>28621</v>
      </c>
      <c r="Q9" s="23">
        <v>12507.56</v>
      </c>
      <c r="S9" s="24">
        <f t="shared" si="2"/>
        <v>0.20454545454545456</v>
      </c>
      <c r="T9" s="24">
        <f t="shared" si="3"/>
        <v>0.14680728345796584</v>
      </c>
      <c r="U9" s="24">
        <f t="shared" si="4"/>
        <v>0.14181583582039503</v>
      </c>
      <c r="V9" s="24">
        <f t="shared" si="5"/>
        <v>4.932765500821569E-2</v>
      </c>
      <c r="W9" s="24">
        <f t="shared" si="6"/>
        <v>0</v>
      </c>
      <c r="X9" s="24">
        <f t="shared" si="7"/>
        <v>5.2278595620535863E-2</v>
      </c>
      <c r="Y9" s="24">
        <f t="shared" si="0"/>
        <v>0.43700639390657209</v>
      </c>
    </row>
    <row r="10" spans="1:31" x14ac:dyDescent="0.35">
      <c r="B10" s="47">
        <v>6</v>
      </c>
      <c r="C10" s="22" t="s">
        <v>207</v>
      </c>
      <c r="D10" s="21" t="s">
        <v>115</v>
      </c>
      <c r="E10">
        <v>25841</v>
      </c>
      <c r="F10">
        <v>564</v>
      </c>
      <c r="G10">
        <v>11476</v>
      </c>
      <c r="H10" s="23">
        <v>25243</v>
      </c>
      <c r="I10" s="23">
        <v>564</v>
      </c>
      <c r="J10" s="23">
        <f t="shared" si="1"/>
        <v>25807</v>
      </c>
      <c r="K10" s="23">
        <v>4834</v>
      </c>
      <c r="L10" s="23">
        <v>4350.6000000000004</v>
      </c>
      <c r="P10" s="23">
        <v>25380</v>
      </c>
      <c r="Q10" s="23">
        <v>8283</v>
      </c>
      <c r="S10" s="24">
        <f t="shared" si="2"/>
        <v>0.43461465631509183</v>
      </c>
      <c r="T10" s="24">
        <f t="shared" si="3"/>
        <v>0.18731351958770875</v>
      </c>
      <c r="U10" s="24">
        <f t="shared" si="4"/>
        <v>0.16858216762893791</v>
      </c>
      <c r="V10" s="24">
        <f t="shared" si="5"/>
        <v>0</v>
      </c>
      <c r="W10" s="24">
        <f t="shared" si="6"/>
        <v>0</v>
      </c>
      <c r="X10" s="24">
        <f t="shared" si="7"/>
        <v>0</v>
      </c>
      <c r="Y10" s="24">
        <f t="shared" si="0"/>
        <v>0.32635933806146572</v>
      </c>
    </row>
    <row r="11" spans="1:31" x14ac:dyDescent="0.35">
      <c r="B11" s="47">
        <v>7</v>
      </c>
      <c r="C11" s="22" t="s">
        <v>207</v>
      </c>
      <c r="D11" s="21" t="s">
        <v>116</v>
      </c>
      <c r="E11">
        <v>38990</v>
      </c>
      <c r="F11">
        <v>2346</v>
      </c>
      <c r="G11">
        <v>11412.62</v>
      </c>
      <c r="H11" s="23">
        <v>38990</v>
      </c>
      <c r="I11" s="23">
        <v>2346</v>
      </c>
      <c r="J11" s="23">
        <f t="shared" si="1"/>
        <v>41336</v>
      </c>
      <c r="K11" s="23">
        <v>9653.57</v>
      </c>
      <c r="L11" s="23">
        <v>9461.4639569999999</v>
      </c>
      <c r="M11" s="23">
        <v>3077.56</v>
      </c>
      <c r="N11" s="23">
        <v>355.25</v>
      </c>
      <c r="O11" s="23">
        <v>4386.58</v>
      </c>
      <c r="P11" s="23">
        <v>35723</v>
      </c>
      <c r="Q11" s="23">
        <v>17673</v>
      </c>
      <c r="S11" s="24">
        <f t="shared" si="2"/>
        <v>0.27609396167989164</v>
      </c>
      <c r="T11" s="24">
        <f t="shared" si="3"/>
        <v>0.2335390458680085</v>
      </c>
      <c r="U11" s="24">
        <f t="shared" si="4"/>
        <v>0.22889161885523515</v>
      </c>
      <c r="V11" s="24">
        <f t="shared" si="5"/>
        <v>7.4452293400425779E-2</v>
      </c>
      <c r="W11" s="24">
        <f t="shared" si="6"/>
        <v>8.5942035997677562E-3</v>
      </c>
      <c r="X11" s="24">
        <f t="shared" si="7"/>
        <v>0.10612008902651442</v>
      </c>
      <c r="Y11" s="24">
        <f t="shared" si="0"/>
        <v>0.49472328751784567</v>
      </c>
    </row>
    <row r="12" spans="1:31" x14ac:dyDescent="0.35">
      <c r="B12" s="47">
        <v>8</v>
      </c>
      <c r="C12" s="22" t="s">
        <v>207</v>
      </c>
      <c r="D12" s="21" t="s">
        <v>117</v>
      </c>
      <c r="E12">
        <v>6991</v>
      </c>
      <c r="F12">
        <v>374</v>
      </c>
      <c r="G12">
        <v>2295.98</v>
      </c>
      <c r="H12" s="23">
        <v>6943</v>
      </c>
      <c r="I12" s="23">
        <v>374</v>
      </c>
      <c r="J12" s="23">
        <f t="shared" si="1"/>
        <v>7317</v>
      </c>
      <c r="K12" s="23">
        <v>1296.57</v>
      </c>
      <c r="L12" s="23">
        <v>1166.913</v>
      </c>
      <c r="P12" s="23">
        <v>5031</v>
      </c>
      <c r="Q12" s="23">
        <v>1846.62</v>
      </c>
      <c r="S12" s="24">
        <f t="shared" si="2"/>
        <v>0.31174202308214527</v>
      </c>
      <c r="T12" s="24">
        <f t="shared" si="3"/>
        <v>0.17719967199671996</v>
      </c>
      <c r="U12" s="24">
        <f t="shared" si="4"/>
        <v>0.15947970479704798</v>
      </c>
      <c r="V12" s="24">
        <f t="shared" si="5"/>
        <v>0</v>
      </c>
      <c r="W12" s="24">
        <f t="shared" si="6"/>
        <v>0</v>
      </c>
      <c r="X12" s="24">
        <f t="shared" si="7"/>
        <v>0</v>
      </c>
      <c r="Y12" s="24">
        <f t="shared" si="0"/>
        <v>0.36704830053667259</v>
      </c>
    </row>
    <row r="13" spans="1:31" x14ac:dyDescent="0.35">
      <c r="B13" s="47">
        <v>9</v>
      </c>
      <c r="C13" s="22" t="s">
        <v>207</v>
      </c>
      <c r="D13" s="21" t="s">
        <v>118</v>
      </c>
      <c r="E13">
        <v>65000</v>
      </c>
      <c r="F13">
        <v>3500</v>
      </c>
      <c r="G13">
        <v>17120</v>
      </c>
      <c r="H13" s="23">
        <v>65000</v>
      </c>
      <c r="I13" s="23">
        <v>3500</v>
      </c>
      <c r="J13" s="23">
        <f t="shared" si="1"/>
        <v>68500</v>
      </c>
      <c r="K13" s="23">
        <v>15075</v>
      </c>
      <c r="L13" s="23">
        <v>13266</v>
      </c>
      <c r="M13" s="23">
        <v>4806</v>
      </c>
      <c r="N13" s="23">
        <v>555</v>
      </c>
      <c r="O13" s="23">
        <v>6850</v>
      </c>
      <c r="P13" s="23">
        <v>65000</v>
      </c>
      <c r="Q13" s="23">
        <v>27700</v>
      </c>
      <c r="S13" s="24">
        <f t="shared" si="2"/>
        <v>0.24992700729927006</v>
      </c>
      <c r="T13" s="24">
        <f t="shared" si="3"/>
        <v>0.22007299270072991</v>
      </c>
      <c r="U13" s="24">
        <f t="shared" si="4"/>
        <v>0.19366423357664234</v>
      </c>
      <c r="V13" s="24">
        <f t="shared" si="5"/>
        <v>7.0160583941605834E-2</v>
      </c>
      <c r="W13" s="24">
        <f t="shared" si="6"/>
        <v>8.1021897810218974E-3</v>
      </c>
      <c r="X13" s="24">
        <f t="shared" si="7"/>
        <v>0.1</v>
      </c>
      <c r="Y13" s="24">
        <f t="shared" si="0"/>
        <v>0.42615384615384616</v>
      </c>
    </row>
    <row r="14" spans="1:31" x14ac:dyDescent="0.35">
      <c r="B14" s="47">
        <v>10</v>
      </c>
      <c r="C14" s="22" t="s">
        <v>207</v>
      </c>
      <c r="D14" s="21" t="s">
        <v>119</v>
      </c>
      <c r="E14">
        <v>71613</v>
      </c>
      <c r="F14">
        <v>1000</v>
      </c>
      <c r="G14">
        <v>41807</v>
      </c>
      <c r="H14" s="23">
        <v>71631</v>
      </c>
      <c r="I14" s="23">
        <v>0</v>
      </c>
      <c r="J14" s="23">
        <f t="shared" si="1"/>
        <v>71631</v>
      </c>
      <c r="K14" s="23">
        <v>13672</v>
      </c>
      <c r="L14" s="23">
        <v>10527.44</v>
      </c>
      <c r="M14" s="23">
        <v>2284.59</v>
      </c>
      <c r="N14" s="23">
        <v>550.98</v>
      </c>
      <c r="O14" s="23">
        <v>4454.34</v>
      </c>
      <c r="P14" s="23">
        <v>43500</v>
      </c>
      <c r="Q14" s="23">
        <v>14977.1</v>
      </c>
      <c r="S14" s="24">
        <f t="shared" si="2"/>
        <v>0.5757508985994243</v>
      </c>
      <c r="T14" s="24">
        <f t="shared" si="3"/>
        <v>0.19086708268766317</v>
      </c>
      <c r="U14" s="24">
        <f t="shared" si="4"/>
        <v>0.14696765366950065</v>
      </c>
      <c r="V14" s="24">
        <f t="shared" si="5"/>
        <v>3.189387276458517E-2</v>
      </c>
      <c r="W14" s="24">
        <f t="shared" si="6"/>
        <v>7.6919210956150272E-3</v>
      </c>
      <c r="X14" s="24">
        <f t="shared" si="7"/>
        <v>6.218452904468736E-2</v>
      </c>
      <c r="Y14" s="24">
        <f t="shared" si="0"/>
        <v>0.34430114942528739</v>
      </c>
    </row>
    <row r="15" spans="1:31" x14ac:dyDescent="0.35">
      <c r="B15" s="47">
        <v>11</v>
      </c>
      <c r="C15" s="22" t="s">
        <v>207</v>
      </c>
      <c r="D15" s="21" t="s">
        <v>120</v>
      </c>
      <c r="E15">
        <v>2497</v>
      </c>
      <c r="F15">
        <v>239</v>
      </c>
      <c r="G15">
        <v>2277</v>
      </c>
      <c r="H15" s="23">
        <v>2497</v>
      </c>
      <c r="I15" s="23">
        <v>239</v>
      </c>
      <c r="J15" s="23">
        <f t="shared" si="1"/>
        <v>2736</v>
      </c>
      <c r="K15" s="23">
        <v>704.8</v>
      </c>
      <c r="L15" s="23">
        <v>576.95752289999996</v>
      </c>
      <c r="S15" s="24">
        <f t="shared" si="2"/>
        <v>0.83223684210526316</v>
      </c>
      <c r="T15" s="24">
        <f t="shared" si="3"/>
        <v>0.25760233918128655</v>
      </c>
      <c r="U15" s="24">
        <f t="shared" si="4"/>
        <v>0.2108762876096491</v>
      </c>
      <c r="V15" s="24">
        <f t="shared" si="5"/>
        <v>0</v>
      </c>
      <c r="W15" s="24">
        <f t="shared" si="6"/>
        <v>0</v>
      </c>
      <c r="X15" s="24">
        <f t="shared" si="7"/>
        <v>0</v>
      </c>
      <c r="Y15" s="24" t="str">
        <f t="shared" si="0"/>
        <v/>
      </c>
    </row>
    <row r="16" spans="1:31" x14ac:dyDescent="0.35">
      <c r="B16" s="47">
        <v>12</v>
      </c>
      <c r="C16" s="22" t="s">
        <v>207</v>
      </c>
      <c r="D16" s="21" t="s">
        <v>121</v>
      </c>
      <c r="E16">
        <v>16566</v>
      </c>
      <c r="F16">
        <v>2896</v>
      </c>
      <c r="G16">
        <v>7651.35</v>
      </c>
      <c r="H16" s="23">
        <v>16554</v>
      </c>
      <c r="I16" s="23">
        <v>2898</v>
      </c>
      <c r="J16" s="23">
        <f t="shared" si="1"/>
        <v>19452</v>
      </c>
      <c r="K16" s="23">
        <v>3376</v>
      </c>
      <c r="L16" s="23">
        <v>2798.0288</v>
      </c>
      <c r="M16" s="23">
        <v>247</v>
      </c>
      <c r="N16" s="23">
        <v>132</v>
      </c>
      <c r="O16" s="23">
        <v>1536</v>
      </c>
      <c r="P16" s="23">
        <v>10020</v>
      </c>
      <c r="Q16" s="23">
        <v>3811</v>
      </c>
      <c r="S16" s="24">
        <f t="shared" si="2"/>
        <v>0.39314304799095673</v>
      </c>
      <c r="T16" s="24">
        <f t="shared" si="3"/>
        <v>0.1735554184659675</v>
      </c>
      <c r="U16" s="24">
        <f t="shared" si="4"/>
        <v>0.14384273082459387</v>
      </c>
      <c r="V16" s="24">
        <f t="shared" si="5"/>
        <v>1.2697923092741106E-2</v>
      </c>
      <c r="W16" s="24">
        <f t="shared" si="6"/>
        <v>6.7859346082665018E-3</v>
      </c>
      <c r="X16" s="24">
        <f t="shared" si="7"/>
        <v>7.8963602714373846E-2</v>
      </c>
      <c r="Y16" s="24">
        <f t="shared" si="0"/>
        <v>0.38033932135728543</v>
      </c>
    </row>
    <row r="17" spans="2:25" x14ac:dyDescent="0.35">
      <c r="B17" s="47">
        <v>13</v>
      </c>
      <c r="C17" s="22" t="s">
        <v>207</v>
      </c>
      <c r="D17" s="21" t="s">
        <v>122</v>
      </c>
      <c r="E17">
        <v>44633</v>
      </c>
      <c r="F17">
        <v>831</v>
      </c>
      <c r="G17">
        <v>22964.34</v>
      </c>
      <c r="H17" s="23">
        <v>44633</v>
      </c>
      <c r="I17" s="23">
        <v>873</v>
      </c>
      <c r="J17" s="23">
        <f t="shared" si="1"/>
        <v>45506</v>
      </c>
      <c r="K17" s="23">
        <v>9688.36</v>
      </c>
      <c r="L17" s="23">
        <v>6878.7356</v>
      </c>
      <c r="P17" s="23">
        <v>29704</v>
      </c>
      <c r="Q17" s="23">
        <v>11584.74</v>
      </c>
      <c r="S17" s="24">
        <f t="shared" si="2"/>
        <v>0.5051104170332571</v>
      </c>
      <c r="T17" s="24">
        <f t="shared" si="3"/>
        <v>0.21290291390146357</v>
      </c>
      <c r="U17" s="24">
        <f t="shared" si="4"/>
        <v>0.15116106887003911</v>
      </c>
      <c r="V17" s="24">
        <f t="shared" si="5"/>
        <v>0</v>
      </c>
      <c r="W17" s="24">
        <f t="shared" si="6"/>
        <v>0</v>
      </c>
      <c r="X17" s="24">
        <f t="shared" si="7"/>
        <v>0</v>
      </c>
      <c r="Y17" s="24">
        <f t="shared" si="0"/>
        <v>0.39000605978992725</v>
      </c>
    </row>
    <row r="18" spans="2:25" x14ac:dyDescent="0.35">
      <c r="B18" s="47">
        <v>14</v>
      </c>
      <c r="C18" s="22" t="s">
        <v>207</v>
      </c>
      <c r="D18" s="21" t="s">
        <v>123</v>
      </c>
      <c r="E18">
        <v>132501</v>
      </c>
      <c r="F18">
        <v>1099</v>
      </c>
      <c r="G18">
        <v>69226.13</v>
      </c>
      <c r="H18" s="23">
        <v>132501</v>
      </c>
      <c r="I18" s="23">
        <v>1183</v>
      </c>
      <c r="J18" s="23">
        <f t="shared" si="1"/>
        <v>133684</v>
      </c>
      <c r="K18" s="23">
        <v>28630.12</v>
      </c>
      <c r="L18" s="23">
        <v>20899.9876</v>
      </c>
      <c r="M18" s="23">
        <v>601</v>
      </c>
      <c r="N18" s="23">
        <v>658</v>
      </c>
      <c r="O18" s="23">
        <v>12798</v>
      </c>
      <c r="P18" s="23">
        <v>116376</v>
      </c>
      <c r="Q18" s="23">
        <v>41420.25</v>
      </c>
      <c r="S18" s="24">
        <f t="shared" si="2"/>
        <v>0.51815965568862277</v>
      </c>
      <c r="T18" s="24">
        <f t="shared" si="3"/>
        <v>0.21416265222464917</v>
      </c>
      <c r="U18" s="24">
        <f t="shared" si="4"/>
        <v>0.1563387361239939</v>
      </c>
      <c r="V18" s="24">
        <f t="shared" si="5"/>
        <v>4.4956763711438913E-3</v>
      </c>
      <c r="W18" s="24">
        <f t="shared" si="6"/>
        <v>4.9220549953621975E-3</v>
      </c>
      <c r="X18" s="24">
        <f t="shared" si="7"/>
        <v>9.5733221627120668E-2</v>
      </c>
      <c r="Y18" s="24">
        <f t="shared" si="0"/>
        <v>0.35591745720767171</v>
      </c>
    </row>
    <row r="19" spans="2:25" x14ac:dyDescent="0.35">
      <c r="B19" s="47">
        <v>15</v>
      </c>
      <c r="C19" s="22" t="s">
        <v>207</v>
      </c>
      <c r="D19" s="21" t="s">
        <v>124</v>
      </c>
      <c r="E19">
        <v>6380</v>
      </c>
      <c r="F19">
        <v>444</v>
      </c>
      <c r="G19">
        <v>2343.94</v>
      </c>
      <c r="H19" s="23">
        <v>6380</v>
      </c>
      <c r="I19" s="23">
        <v>444</v>
      </c>
      <c r="J19" s="23">
        <f t="shared" si="1"/>
        <v>6824</v>
      </c>
      <c r="K19" s="23">
        <v>1156.32</v>
      </c>
      <c r="L19" s="23">
        <v>946.57707559999994</v>
      </c>
      <c r="P19" s="23">
        <v>2155</v>
      </c>
      <c r="Q19" s="23">
        <v>790.1</v>
      </c>
      <c r="S19" s="24">
        <f t="shared" si="2"/>
        <v>0.3434847596717468</v>
      </c>
      <c r="T19" s="24">
        <f t="shared" si="3"/>
        <v>0.16944900351699882</v>
      </c>
      <c r="U19" s="24">
        <f t="shared" si="4"/>
        <v>0.13871293604923798</v>
      </c>
      <c r="V19" s="24">
        <f t="shared" si="5"/>
        <v>0</v>
      </c>
      <c r="W19" s="24">
        <f t="shared" si="6"/>
        <v>0</v>
      </c>
      <c r="X19" s="24">
        <f t="shared" si="7"/>
        <v>0</v>
      </c>
      <c r="Y19" s="24">
        <f t="shared" si="0"/>
        <v>0.36663573085846868</v>
      </c>
    </row>
    <row r="20" spans="2:25" x14ac:dyDescent="0.35">
      <c r="B20" s="47">
        <v>16</v>
      </c>
      <c r="C20" s="22" t="s">
        <v>207</v>
      </c>
      <c r="D20" s="21" t="s">
        <v>125</v>
      </c>
      <c r="E20">
        <v>10731</v>
      </c>
      <c r="F20">
        <v>530</v>
      </c>
      <c r="G20">
        <v>3997</v>
      </c>
      <c r="H20" s="23">
        <v>10671</v>
      </c>
      <c r="I20" s="23">
        <v>530</v>
      </c>
      <c r="J20" s="23">
        <f t="shared" si="1"/>
        <v>11201</v>
      </c>
      <c r="K20" s="23">
        <v>1293</v>
      </c>
      <c r="L20" s="23">
        <v>1058.4649219999999</v>
      </c>
      <c r="P20" s="23">
        <v>10731</v>
      </c>
      <c r="Q20" s="23">
        <v>3058</v>
      </c>
      <c r="S20" s="24">
        <f t="shared" si="2"/>
        <v>0.35494183465056389</v>
      </c>
      <c r="T20" s="24">
        <f t="shared" si="3"/>
        <v>0.11543612177484153</v>
      </c>
      <c r="U20" s="24">
        <f t="shared" si="4"/>
        <v>9.4497359342915796E-2</v>
      </c>
      <c r="V20" s="24">
        <f t="shared" si="5"/>
        <v>0</v>
      </c>
      <c r="W20" s="24">
        <f t="shared" si="6"/>
        <v>0</v>
      </c>
      <c r="X20" s="24">
        <f t="shared" si="7"/>
        <v>0</v>
      </c>
      <c r="Y20" s="24">
        <f t="shared" si="0"/>
        <v>0.28496878203336129</v>
      </c>
    </row>
    <row r="21" spans="2:25" x14ac:dyDescent="0.35">
      <c r="B21" s="47">
        <v>17</v>
      </c>
      <c r="C21" s="22" t="s">
        <v>207</v>
      </c>
      <c r="D21" s="21" t="s">
        <v>126</v>
      </c>
      <c r="E21">
        <v>5597</v>
      </c>
      <c r="F21"/>
      <c r="G21">
        <v>1991</v>
      </c>
      <c r="H21" s="23">
        <v>5597</v>
      </c>
      <c r="J21" s="23">
        <f t="shared" si="1"/>
        <v>5597</v>
      </c>
      <c r="K21" s="23">
        <v>953</v>
      </c>
      <c r="L21" s="23">
        <v>810.05</v>
      </c>
      <c r="P21" s="23">
        <v>5597</v>
      </c>
      <c r="Q21" s="23">
        <v>1869</v>
      </c>
      <c r="S21" s="24">
        <f t="shared" si="2"/>
        <v>0.35572628193675182</v>
      </c>
      <c r="T21" s="24">
        <f t="shared" si="3"/>
        <v>0.17026978738609969</v>
      </c>
      <c r="U21" s="24">
        <f t="shared" si="4"/>
        <v>0.14472931927818472</v>
      </c>
      <c r="V21" s="24">
        <f t="shared" si="5"/>
        <v>0</v>
      </c>
      <c r="W21" s="24">
        <f t="shared" si="6"/>
        <v>0</v>
      </c>
      <c r="X21" s="24">
        <f t="shared" si="7"/>
        <v>0</v>
      </c>
      <c r="Y21" s="24">
        <f t="shared" si="0"/>
        <v>0.33392889047704127</v>
      </c>
    </row>
    <row r="22" spans="2:25" x14ac:dyDescent="0.35">
      <c r="B22" s="47">
        <v>18</v>
      </c>
      <c r="C22" s="22" t="s">
        <v>207</v>
      </c>
      <c r="D22" s="21" t="s">
        <v>127</v>
      </c>
      <c r="E22">
        <v>64062</v>
      </c>
      <c r="F22">
        <v>1170</v>
      </c>
      <c r="G22">
        <v>23602</v>
      </c>
      <c r="H22" s="23">
        <v>64062</v>
      </c>
      <c r="I22" s="23">
        <v>1170</v>
      </c>
      <c r="J22" s="23">
        <f t="shared" si="1"/>
        <v>65232</v>
      </c>
      <c r="K22" s="23">
        <v>12210.26</v>
      </c>
      <c r="L22" s="23">
        <v>10779.21753</v>
      </c>
      <c r="M22" s="23">
        <v>3892.63</v>
      </c>
      <c r="N22" s="23">
        <v>131.87</v>
      </c>
      <c r="O22" s="23">
        <v>5548.34</v>
      </c>
      <c r="P22" s="23">
        <v>64062</v>
      </c>
      <c r="Q22" s="23">
        <v>13679</v>
      </c>
      <c r="S22" s="24">
        <f t="shared" si="2"/>
        <v>0.36181628648516068</v>
      </c>
      <c r="T22" s="24">
        <f t="shared" si="3"/>
        <v>0.18718205788570028</v>
      </c>
      <c r="U22" s="24">
        <f t="shared" si="4"/>
        <v>0.165244320732156</v>
      </c>
      <c r="V22" s="24">
        <f t="shared" si="5"/>
        <v>5.9673626441010548E-2</v>
      </c>
      <c r="W22" s="24">
        <f t="shared" si="6"/>
        <v>2.0215538386068187E-3</v>
      </c>
      <c r="X22" s="24">
        <f t="shared" si="7"/>
        <v>8.5055494235957818E-2</v>
      </c>
      <c r="Y22" s="24">
        <f t="shared" si="0"/>
        <v>0.21352752021479193</v>
      </c>
    </row>
    <row r="23" spans="2:25" x14ac:dyDescent="0.35">
      <c r="B23" s="47">
        <v>19</v>
      </c>
      <c r="C23" s="22" t="s">
        <v>207</v>
      </c>
      <c r="D23" s="21" t="s">
        <v>128</v>
      </c>
      <c r="E23">
        <v>22250</v>
      </c>
      <c r="F23">
        <v>33</v>
      </c>
      <c r="G23">
        <v>8535.7099999999991</v>
      </c>
      <c r="H23" s="23">
        <v>21952</v>
      </c>
      <c r="I23" s="23">
        <v>33</v>
      </c>
      <c r="J23" s="23">
        <f t="shared" si="1"/>
        <v>21985</v>
      </c>
      <c r="K23" s="23">
        <v>3580.43</v>
      </c>
      <c r="L23" s="23">
        <v>2930.9818730000002</v>
      </c>
      <c r="M23" s="23">
        <v>776.95</v>
      </c>
      <c r="N23" s="23">
        <v>128.9</v>
      </c>
      <c r="O23" s="23">
        <v>1503.78</v>
      </c>
      <c r="P23" s="23">
        <v>17566</v>
      </c>
      <c r="Q23" s="23">
        <v>4680.6499999999996</v>
      </c>
      <c r="S23" s="24">
        <f t="shared" si="2"/>
        <v>0.38305928286137408</v>
      </c>
      <c r="T23" s="24">
        <f t="shared" si="3"/>
        <v>0.16285785763020241</v>
      </c>
      <c r="U23" s="24">
        <f t="shared" si="4"/>
        <v>0.13331734696383898</v>
      </c>
      <c r="V23" s="24">
        <f t="shared" si="5"/>
        <v>3.5340004548555834E-2</v>
      </c>
      <c r="W23" s="24">
        <f t="shared" si="6"/>
        <v>5.8630884694109622E-3</v>
      </c>
      <c r="X23" s="24">
        <f t="shared" si="7"/>
        <v>6.8400272913350005E-2</v>
      </c>
      <c r="Y23" s="24">
        <f t="shared" si="0"/>
        <v>0.2664607765000569</v>
      </c>
    </row>
    <row r="24" spans="2:25" x14ac:dyDescent="0.35">
      <c r="B24" s="47">
        <v>20</v>
      </c>
      <c r="C24" s="22" t="s">
        <v>207</v>
      </c>
      <c r="D24" s="21" t="s">
        <v>129</v>
      </c>
      <c r="E24">
        <v>57278</v>
      </c>
      <c r="F24">
        <v>904</v>
      </c>
      <c r="G24">
        <v>25735</v>
      </c>
      <c r="H24" s="23">
        <v>57278</v>
      </c>
      <c r="I24" s="23">
        <v>969</v>
      </c>
      <c r="J24" s="23">
        <f t="shared" si="1"/>
        <v>58247</v>
      </c>
      <c r="K24" s="23">
        <v>10455</v>
      </c>
      <c r="L24" s="23">
        <v>8858.5215000000007</v>
      </c>
      <c r="P24" s="23">
        <v>44734</v>
      </c>
      <c r="Q24" s="23">
        <v>17680</v>
      </c>
      <c r="S24" s="24">
        <f t="shared" si="2"/>
        <v>0.44231893025334296</v>
      </c>
      <c r="T24" s="24">
        <f t="shared" si="3"/>
        <v>0.1794942228784315</v>
      </c>
      <c r="U24" s="24">
        <f t="shared" si="4"/>
        <v>0.15208545504489504</v>
      </c>
      <c r="V24" s="24">
        <f t="shared" si="5"/>
        <v>0</v>
      </c>
      <c r="W24" s="24">
        <f t="shared" si="6"/>
        <v>0</v>
      </c>
      <c r="X24" s="24">
        <f t="shared" si="7"/>
        <v>0</v>
      </c>
      <c r="Y24" s="24">
        <f t="shared" si="0"/>
        <v>0.39522510841865249</v>
      </c>
    </row>
    <row r="25" spans="2:25" x14ac:dyDescent="0.35">
      <c r="B25" s="47">
        <v>21</v>
      </c>
      <c r="C25" s="22" t="s">
        <v>207</v>
      </c>
      <c r="D25" s="21" t="s">
        <v>130</v>
      </c>
      <c r="E25">
        <v>4264</v>
      </c>
      <c r="F25">
        <v>813</v>
      </c>
      <c r="G25">
        <v>2302.92</v>
      </c>
      <c r="H25" s="23">
        <v>4264</v>
      </c>
      <c r="I25" s="23">
        <v>813</v>
      </c>
      <c r="J25" s="23">
        <f t="shared" si="1"/>
        <v>5077</v>
      </c>
      <c r="K25" s="23">
        <v>739.81</v>
      </c>
      <c r="L25" s="23">
        <v>605.61711839999998</v>
      </c>
      <c r="P25" s="23">
        <v>1555</v>
      </c>
      <c r="Q25" s="23">
        <v>766.4</v>
      </c>
      <c r="S25" s="24">
        <f t="shared" si="2"/>
        <v>0.45359858183966911</v>
      </c>
      <c r="T25" s="24">
        <f t="shared" si="3"/>
        <v>0.14571794366752017</v>
      </c>
      <c r="U25" s="24">
        <f t="shared" si="4"/>
        <v>0.11928641292101634</v>
      </c>
      <c r="V25" s="24">
        <f t="shared" si="5"/>
        <v>0</v>
      </c>
      <c r="W25" s="24">
        <f t="shared" si="6"/>
        <v>0</v>
      </c>
      <c r="X25" s="24">
        <f t="shared" si="7"/>
        <v>0</v>
      </c>
      <c r="Y25" s="24">
        <f t="shared" si="0"/>
        <v>0.49286173633440511</v>
      </c>
    </row>
    <row r="26" spans="2:25" x14ac:dyDescent="0.35">
      <c r="B26" s="47">
        <v>22</v>
      </c>
      <c r="C26" s="22" t="s">
        <v>207</v>
      </c>
      <c r="D26" s="21" t="s">
        <v>131</v>
      </c>
      <c r="E26">
        <v>57461</v>
      </c>
      <c r="F26">
        <v>2053</v>
      </c>
      <c r="G26">
        <v>20582.099999999999</v>
      </c>
      <c r="H26" s="23">
        <v>57461</v>
      </c>
      <c r="I26" s="23">
        <v>2053</v>
      </c>
      <c r="J26" s="23">
        <f t="shared" si="1"/>
        <v>59514</v>
      </c>
      <c r="K26" s="23">
        <v>12149.75</v>
      </c>
      <c r="L26" s="23">
        <v>7775.84</v>
      </c>
      <c r="P26" s="23">
        <v>57461</v>
      </c>
      <c r="Q26" s="23">
        <v>19587.099999999999</v>
      </c>
      <c r="S26" s="24">
        <f t="shared" si="2"/>
        <v>0.34583627381792514</v>
      </c>
      <c r="T26" s="24">
        <f t="shared" si="3"/>
        <v>0.20414944382834291</v>
      </c>
      <c r="U26" s="24">
        <f t="shared" si="4"/>
        <v>0.13065564405013946</v>
      </c>
      <c r="V26" s="24">
        <f t="shared" si="5"/>
        <v>0</v>
      </c>
      <c r="W26" s="24">
        <f t="shared" si="6"/>
        <v>0</v>
      </c>
      <c r="X26" s="24">
        <f t="shared" si="7"/>
        <v>0</v>
      </c>
      <c r="Y26" s="24">
        <f t="shared" si="0"/>
        <v>0.34087642052870643</v>
      </c>
    </row>
    <row r="27" spans="2:25" x14ac:dyDescent="0.35">
      <c r="B27" s="47">
        <v>23</v>
      </c>
      <c r="C27" s="22" t="s">
        <v>207</v>
      </c>
      <c r="D27" s="21" t="s">
        <v>132</v>
      </c>
      <c r="E27">
        <v>8088</v>
      </c>
      <c r="F27">
        <v>739</v>
      </c>
      <c r="G27">
        <v>3534</v>
      </c>
      <c r="H27" s="23">
        <v>8139</v>
      </c>
      <c r="I27" s="23">
        <v>17</v>
      </c>
      <c r="J27" s="23">
        <f t="shared" si="1"/>
        <v>8156</v>
      </c>
      <c r="K27" s="23">
        <v>1399.54</v>
      </c>
      <c r="L27" s="23">
        <v>1145.6798120000001</v>
      </c>
      <c r="S27" s="24">
        <f t="shared" si="2"/>
        <v>0.4003625240738643</v>
      </c>
      <c r="T27" s="24">
        <f t="shared" si="3"/>
        <v>0.1715963707699853</v>
      </c>
      <c r="U27" s="24">
        <f t="shared" si="4"/>
        <v>0.1404707959784208</v>
      </c>
      <c r="V27" s="24">
        <f t="shared" si="5"/>
        <v>0</v>
      </c>
      <c r="W27" s="24">
        <f t="shared" si="6"/>
        <v>0</v>
      </c>
      <c r="X27" s="24">
        <f t="shared" si="7"/>
        <v>0</v>
      </c>
      <c r="Y27" s="24" t="str">
        <f t="shared" si="0"/>
        <v/>
      </c>
    </row>
    <row r="28" spans="2:25" x14ac:dyDescent="0.35">
      <c r="B28" s="47">
        <v>24</v>
      </c>
      <c r="C28" s="22" t="s">
        <v>207</v>
      </c>
      <c r="D28" s="21" t="s">
        <v>133</v>
      </c>
      <c r="E28">
        <v>9236</v>
      </c>
      <c r="F28">
        <v>212</v>
      </c>
      <c r="G28">
        <v>5037.46</v>
      </c>
      <c r="H28" s="23">
        <v>9236</v>
      </c>
      <c r="I28" s="23">
        <v>212</v>
      </c>
      <c r="J28" s="23">
        <f t="shared" si="1"/>
        <v>9448</v>
      </c>
      <c r="K28" s="23">
        <v>2552.34</v>
      </c>
      <c r="L28" s="23">
        <v>2018.90094</v>
      </c>
      <c r="S28" s="24">
        <f t="shared" si="2"/>
        <v>0.53317739204064352</v>
      </c>
      <c r="T28" s="24">
        <f t="shared" si="3"/>
        <v>0.27014606265876379</v>
      </c>
      <c r="U28" s="24">
        <f t="shared" si="4"/>
        <v>0.21368553556308215</v>
      </c>
      <c r="V28" s="24">
        <f t="shared" si="5"/>
        <v>0</v>
      </c>
      <c r="W28" s="24">
        <f t="shared" si="6"/>
        <v>0</v>
      </c>
      <c r="X28" s="24">
        <f t="shared" si="7"/>
        <v>0</v>
      </c>
      <c r="Y28" s="24" t="str">
        <f t="shared" si="0"/>
        <v/>
      </c>
    </row>
    <row r="29" spans="2:25" x14ac:dyDescent="0.35">
      <c r="B29" s="47">
        <v>25</v>
      </c>
      <c r="C29" s="22" t="s">
        <v>207</v>
      </c>
      <c r="D29" s="21" t="s">
        <v>134</v>
      </c>
      <c r="E29">
        <v>53496</v>
      </c>
      <c r="F29">
        <v>5222</v>
      </c>
      <c r="G29">
        <v>20445</v>
      </c>
      <c r="H29" s="23">
        <v>53496</v>
      </c>
      <c r="I29" s="23">
        <v>1566</v>
      </c>
      <c r="J29" s="23">
        <f t="shared" si="1"/>
        <v>55062</v>
      </c>
      <c r="K29" s="23">
        <v>10473</v>
      </c>
      <c r="L29" s="23">
        <v>9053.9084999999995</v>
      </c>
      <c r="M29" s="23">
        <v>3418</v>
      </c>
      <c r="N29" s="23">
        <v>598</v>
      </c>
      <c r="O29" s="23">
        <v>2877</v>
      </c>
      <c r="P29" s="23">
        <v>47165</v>
      </c>
      <c r="Q29" s="23">
        <v>18196.72</v>
      </c>
      <c r="S29" s="24">
        <f t="shared" si="2"/>
        <v>0.34818965223611159</v>
      </c>
      <c r="T29" s="24">
        <f t="shared" si="3"/>
        <v>0.19020377029530347</v>
      </c>
      <c r="U29" s="24">
        <f t="shared" si="4"/>
        <v>0.16443115942028985</v>
      </c>
      <c r="V29" s="24">
        <f t="shared" si="5"/>
        <v>6.207547855145109E-2</v>
      </c>
      <c r="W29" s="24">
        <f t="shared" si="6"/>
        <v>1.086048454469507E-2</v>
      </c>
      <c r="X29" s="24">
        <f t="shared" si="7"/>
        <v>5.2250190694126619E-2</v>
      </c>
      <c r="Y29" s="24">
        <f t="shared" si="0"/>
        <v>0.38580981660129338</v>
      </c>
    </row>
    <row r="30" spans="2:25" x14ac:dyDescent="0.35">
      <c r="B30" s="47">
        <v>26</v>
      </c>
      <c r="C30" s="22" t="s">
        <v>207</v>
      </c>
      <c r="D30" s="21" t="s">
        <v>135</v>
      </c>
      <c r="E30">
        <v>55924</v>
      </c>
      <c r="F30">
        <v>0</v>
      </c>
      <c r="G30">
        <v>28785</v>
      </c>
      <c r="H30" s="23">
        <v>55924</v>
      </c>
      <c r="I30" s="23">
        <v>0</v>
      </c>
      <c r="J30" s="23">
        <f t="shared" si="1"/>
        <v>55924</v>
      </c>
      <c r="K30" s="23">
        <v>11344</v>
      </c>
      <c r="L30" s="23">
        <v>7146.72</v>
      </c>
      <c r="M30" s="23">
        <v>1255.78</v>
      </c>
      <c r="N30" s="23">
        <v>324.44</v>
      </c>
      <c r="O30" s="23">
        <v>4155.3100000000004</v>
      </c>
      <c r="P30" s="23">
        <v>47360</v>
      </c>
      <c r="Q30" s="23">
        <v>14916</v>
      </c>
      <c r="S30" s="24">
        <f t="shared" si="2"/>
        <v>0.5147164008296975</v>
      </c>
      <c r="T30" s="24">
        <f t="shared" si="3"/>
        <v>0.20284672054931693</v>
      </c>
      <c r="U30" s="24">
        <f t="shared" si="4"/>
        <v>0.12779343394606968</v>
      </c>
      <c r="V30" s="24">
        <f t="shared" si="5"/>
        <v>2.2455117659680994E-2</v>
      </c>
      <c r="W30" s="24">
        <f t="shared" si="6"/>
        <v>5.801444817967241E-3</v>
      </c>
      <c r="X30" s="24">
        <f t="shared" si="7"/>
        <v>7.4302803805164158E-2</v>
      </c>
      <c r="Y30" s="24">
        <f t="shared" si="0"/>
        <v>0.31494932432432432</v>
      </c>
    </row>
    <row r="31" spans="2:25" x14ac:dyDescent="0.35">
      <c r="B31" s="47">
        <v>27</v>
      </c>
      <c r="C31" s="22" t="s">
        <v>207</v>
      </c>
      <c r="D31" s="21" t="s">
        <v>136</v>
      </c>
      <c r="E31">
        <v>125766</v>
      </c>
      <c r="F31"/>
      <c r="G31">
        <v>56331</v>
      </c>
      <c r="H31" s="23">
        <v>125766</v>
      </c>
      <c r="J31" s="23">
        <f t="shared" si="1"/>
        <v>125766</v>
      </c>
      <c r="K31" s="23">
        <v>22489</v>
      </c>
      <c r="L31" s="23">
        <v>18440.98</v>
      </c>
      <c r="P31" s="23">
        <v>125766</v>
      </c>
      <c r="Q31" s="23">
        <v>36125</v>
      </c>
      <c r="S31" s="24">
        <f t="shared" si="2"/>
        <v>0.44790324889079719</v>
      </c>
      <c r="T31" s="24">
        <f t="shared" si="3"/>
        <v>0.17881621423914254</v>
      </c>
      <c r="U31" s="24">
        <f t="shared" si="4"/>
        <v>0.14662929567609687</v>
      </c>
      <c r="V31" s="24">
        <f t="shared" si="5"/>
        <v>0</v>
      </c>
      <c r="W31" s="24">
        <f t="shared" si="6"/>
        <v>0</v>
      </c>
      <c r="X31" s="24">
        <f t="shared" si="7"/>
        <v>0</v>
      </c>
      <c r="Y31" s="24">
        <f t="shared" si="0"/>
        <v>0.28723979453906462</v>
      </c>
    </row>
    <row r="32" spans="2:25" x14ac:dyDescent="0.35">
      <c r="B32" s="47">
        <v>28</v>
      </c>
      <c r="C32" s="22" t="s">
        <v>207</v>
      </c>
      <c r="D32" s="21" t="s">
        <v>137</v>
      </c>
      <c r="E32">
        <v>29282</v>
      </c>
      <c r="F32">
        <v>0</v>
      </c>
      <c r="G32">
        <v>10777</v>
      </c>
      <c r="H32" s="23">
        <v>29282</v>
      </c>
      <c r="I32" s="23">
        <v>0</v>
      </c>
      <c r="J32" s="23">
        <f t="shared" si="1"/>
        <v>29282</v>
      </c>
      <c r="K32" s="23">
        <v>5744.69</v>
      </c>
      <c r="L32" s="23">
        <v>4702.6704209999998</v>
      </c>
      <c r="P32" s="23">
        <v>26579</v>
      </c>
      <c r="Q32" s="23">
        <v>11916.72</v>
      </c>
      <c r="S32" s="24">
        <f t="shared" si="2"/>
        <v>0.36804180042346835</v>
      </c>
      <c r="T32" s="24">
        <f t="shared" si="3"/>
        <v>0.19618502834505838</v>
      </c>
      <c r="U32" s="24">
        <f t="shared" si="4"/>
        <v>0.16059935868451608</v>
      </c>
      <c r="V32" s="24">
        <f t="shared" si="5"/>
        <v>0</v>
      </c>
      <c r="W32" s="24">
        <f t="shared" si="6"/>
        <v>0</v>
      </c>
      <c r="X32" s="24">
        <f t="shared" si="7"/>
        <v>0</v>
      </c>
      <c r="Y32" s="24">
        <f t="shared" si="0"/>
        <v>0.44835095376048756</v>
      </c>
    </row>
    <row r="33" spans="2:25" x14ac:dyDescent="0.35">
      <c r="B33" s="47">
        <v>29</v>
      </c>
      <c r="C33" s="22" t="s">
        <v>207</v>
      </c>
      <c r="D33" s="21" t="s">
        <v>138</v>
      </c>
      <c r="E33">
        <v>7813</v>
      </c>
      <c r="F33">
        <v>260</v>
      </c>
      <c r="G33">
        <v>2853.79</v>
      </c>
      <c r="H33" s="23">
        <v>7833</v>
      </c>
      <c r="I33" s="23">
        <v>260</v>
      </c>
      <c r="J33" s="23">
        <f t="shared" si="1"/>
        <v>8093</v>
      </c>
      <c r="K33" s="23">
        <v>1481.66</v>
      </c>
      <c r="L33" s="23">
        <v>1212.904205</v>
      </c>
      <c r="P33" s="23">
        <v>5633</v>
      </c>
      <c r="Q33" s="23">
        <v>417.67</v>
      </c>
      <c r="S33" s="24">
        <f t="shared" si="2"/>
        <v>0.35349808001981914</v>
      </c>
      <c r="T33" s="24">
        <f t="shared" si="3"/>
        <v>0.18307920425058694</v>
      </c>
      <c r="U33" s="24">
        <f t="shared" si="4"/>
        <v>0.14987077783269492</v>
      </c>
      <c r="V33" s="24">
        <f t="shared" si="5"/>
        <v>0</v>
      </c>
      <c r="W33" s="24">
        <f t="shared" si="6"/>
        <v>0</v>
      </c>
      <c r="X33" s="24">
        <f t="shared" si="7"/>
        <v>0</v>
      </c>
      <c r="Y33" s="24">
        <f t="shared" si="0"/>
        <v>7.4146990946209843E-2</v>
      </c>
    </row>
    <row r="34" spans="2:25" x14ac:dyDescent="0.35">
      <c r="B34" s="47">
        <v>30</v>
      </c>
      <c r="C34" s="22" t="s">
        <v>207</v>
      </c>
      <c r="D34" s="21" t="s">
        <v>139</v>
      </c>
      <c r="E34">
        <v>2777</v>
      </c>
      <c r="F34">
        <v>33</v>
      </c>
      <c r="G34">
        <v>1720</v>
      </c>
      <c r="H34" s="23">
        <v>2535</v>
      </c>
      <c r="I34" s="23">
        <v>23</v>
      </c>
      <c r="J34" s="23">
        <f t="shared" si="1"/>
        <v>2558</v>
      </c>
      <c r="K34" s="23">
        <v>251</v>
      </c>
      <c r="L34" s="23">
        <v>205.47153560000001</v>
      </c>
      <c r="S34" s="24">
        <f t="shared" si="2"/>
        <v>0.61209964412811391</v>
      </c>
      <c r="T34" s="24">
        <f t="shared" si="3"/>
        <v>9.8123534010946048E-2</v>
      </c>
      <c r="U34" s="24">
        <f t="shared" si="4"/>
        <v>8.0325072556684918E-2</v>
      </c>
      <c r="V34" s="24">
        <f t="shared" si="5"/>
        <v>0</v>
      </c>
      <c r="W34" s="24">
        <f t="shared" si="6"/>
        <v>0</v>
      </c>
      <c r="X34" s="24">
        <f t="shared" si="7"/>
        <v>0</v>
      </c>
      <c r="Y34" s="24" t="str">
        <f t="shared" si="0"/>
        <v/>
      </c>
    </row>
    <row r="35" spans="2:25" x14ac:dyDescent="0.35">
      <c r="B35" s="47">
        <v>31</v>
      </c>
      <c r="C35" s="22" t="s">
        <v>207</v>
      </c>
      <c r="D35" s="21" t="s">
        <v>140</v>
      </c>
      <c r="E35">
        <v>38745</v>
      </c>
      <c r="F35">
        <v>1342</v>
      </c>
      <c r="G35">
        <v>17118.5</v>
      </c>
      <c r="H35" s="23">
        <v>38745</v>
      </c>
      <c r="I35" s="23">
        <v>1342</v>
      </c>
      <c r="J35" s="23">
        <f t="shared" si="1"/>
        <v>40087</v>
      </c>
      <c r="K35" s="23">
        <v>5542.56</v>
      </c>
      <c r="L35" s="23">
        <v>3879.7919999999999</v>
      </c>
      <c r="M35" s="23">
        <v>0</v>
      </c>
      <c r="N35" s="23">
        <v>221.7</v>
      </c>
      <c r="O35" s="23">
        <v>3103.83</v>
      </c>
      <c r="P35" s="23">
        <v>38745</v>
      </c>
      <c r="Q35" s="23">
        <v>10952.64</v>
      </c>
      <c r="S35" s="24">
        <f t="shared" si="2"/>
        <v>0.42703370169880511</v>
      </c>
      <c r="T35" s="24">
        <f t="shared" si="3"/>
        <v>0.13826327737171654</v>
      </c>
      <c r="U35" s="24">
        <f t="shared" si="4"/>
        <v>9.6784294160201553E-2</v>
      </c>
      <c r="V35" s="24">
        <f t="shared" si="5"/>
        <v>0</v>
      </c>
      <c r="W35" s="24">
        <f t="shared" si="6"/>
        <v>5.5304712250854385E-3</v>
      </c>
      <c r="X35" s="24">
        <f t="shared" si="7"/>
        <v>7.7427345523486416E-2</v>
      </c>
      <c r="Y35" s="24">
        <f t="shared" si="0"/>
        <v>0.28268524970963993</v>
      </c>
    </row>
    <row r="36" spans="2:25" x14ac:dyDescent="0.35">
      <c r="B36" s="47">
        <v>32</v>
      </c>
      <c r="C36" s="22" t="s">
        <v>207</v>
      </c>
      <c r="D36" s="21" t="s">
        <v>141</v>
      </c>
      <c r="E36">
        <v>9808</v>
      </c>
      <c r="F36">
        <v>247</v>
      </c>
      <c r="G36">
        <v>3793.96</v>
      </c>
      <c r="H36" s="23">
        <v>9377</v>
      </c>
      <c r="I36" s="23">
        <v>132</v>
      </c>
      <c r="J36" s="23">
        <f t="shared" si="1"/>
        <v>9509</v>
      </c>
      <c r="K36" s="23">
        <v>1239.49</v>
      </c>
      <c r="L36" s="23">
        <v>996.54996000000006</v>
      </c>
      <c r="M36" s="23">
        <v>36.9</v>
      </c>
      <c r="N36" s="23">
        <v>55.8</v>
      </c>
      <c r="O36" s="23">
        <v>657.8</v>
      </c>
      <c r="P36" s="23">
        <v>7945</v>
      </c>
      <c r="Q36" s="23">
        <v>2075.13</v>
      </c>
      <c r="S36" s="24">
        <f t="shared" si="2"/>
        <v>0.37732073595226256</v>
      </c>
      <c r="T36" s="24">
        <f t="shared" si="3"/>
        <v>0.13034914291723632</v>
      </c>
      <c r="U36" s="24">
        <f t="shared" si="4"/>
        <v>0.10480071090545799</v>
      </c>
      <c r="V36" s="24">
        <f t="shared" si="5"/>
        <v>3.880534230728783E-3</v>
      </c>
      <c r="W36" s="24">
        <f t="shared" si="6"/>
        <v>5.8681249342727943E-3</v>
      </c>
      <c r="X36" s="24">
        <f t="shared" si="7"/>
        <v>6.9176569565674625E-2</v>
      </c>
      <c r="Y36" s="24">
        <f t="shared" si="0"/>
        <v>0.26118691000629329</v>
      </c>
    </row>
    <row r="37" spans="2:25" x14ac:dyDescent="0.35">
      <c r="B37" s="47">
        <v>33</v>
      </c>
      <c r="C37" s="22" t="s">
        <v>207</v>
      </c>
      <c r="D37" s="21" t="s">
        <v>142</v>
      </c>
      <c r="E37">
        <v>87413</v>
      </c>
      <c r="F37">
        <v>3758</v>
      </c>
      <c r="G37">
        <v>54231.38</v>
      </c>
      <c r="H37" s="23">
        <v>87413</v>
      </c>
      <c r="I37" s="23">
        <v>3758</v>
      </c>
      <c r="J37" s="23">
        <f t="shared" si="1"/>
        <v>91171</v>
      </c>
      <c r="K37" s="23">
        <v>18016</v>
      </c>
      <c r="L37" s="23">
        <v>12629.216</v>
      </c>
      <c r="M37" s="23">
        <v>504</v>
      </c>
      <c r="N37" s="23">
        <v>540</v>
      </c>
      <c r="O37" s="23">
        <v>7206</v>
      </c>
      <c r="P37" s="23">
        <v>44900</v>
      </c>
      <c r="Q37" s="23">
        <v>13658.26</v>
      </c>
      <c r="S37" s="24">
        <f t="shared" si="2"/>
        <v>0.59483147053339325</v>
      </c>
      <c r="T37" s="24">
        <f t="shared" si="3"/>
        <v>0.1976066951113841</v>
      </c>
      <c r="U37" s="24">
        <f t="shared" si="4"/>
        <v>0.13852229327308027</v>
      </c>
      <c r="V37" s="24">
        <f t="shared" si="5"/>
        <v>5.528073619901065E-3</v>
      </c>
      <c r="W37" s="24">
        <f t="shared" si="6"/>
        <v>5.9229360213225698E-3</v>
      </c>
      <c r="X37" s="24">
        <f t="shared" si="7"/>
        <v>7.903829068453784E-2</v>
      </c>
      <c r="Y37" s="24">
        <f t="shared" ref="Y37:Y68" si="8">IF(ISBLANK(P37),"",Q37/P37)</f>
        <v>0.30419287305122494</v>
      </c>
    </row>
    <row r="38" spans="2:25" x14ac:dyDescent="0.35">
      <c r="B38" s="47">
        <v>34</v>
      </c>
      <c r="C38" s="22" t="s">
        <v>207</v>
      </c>
      <c r="D38" s="21" t="s">
        <v>143</v>
      </c>
      <c r="E38">
        <v>7650</v>
      </c>
      <c r="F38">
        <v>328</v>
      </c>
      <c r="G38">
        <v>2237</v>
      </c>
      <c r="H38" s="23">
        <v>7961</v>
      </c>
      <c r="I38" s="23">
        <v>328</v>
      </c>
      <c r="J38" s="23">
        <f t="shared" si="1"/>
        <v>8289</v>
      </c>
      <c r="K38" s="23">
        <v>1565</v>
      </c>
      <c r="L38" s="23">
        <v>1450.7550000000001</v>
      </c>
      <c r="M38" s="23">
        <v>374.94</v>
      </c>
      <c r="N38" s="23">
        <v>57.93</v>
      </c>
      <c r="O38" s="23">
        <v>992.21</v>
      </c>
      <c r="P38" s="23">
        <v>5803</v>
      </c>
      <c r="Q38" s="23">
        <v>2864</v>
      </c>
      <c r="S38" s="24">
        <f t="shared" si="2"/>
        <v>0.28039608924542492</v>
      </c>
      <c r="T38" s="24">
        <f t="shared" si="3"/>
        <v>0.18880443961877186</v>
      </c>
      <c r="U38" s="24">
        <f t="shared" si="4"/>
        <v>0.17502171552660153</v>
      </c>
      <c r="V38" s="24">
        <f t="shared" si="5"/>
        <v>4.5233441910966343E-2</v>
      </c>
      <c r="W38" s="24">
        <f t="shared" si="6"/>
        <v>6.9887803112558813E-3</v>
      </c>
      <c r="X38" s="24">
        <f t="shared" si="7"/>
        <v>0.11970201471830137</v>
      </c>
      <c r="Y38" s="24">
        <f t="shared" si="8"/>
        <v>0.4935378252627951</v>
      </c>
    </row>
    <row r="39" spans="2:25" x14ac:dyDescent="0.35">
      <c r="B39" s="47">
        <v>35</v>
      </c>
      <c r="C39" s="22" t="s">
        <v>207</v>
      </c>
      <c r="D39" s="21" t="s">
        <v>144</v>
      </c>
      <c r="E39">
        <v>64305</v>
      </c>
      <c r="F39">
        <v>1000</v>
      </c>
      <c r="G39">
        <v>27049</v>
      </c>
      <c r="H39" s="23">
        <v>64305</v>
      </c>
      <c r="I39" s="23">
        <v>1000</v>
      </c>
      <c r="J39" s="23">
        <f t="shared" si="1"/>
        <v>65305</v>
      </c>
      <c r="K39" s="23">
        <v>13077.28</v>
      </c>
      <c r="L39" s="23">
        <v>10461.824000000001</v>
      </c>
      <c r="M39" s="23">
        <v>392</v>
      </c>
      <c r="N39" s="23">
        <v>327</v>
      </c>
      <c r="O39" s="23">
        <v>6382</v>
      </c>
      <c r="P39" s="23">
        <v>51720</v>
      </c>
      <c r="Q39" s="23">
        <v>18962.82</v>
      </c>
      <c r="S39" s="24">
        <f t="shared" si="2"/>
        <v>0.41419493147538472</v>
      </c>
      <c r="T39" s="24">
        <f t="shared" si="3"/>
        <v>0.20024929178470255</v>
      </c>
      <c r="U39" s="24">
        <f t="shared" si="4"/>
        <v>0.16019943342776205</v>
      </c>
      <c r="V39" s="24">
        <f t="shared" si="5"/>
        <v>6.0026031697419796E-3</v>
      </c>
      <c r="W39" s="24">
        <f t="shared" si="6"/>
        <v>5.0072735625143559E-3</v>
      </c>
      <c r="X39" s="24">
        <f t="shared" si="7"/>
        <v>9.7726054666564588E-2</v>
      </c>
      <c r="Y39" s="24">
        <f t="shared" si="8"/>
        <v>0.36664385150812062</v>
      </c>
    </row>
    <row r="40" spans="2:25" x14ac:dyDescent="0.35">
      <c r="B40" s="47">
        <v>36</v>
      </c>
      <c r="C40" s="22" t="s">
        <v>207</v>
      </c>
      <c r="D40" s="21" t="s">
        <v>145</v>
      </c>
      <c r="E40">
        <v>63096</v>
      </c>
      <c r="F40">
        <v>2766</v>
      </c>
      <c r="G40">
        <v>16566.22</v>
      </c>
      <c r="H40" s="23">
        <v>63096</v>
      </c>
      <c r="I40" s="23">
        <v>2542</v>
      </c>
      <c r="J40" s="23">
        <f t="shared" si="1"/>
        <v>65638</v>
      </c>
      <c r="K40" s="23">
        <v>13451.82</v>
      </c>
      <c r="L40" s="23">
        <v>10690.16135</v>
      </c>
      <c r="P40" s="23">
        <v>62710</v>
      </c>
      <c r="Q40" s="23">
        <v>31040.5</v>
      </c>
      <c r="S40" s="24">
        <f t="shared" si="2"/>
        <v>0.25152925814582006</v>
      </c>
      <c r="T40" s="24">
        <f t="shared" si="3"/>
        <v>0.2049395167433499</v>
      </c>
      <c r="U40" s="24">
        <f t="shared" si="4"/>
        <v>0.16286543389499986</v>
      </c>
      <c r="V40" s="24">
        <f t="shared" si="5"/>
        <v>0</v>
      </c>
      <c r="W40" s="24">
        <f t="shared" si="6"/>
        <v>0</v>
      </c>
      <c r="X40" s="24">
        <f t="shared" si="7"/>
        <v>0</v>
      </c>
      <c r="Y40" s="24">
        <f t="shared" si="8"/>
        <v>0.49498485090097272</v>
      </c>
    </row>
    <row r="41" spans="2:25" x14ac:dyDescent="0.35">
      <c r="B41" s="47">
        <v>37</v>
      </c>
      <c r="C41" s="22" t="s">
        <v>207</v>
      </c>
      <c r="D41" s="21" t="s">
        <v>146</v>
      </c>
      <c r="E41">
        <v>34287</v>
      </c>
      <c r="F41">
        <v>2084</v>
      </c>
      <c r="G41">
        <v>16282.4</v>
      </c>
      <c r="H41" s="23">
        <v>34212</v>
      </c>
      <c r="I41" s="23">
        <v>2066</v>
      </c>
      <c r="J41" s="23">
        <f t="shared" si="1"/>
        <v>36278</v>
      </c>
      <c r="K41" s="23">
        <v>6655.73</v>
      </c>
      <c r="L41" s="23">
        <v>5448.4584189999996</v>
      </c>
      <c r="M41" s="23">
        <v>1763.5</v>
      </c>
      <c r="N41" s="23">
        <v>260.37</v>
      </c>
      <c r="O41" s="23">
        <v>2340.3000000000002</v>
      </c>
      <c r="P41" s="23">
        <v>32853</v>
      </c>
      <c r="Q41" s="23">
        <v>12416</v>
      </c>
      <c r="S41" s="24">
        <f t="shared" si="2"/>
        <v>0.44767534574248713</v>
      </c>
      <c r="T41" s="24">
        <f t="shared" si="3"/>
        <v>0.18346463421357295</v>
      </c>
      <c r="U41" s="24">
        <f t="shared" si="4"/>
        <v>0.15018629524780858</v>
      </c>
      <c r="V41" s="24">
        <f t="shared" si="5"/>
        <v>4.8610728265064226E-2</v>
      </c>
      <c r="W41" s="24">
        <f t="shared" si="6"/>
        <v>7.1770770163735601E-3</v>
      </c>
      <c r="X41" s="24">
        <f t="shared" si="7"/>
        <v>6.4510171453773649E-2</v>
      </c>
      <c r="Y41" s="24">
        <f t="shared" si="8"/>
        <v>0.37792591239765017</v>
      </c>
    </row>
    <row r="42" spans="2:25" x14ac:dyDescent="0.35">
      <c r="B42" s="47">
        <v>38</v>
      </c>
      <c r="C42" s="22" t="s">
        <v>207</v>
      </c>
      <c r="D42" s="21" t="s">
        <v>147</v>
      </c>
      <c r="E42">
        <v>3237</v>
      </c>
      <c r="F42">
        <v>347</v>
      </c>
      <c r="G42">
        <v>1903.16</v>
      </c>
      <c r="H42" s="23">
        <v>3237</v>
      </c>
      <c r="I42" s="23">
        <v>178</v>
      </c>
      <c r="J42" s="23">
        <f t="shared" si="1"/>
        <v>3415</v>
      </c>
      <c r="K42" s="23">
        <v>543.1</v>
      </c>
      <c r="L42" s="23">
        <v>477.928</v>
      </c>
      <c r="S42" s="24">
        <f t="shared" si="2"/>
        <v>0.53101562499999999</v>
      </c>
      <c r="T42" s="24">
        <f t="shared" si="3"/>
        <v>0.15903367496339679</v>
      </c>
      <c r="U42" s="24">
        <f t="shared" si="4"/>
        <v>0.13994963396778917</v>
      </c>
      <c r="V42" s="24">
        <f t="shared" si="5"/>
        <v>0</v>
      </c>
      <c r="W42" s="24">
        <f t="shared" si="6"/>
        <v>0</v>
      </c>
      <c r="X42" s="24">
        <f t="shared" si="7"/>
        <v>0</v>
      </c>
      <c r="Y42" s="24" t="str">
        <f t="shared" si="8"/>
        <v/>
      </c>
    </row>
    <row r="43" spans="2:25" x14ac:dyDescent="0.35">
      <c r="B43" s="47">
        <v>39</v>
      </c>
      <c r="C43" s="22" t="s">
        <v>207</v>
      </c>
      <c r="D43" s="21" t="s">
        <v>148</v>
      </c>
      <c r="E43">
        <v>21430</v>
      </c>
      <c r="F43">
        <v>1020</v>
      </c>
      <c r="G43">
        <v>6143</v>
      </c>
      <c r="H43" s="23">
        <v>22297</v>
      </c>
      <c r="I43" s="23">
        <v>1020</v>
      </c>
      <c r="J43" s="23">
        <f t="shared" si="1"/>
        <v>23317</v>
      </c>
      <c r="K43" s="23">
        <v>2971</v>
      </c>
      <c r="L43" s="23">
        <v>2376.8000000000002</v>
      </c>
      <c r="P43" s="23">
        <v>22205</v>
      </c>
      <c r="Q43" s="23">
        <v>10999</v>
      </c>
      <c r="S43" s="24">
        <f t="shared" si="2"/>
        <v>0.27363028953229401</v>
      </c>
      <c r="T43" s="24">
        <f t="shared" si="3"/>
        <v>0.12741776386327572</v>
      </c>
      <c r="U43" s="24">
        <f t="shared" si="4"/>
        <v>0.10193421109062059</v>
      </c>
      <c r="V43" s="24">
        <f t="shared" si="5"/>
        <v>0</v>
      </c>
      <c r="W43" s="24">
        <f t="shared" si="6"/>
        <v>0</v>
      </c>
      <c r="X43" s="24">
        <f t="shared" si="7"/>
        <v>0</v>
      </c>
      <c r="Y43" s="24">
        <f t="shared" si="8"/>
        <v>0.49533888763791939</v>
      </c>
    </row>
    <row r="44" spans="2:25" x14ac:dyDescent="0.35">
      <c r="B44" s="47">
        <v>40</v>
      </c>
      <c r="C44" s="22" t="s">
        <v>207</v>
      </c>
      <c r="D44" s="21" t="s">
        <v>149</v>
      </c>
      <c r="E44">
        <v>44355</v>
      </c>
      <c r="F44">
        <v>626</v>
      </c>
      <c r="G44">
        <v>11061.8</v>
      </c>
      <c r="H44" s="23">
        <v>44355</v>
      </c>
      <c r="I44" s="23">
        <v>0</v>
      </c>
      <c r="J44" s="23">
        <f t="shared" si="1"/>
        <v>44355</v>
      </c>
      <c r="K44" s="23">
        <v>9411.0300000000007</v>
      </c>
      <c r="L44" s="23">
        <v>8308.0572840000004</v>
      </c>
      <c r="M44" s="23">
        <v>3003.84</v>
      </c>
      <c r="N44" s="23">
        <v>346.74</v>
      </c>
      <c r="O44" s="23">
        <v>4281.51</v>
      </c>
      <c r="P44" s="23">
        <v>44355</v>
      </c>
      <c r="Q44" s="23">
        <v>24696.560000000001</v>
      </c>
      <c r="S44" s="24">
        <f t="shared" si="2"/>
        <v>0.24592161134701318</v>
      </c>
      <c r="T44" s="24">
        <f>K44/SUM($H44:$I44)</f>
        <v>0.21217517754480894</v>
      </c>
      <c r="U44" s="24">
        <f t="shared" si="4"/>
        <v>0.18730824673655733</v>
      </c>
      <c r="V44" s="24">
        <f t="shared" si="5"/>
        <v>6.7722691917483938E-2</v>
      </c>
      <c r="W44" s="24">
        <f t="shared" si="6"/>
        <v>7.817382482245519E-3</v>
      </c>
      <c r="X44" s="24">
        <f t="shared" si="7"/>
        <v>9.6528238079134257E-2</v>
      </c>
      <c r="Y44" s="24">
        <f t="shared" si="8"/>
        <v>0.55679314620674114</v>
      </c>
    </row>
    <row r="45" spans="2:25" x14ac:dyDescent="0.35">
      <c r="B45" s="47">
        <v>41</v>
      </c>
      <c r="C45" s="22" t="s">
        <v>207</v>
      </c>
      <c r="D45" s="21" t="s">
        <v>150</v>
      </c>
      <c r="E45">
        <v>6978</v>
      </c>
      <c r="F45">
        <v>61</v>
      </c>
      <c r="G45">
        <v>2573.23</v>
      </c>
      <c r="H45" s="23">
        <v>6997</v>
      </c>
      <c r="I45" s="23">
        <v>22</v>
      </c>
      <c r="J45" s="23">
        <f t="shared" si="1"/>
        <v>7019</v>
      </c>
      <c r="K45" s="23">
        <v>1093.52</v>
      </c>
      <c r="L45" s="23">
        <v>839.82335999999998</v>
      </c>
      <c r="M45" s="23">
        <v>130</v>
      </c>
      <c r="N45" s="23">
        <v>47</v>
      </c>
      <c r="O45" s="23">
        <v>419</v>
      </c>
      <c r="S45" s="24">
        <f t="shared" si="2"/>
        <v>0.36556755220912063</v>
      </c>
      <c r="T45" s="24">
        <f t="shared" si="3"/>
        <v>0.15579427268841714</v>
      </c>
      <c r="U45" s="24">
        <f t="shared" si="4"/>
        <v>0.11965000142470437</v>
      </c>
      <c r="V45" s="24">
        <f t="shared" si="5"/>
        <v>1.8521156859951562E-2</v>
      </c>
      <c r="W45" s="24">
        <f t="shared" si="6"/>
        <v>6.6961105570594098E-3</v>
      </c>
      <c r="X45" s="24">
        <f t="shared" si="7"/>
        <v>5.9695113263997721E-2</v>
      </c>
      <c r="Y45" s="24" t="str">
        <f t="shared" si="8"/>
        <v/>
      </c>
    </row>
    <row r="46" spans="2:25" x14ac:dyDescent="0.35">
      <c r="B46" s="47">
        <v>42</v>
      </c>
      <c r="C46" s="22" t="s">
        <v>207</v>
      </c>
      <c r="D46" s="21" t="s">
        <v>151</v>
      </c>
      <c r="E46">
        <v>37392</v>
      </c>
      <c r="F46">
        <v>1110</v>
      </c>
      <c r="G46">
        <v>16675</v>
      </c>
      <c r="H46" s="23">
        <v>37392</v>
      </c>
      <c r="I46" s="23">
        <v>1110</v>
      </c>
      <c r="J46" s="23">
        <f t="shared" si="1"/>
        <v>38502</v>
      </c>
      <c r="K46" s="23">
        <v>6425</v>
      </c>
      <c r="L46" s="23">
        <v>6296.5</v>
      </c>
      <c r="M46" s="23">
        <v>1663</v>
      </c>
      <c r="N46" s="23">
        <v>240</v>
      </c>
      <c r="O46" s="23">
        <v>2621</v>
      </c>
      <c r="P46" s="23">
        <v>22137</v>
      </c>
      <c r="Q46" s="23">
        <v>5684</v>
      </c>
      <c r="S46" s="24">
        <f t="shared" si="2"/>
        <v>0.43309438470728795</v>
      </c>
      <c r="T46" s="24">
        <f t="shared" si="3"/>
        <v>0.16687444808061919</v>
      </c>
      <c r="U46" s="24">
        <f t="shared" si="4"/>
        <v>0.16353695911900681</v>
      </c>
      <c r="V46" s="24">
        <f t="shared" si="5"/>
        <v>4.3192561425380499E-2</v>
      </c>
      <c r="W46" s="24">
        <f t="shared" si="6"/>
        <v>6.2334424185756581E-3</v>
      </c>
      <c r="X46" s="24">
        <f t="shared" si="7"/>
        <v>6.807438574619501E-2</v>
      </c>
      <c r="Y46" s="24">
        <f t="shared" si="8"/>
        <v>0.25676469259610607</v>
      </c>
    </row>
    <row r="47" spans="2:25" x14ac:dyDescent="0.35">
      <c r="B47" s="47">
        <v>43</v>
      </c>
      <c r="C47" s="22" t="s">
        <v>207</v>
      </c>
      <c r="D47" s="21" t="s">
        <v>152</v>
      </c>
      <c r="E47">
        <v>45646</v>
      </c>
      <c r="F47">
        <v>1125</v>
      </c>
      <c r="G47">
        <v>17864</v>
      </c>
      <c r="H47" s="23">
        <v>45646</v>
      </c>
      <c r="I47" s="23">
        <v>886</v>
      </c>
      <c r="J47" s="23">
        <f t="shared" si="1"/>
        <v>46532</v>
      </c>
      <c r="K47" s="23">
        <v>9393</v>
      </c>
      <c r="L47" s="23">
        <v>8453.7000000000007</v>
      </c>
      <c r="P47" s="23">
        <v>45646</v>
      </c>
      <c r="Q47" s="23">
        <v>16639</v>
      </c>
      <c r="S47" s="24">
        <f t="shared" si="2"/>
        <v>0.38194607769771866</v>
      </c>
      <c r="T47" s="24">
        <f t="shared" si="3"/>
        <v>0.20186108484483797</v>
      </c>
      <c r="U47" s="24">
        <f t="shared" si="4"/>
        <v>0.18167497636035418</v>
      </c>
      <c r="V47" s="24">
        <f t="shared" si="5"/>
        <v>0</v>
      </c>
      <c r="W47" s="24">
        <f t="shared" si="6"/>
        <v>0</v>
      </c>
      <c r="X47" s="24">
        <f t="shared" si="7"/>
        <v>0</v>
      </c>
      <c r="Y47" s="24">
        <f t="shared" si="8"/>
        <v>0.36452263067957763</v>
      </c>
    </row>
    <row r="48" spans="2:25" x14ac:dyDescent="0.35">
      <c r="B48" s="47">
        <v>44</v>
      </c>
      <c r="C48" s="22" t="s">
        <v>207</v>
      </c>
      <c r="D48" s="21" t="s">
        <v>153</v>
      </c>
      <c r="E48">
        <v>100888</v>
      </c>
      <c r="F48">
        <v>2535</v>
      </c>
      <c r="G48">
        <v>29495</v>
      </c>
      <c r="H48" s="23">
        <v>100888</v>
      </c>
      <c r="I48" s="23">
        <v>2535</v>
      </c>
      <c r="J48" s="23">
        <f t="shared" si="1"/>
        <v>103423</v>
      </c>
      <c r="K48" s="23">
        <v>10051</v>
      </c>
      <c r="L48" s="23">
        <v>7739.27</v>
      </c>
      <c r="M48" s="23">
        <v>1067</v>
      </c>
      <c r="N48" s="23">
        <v>199</v>
      </c>
      <c r="O48" s="23">
        <v>2750</v>
      </c>
      <c r="P48" s="23">
        <v>23000</v>
      </c>
      <c r="Q48" s="23">
        <v>2004</v>
      </c>
      <c r="S48" s="24">
        <f t="shared" si="2"/>
        <v>0.28518801427148699</v>
      </c>
      <c r="T48" s="24">
        <f t="shared" si="3"/>
        <v>9.7183411813619794E-2</v>
      </c>
      <c r="U48" s="24">
        <f t="shared" si="4"/>
        <v>7.4831227096487249E-2</v>
      </c>
      <c r="V48" s="24">
        <f t="shared" si="5"/>
        <v>1.0316854084681358E-2</v>
      </c>
      <c r="W48" s="24">
        <f t="shared" si="6"/>
        <v>1.9241367974241707E-3</v>
      </c>
      <c r="X48" s="24">
        <f t="shared" si="7"/>
        <v>2.6589830115158138E-2</v>
      </c>
      <c r="Y48" s="24">
        <f t="shared" si="8"/>
        <v>8.7130434782608693E-2</v>
      </c>
    </row>
    <row r="49" spans="2:25" x14ac:dyDescent="0.35">
      <c r="B49" s="47">
        <v>45</v>
      </c>
      <c r="C49" s="22" t="s">
        <v>207</v>
      </c>
      <c r="D49" s="21" t="s">
        <v>154</v>
      </c>
      <c r="E49">
        <v>73683</v>
      </c>
      <c r="F49">
        <v>0</v>
      </c>
      <c r="G49">
        <v>37669.47</v>
      </c>
      <c r="H49" s="23">
        <v>74471</v>
      </c>
      <c r="I49" s="23">
        <v>0</v>
      </c>
      <c r="J49" s="23">
        <f t="shared" si="1"/>
        <v>74471</v>
      </c>
      <c r="K49" s="23">
        <v>14229.56</v>
      </c>
      <c r="L49" s="23">
        <v>12561.85557</v>
      </c>
      <c r="M49" s="23">
        <v>4536.38</v>
      </c>
      <c r="N49" s="23">
        <v>523.65</v>
      </c>
      <c r="O49" s="23">
        <v>6465.91</v>
      </c>
      <c r="P49" s="23">
        <v>53791</v>
      </c>
      <c r="Q49" s="23">
        <v>12729.13</v>
      </c>
      <c r="S49" s="24">
        <f t="shared" si="2"/>
        <v>0.5112369203208339</v>
      </c>
      <c r="T49" s="24">
        <f t="shared" si="3"/>
        <v>0.19107518362852655</v>
      </c>
      <c r="U49" s="24">
        <f t="shared" si="4"/>
        <v>0.16868117213411932</v>
      </c>
      <c r="V49" s="24">
        <f t="shared" si="5"/>
        <v>6.091471848101946E-2</v>
      </c>
      <c r="W49" s="24">
        <f t="shared" si="6"/>
        <v>7.0315961918062065E-3</v>
      </c>
      <c r="X49" s="24">
        <f t="shared" si="7"/>
        <v>8.6824535725315899E-2</v>
      </c>
      <c r="Y49" s="24">
        <f t="shared" si="8"/>
        <v>0.23664051607146175</v>
      </c>
    </row>
    <row r="50" spans="2:25" x14ac:dyDescent="0.35">
      <c r="B50" s="47">
        <v>46</v>
      </c>
      <c r="C50" s="22" t="s">
        <v>207</v>
      </c>
      <c r="D50" s="21" t="s">
        <v>155</v>
      </c>
      <c r="E50">
        <v>24843</v>
      </c>
      <c r="F50">
        <v>2295</v>
      </c>
      <c r="G50">
        <v>5782.4</v>
      </c>
      <c r="H50" s="23">
        <v>24843</v>
      </c>
      <c r="I50" s="23">
        <v>2295</v>
      </c>
      <c r="J50" s="23">
        <f t="shared" si="1"/>
        <v>27138</v>
      </c>
      <c r="K50" s="23">
        <v>4204.91</v>
      </c>
      <c r="L50" s="23">
        <v>3405.9771000000001</v>
      </c>
      <c r="M50" s="23">
        <v>518</v>
      </c>
      <c r="N50" s="23">
        <v>334</v>
      </c>
      <c r="O50" s="23">
        <v>1560</v>
      </c>
      <c r="P50" s="23">
        <v>24810</v>
      </c>
      <c r="Q50" s="23">
        <v>11990.4</v>
      </c>
      <c r="S50" s="24">
        <f t="shared" si="2"/>
        <v>0.21307391849067728</v>
      </c>
      <c r="T50" s="24">
        <f t="shared" si="3"/>
        <v>0.15494546392512343</v>
      </c>
      <c r="U50" s="24">
        <f t="shared" si="4"/>
        <v>0.12550582577934999</v>
      </c>
      <c r="V50" s="24">
        <f t="shared" si="5"/>
        <v>1.9087626206794901E-2</v>
      </c>
      <c r="W50" s="24">
        <f t="shared" si="6"/>
        <v>1.2307465546466209E-2</v>
      </c>
      <c r="X50" s="24">
        <f t="shared" si="7"/>
        <v>5.7483970815830204E-2</v>
      </c>
      <c r="Y50" s="24">
        <f t="shared" si="8"/>
        <v>0.48328899637243045</v>
      </c>
    </row>
    <row r="51" spans="2:25" x14ac:dyDescent="0.35">
      <c r="B51" s="47">
        <v>47</v>
      </c>
      <c r="C51" s="22" t="s">
        <v>207</v>
      </c>
      <c r="D51" s="21" t="s">
        <v>156</v>
      </c>
      <c r="E51">
        <v>20347</v>
      </c>
      <c r="F51">
        <v>581</v>
      </c>
      <c r="G51">
        <v>10754</v>
      </c>
      <c r="H51" s="23">
        <v>20347</v>
      </c>
      <c r="I51" s="23">
        <v>581</v>
      </c>
      <c r="J51" s="23">
        <f t="shared" si="1"/>
        <v>20928</v>
      </c>
      <c r="K51" s="23">
        <v>4296</v>
      </c>
      <c r="L51" s="23">
        <v>3725.4911999999999</v>
      </c>
      <c r="M51" s="23">
        <v>1369.72</v>
      </c>
      <c r="N51" s="23">
        <v>158.11000000000001</v>
      </c>
      <c r="O51" s="23">
        <v>1952.13</v>
      </c>
      <c r="S51" s="24">
        <f t="shared" si="2"/>
        <v>0.5138570336391437</v>
      </c>
      <c r="T51" s="24">
        <f t="shared" si="3"/>
        <v>0.20527522935779816</v>
      </c>
      <c r="U51" s="24">
        <f t="shared" si="4"/>
        <v>0.17801467889908257</v>
      </c>
      <c r="V51" s="24">
        <f t="shared" si="5"/>
        <v>6.544915902140673E-2</v>
      </c>
      <c r="W51" s="24">
        <f t="shared" si="6"/>
        <v>7.5549503058103982E-3</v>
      </c>
      <c r="X51" s="24">
        <f t="shared" si="7"/>
        <v>9.3278383027522935E-2</v>
      </c>
      <c r="Y51" s="24" t="str">
        <f t="shared" si="8"/>
        <v/>
      </c>
    </row>
    <row r="52" spans="2:25" x14ac:dyDescent="0.35">
      <c r="B52" s="47">
        <v>48</v>
      </c>
      <c r="C52" s="22" t="s">
        <v>207</v>
      </c>
      <c r="D52" s="21" t="s">
        <v>157</v>
      </c>
      <c r="E52">
        <v>11137</v>
      </c>
      <c r="F52">
        <v>1378</v>
      </c>
      <c r="G52">
        <v>4326</v>
      </c>
      <c r="H52" s="23">
        <v>12229</v>
      </c>
      <c r="I52" s="23">
        <v>1327</v>
      </c>
      <c r="J52" s="23">
        <f t="shared" si="1"/>
        <v>13556</v>
      </c>
      <c r="K52" s="23">
        <v>2257</v>
      </c>
      <c r="L52" s="23">
        <v>1847.606597</v>
      </c>
      <c r="M52" s="23">
        <v>548.5</v>
      </c>
      <c r="N52" s="23">
        <v>104.5</v>
      </c>
      <c r="O52" s="23">
        <v>900.3</v>
      </c>
      <c r="P52" s="23">
        <v>10927</v>
      </c>
      <c r="Q52" s="23">
        <v>3831</v>
      </c>
      <c r="S52" s="24">
        <f t="shared" si="2"/>
        <v>0.34566520175789051</v>
      </c>
      <c r="T52" s="24">
        <f t="shared" si="3"/>
        <v>0.16649454116258483</v>
      </c>
      <c r="U52" s="24">
        <f t="shared" si="4"/>
        <v>0.13629437865151961</v>
      </c>
      <c r="V52" s="24">
        <f t="shared" si="5"/>
        <v>4.0461788138093834E-2</v>
      </c>
      <c r="W52" s="24">
        <f t="shared" si="6"/>
        <v>7.708763647093538E-3</v>
      </c>
      <c r="X52" s="24">
        <f t="shared" si="7"/>
        <v>6.6413396282089102E-2</v>
      </c>
      <c r="Y52" s="24">
        <f t="shared" si="8"/>
        <v>0.35059943259815135</v>
      </c>
    </row>
    <row r="53" spans="2:25" x14ac:dyDescent="0.35">
      <c r="B53" s="47">
        <v>49</v>
      </c>
      <c r="C53" s="22" t="s">
        <v>207</v>
      </c>
      <c r="D53" s="21" t="s">
        <v>158</v>
      </c>
      <c r="E53">
        <v>68470</v>
      </c>
      <c r="F53">
        <v>3985</v>
      </c>
      <c r="G53">
        <v>23545.03</v>
      </c>
      <c r="H53" s="23">
        <v>65368</v>
      </c>
      <c r="I53" s="23">
        <v>592</v>
      </c>
      <c r="J53" s="23">
        <f t="shared" si="1"/>
        <v>65960</v>
      </c>
      <c r="K53" s="23">
        <v>13729.11</v>
      </c>
      <c r="L53" s="23">
        <v>12360.317730000001</v>
      </c>
      <c r="P53" s="23">
        <v>64933</v>
      </c>
      <c r="Q53" s="23">
        <v>32154</v>
      </c>
      <c r="S53" s="24">
        <f t="shared" si="2"/>
        <v>0.32496073424884409</v>
      </c>
      <c r="T53" s="24">
        <f t="shared" si="3"/>
        <v>0.20814296543359612</v>
      </c>
      <c r="U53" s="24">
        <f t="shared" si="4"/>
        <v>0.1873911117343845</v>
      </c>
      <c r="V53" s="24">
        <f t="shared" si="5"/>
        <v>0</v>
      </c>
      <c r="W53" s="24">
        <f t="shared" si="6"/>
        <v>0</v>
      </c>
      <c r="X53" s="24">
        <f t="shared" si="7"/>
        <v>0</v>
      </c>
      <c r="Y53" s="24">
        <f t="shared" si="8"/>
        <v>0.49518734695763328</v>
      </c>
    </row>
    <row r="54" spans="2:25" x14ac:dyDescent="0.35">
      <c r="B54" s="47">
        <v>50</v>
      </c>
      <c r="C54" s="22" t="s">
        <v>207</v>
      </c>
      <c r="D54" s="21" t="s">
        <v>159</v>
      </c>
      <c r="E54">
        <v>52500</v>
      </c>
      <c r="F54">
        <v>1707</v>
      </c>
      <c r="G54">
        <v>22718.84</v>
      </c>
      <c r="H54" s="23">
        <v>52500</v>
      </c>
      <c r="I54" s="23">
        <v>500</v>
      </c>
      <c r="J54" s="23">
        <f t="shared" si="1"/>
        <v>53000</v>
      </c>
      <c r="K54" s="23">
        <v>9179.14</v>
      </c>
      <c r="L54" s="23">
        <v>6976.1463999999996</v>
      </c>
      <c r="M54" s="23">
        <v>1670.6</v>
      </c>
      <c r="N54" s="23">
        <v>385.52</v>
      </c>
      <c r="O54" s="23">
        <v>3533.97</v>
      </c>
      <c r="P54" s="23">
        <v>44700</v>
      </c>
      <c r="Q54" s="23">
        <v>9630.7999999999993</v>
      </c>
      <c r="S54" s="24">
        <f t="shared" si="2"/>
        <v>0.41911266072647446</v>
      </c>
      <c r="T54" s="24">
        <f t="shared" si="3"/>
        <v>0.17319132075471697</v>
      </c>
      <c r="U54" s="24">
        <f t="shared" si="4"/>
        <v>0.13162540377358489</v>
      </c>
      <c r="V54" s="24">
        <f t="shared" si="5"/>
        <v>3.1520754716981132E-2</v>
      </c>
      <c r="W54" s="24">
        <f t="shared" si="6"/>
        <v>7.2739622641509434E-3</v>
      </c>
      <c r="X54" s="24">
        <f t="shared" si="7"/>
        <v>6.6678679245283021E-2</v>
      </c>
      <c r="Y54" s="24">
        <f t="shared" si="8"/>
        <v>0.21545413870246083</v>
      </c>
    </row>
    <row r="55" spans="2:25" x14ac:dyDescent="0.35">
      <c r="B55" s="47">
        <v>51</v>
      </c>
      <c r="C55" s="22" t="s">
        <v>207</v>
      </c>
      <c r="D55" s="21" t="s">
        <v>160</v>
      </c>
      <c r="E55">
        <v>14481</v>
      </c>
      <c r="F55">
        <v>511</v>
      </c>
      <c r="G55">
        <v>7343</v>
      </c>
      <c r="H55" s="23">
        <v>15113</v>
      </c>
      <c r="I55" s="23">
        <v>41</v>
      </c>
      <c r="J55" s="23">
        <f t="shared" si="1"/>
        <v>15154</v>
      </c>
      <c r="K55" s="23">
        <v>2863</v>
      </c>
      <c r="L55" s="23">
        <v>2089.9899999999998</v>
      </c>
      <c r="P55" s="23">
        <v>5742</v>
      </c>
      <c r="Q55" s="23">
        <v>1875</v>
      </c>
      <c r="S55" s="24">
        <f t="shared" si="2"/>
        <v>0.48979455709711844</v>
      </c>
      <c r="T55" s="24">
        <f t="shared" si="3"/>
        <v>0.18892701596938102</v>
      </c>
      <c r="U55" s="24">
        <f t="shared" si="4"/>
        <v>0.13791672165764812</v>
      </c>
      <c r="V55" s="24">
        <f t="shared" si="5"/>
        <v>0</v>
      </c>
      <c r="W55" s="24">
        <f t="shared" si="6"/>
        <v>0</v>
      </c>
      <c r="X55" s="24">
        <f t="shared" si="7"/>
        <v>0</v>
      </c>
      <c r="Y55" s="24">
        <f t="shared" si="8"/>
        <v>0.32654127481713691</v>
      </c>
    </row>
    <row r="56" spans="2:25" x14ac:dyDescent="0.35">
      <c r="B56" s="47">
        <v>52</v>
      </c>
      <c r="C56" s="22" t="s">
        <v>207</v>
      </c>
      <c r="D56" s="21" t="s">
        <v>161</v>
      </c>
      <c r="E56">
        <v>68743</v>
      </c>
      <c r="F56">
        <v>4402</v>
      </c>
      <c r="G56">
        <v>11286.41</v>
      </c>
      <c r="H56" s="23">
        <v>71890</v>
      </c>
      <c r="I56" s="23">
        <v>4402</v>
      </c>
      <c r="J56" s="23">
        <f>SUM(H56:I56)</f>
        <v>76292</v>
      </c>
      <c r="K56" s="23">
        <v>10529.95</v>
      </c>
      <c r="L56" s="23">
        <v>7476.2645000000002</v>
      </c>
      <c r="P56" s="23">
        <v>59562</v>
      </c>
      <c r="Q56" s="23">
        <v>17322.03</v>
      </c>
      <c r="S56" s="24">
        <f>G56/SUM(E56:F56)</f>
        <v>0.15430186615626496</v>
      </c>
      <c r="T56" s="24">
        <f>K56/SUM($H56:$I56)</f>
        <v>0.13802167986158445</v>
      </c>
      <c r="U56" s="24">
        <f>L56/SUM($H56:$I56)</f>
        <v>9.7995392701724957E-2</v>
      </c>
      <c r="V56" s="24">
        <f>M56/SUM($H56:$I56)</f>
        <v>0</v>
      </c>
      <c r="W56" s="24">
        <f>N56/SUM($H56:$I56)</f>
        <v>0</v>
      </c>
      <c r="X56" s="24">
        <f>O56/SUM($H56:$I56)</f>
        <v>0</v>
      </c>
      <c r="Y56" s="24">
        <f>IF(ISBLANK(P56),"",Q56/P56)</f>
        <v>0.29082351163493503</v>
      </c>
    </row>
    <row r="57" spans="2:25" x14ac:dyDescent="0.35">
      <c r="B57" s="47">
        <v>53</v>
      </c>
      <c r="C57" s="22" t="s">
        <v>207</v>
      </c>
      <c r="D57" s="21" t="s">
        <v>162</v>
      </c>
      <c r="E57">
        <v>94134</v>
      </c>
      <c r="F57">
        <v>0</v>
      </c>
      <c r="G57">
        <v>29934.13</v>
      </c>
      <c r="H57" s="23">
        <v>94134</v>
      </c>
      <c r="I57" s="23">
        <v>0</v>
      </c>
      <c r="J57" s="23">
        <f t="shared" si="1"/>
        <v>94134</v>
      </c>
      <c r="K57" s="23">
        <v>19336.55</v>
      </c>
      <c r="L57" s="23">
        <v>16590.759900000001</v>
      </c>
      <c r="M57" s="23">
        <v>8082.68</v>
      </c>
      <c r="N57" s="23">
        <v>812.14</v>
      </c>
      <c r="O57" s="23">
        <v>5781.63</v>
      </c>
      <c r="P57" s="23">
        <v>55943</v>
      </c>
      <c r="Q57" s="23">
        <v>22069.64</v>
      </c>
      <c r="S57" s="24">
        <f t="shared" si="2"/>
        <v>0.31799487963966261</v>
      </c>
      <c r="T57" s="24">
        <f t="shared" si="3"/>
        <v>0.20541515286718931</v>
      </c>
      <c r="U57" s="24">
        <f t="shared" si="4"/>
        <v>0.17624620116004844</v>
      </c>
      <c r="V57" s="24">
        <f t="shared" si="5"/>
        <v>8.5863556207109018E-2</v>
      </c>
      <c r="W57" s="24">
        <f t="shared" si="6"/>
        <v>8.6274884738776637E-3</v>
      </c>
      <c r="X57" s="24">
        <f t="shared" si="7"/>
        <v>6.1419147173178659E-2</v>
      </c>
      <c r="Y57" s="24">
        <f t="shared" si="8"/>
        <v>0.39450226123018073</v>
      </c>
    </row>
    <row r="58" spans="2:25" x14ac:dyDescent="0.35">
      <c r="B58" s="47">
        <v>54</v>
      </c>
      <c r="C58" s="22" t="s">
        <v>207</v>
      </c>
      <c r="D58" s="21" t="s">
        <v>163</v>
      </c>
      <c r="E58">
        <v>8611</v>
      </c>
      <c r="F58">
        <v>0</v>
      </c>
      <c r="G58">
        <v>3289.07</v>
      </c>
      <c r="H58" s="23">
        <v>8611</v>
      </c>
      <c r="I58" s="23">
        <v>0</v>
      </c>
      <c r="J58" s="23">
        <f t="shared" si="1"/>
        <v>8611</v>
      </c>
      <c r="K58" s="23">
        <v>1586.02</v>
      </c>
      <c r="L58" s="23">
        <v>1348.117</v>
      </c>
      <c r="S58" s="24">
        <f t="shared" si="2"/>
        <v>0.38196144466380211</v>
      </c>
      <c r="T58" s="24">
        <f t="shared" si="3"/>
        <v>0.18418534432702358</v>
      </c>
      <c r="U58" s="24">
        <f t="shared" si="4"/>
        <v>0.15655754267797004</v>
      </c>
      <c r="V58" s="24">
        <f t="shared" si="5"/>
        <v>0</v>
      </c>
      <c r="W58" s="24">
        <f t="shared" si="6"/>
        <v>0</v>
      </c>
      <c r="X58" s="24">
        <f t="shared" si="7"/>
        <v>0</v>
      </c>
      <c r="Y58" s="24" t="str">
        <f t="shared" si="8"/>
        <v/>
      </c>
    </row>
    <row r="59" spans="2:25" x14ac:dyDescent="0.35">
      <c r="B59" s="47">
        <v>55</v>
      </c>
      <c r="C59" s="22" t="s">
        <v>207</v>
      </c>
      <c r="D59" s="21" t="s">
        <v>164</v>
      </c>
      <c r="E59">
        <v>6377</v>
      </c>
      <c r="F59">
        <v>170</v>
      </c>
      <c r="G59">
        <v>2272.41</v>
      </c>
      <c r="H59" s="23">
        <v>6377</v>
      </c>
      <c r="I59" s="23">
        <v>170</v>
      </c>
      <c r="J59" s="23">
        <f t="shared" si="1"/>
        <v>6547</v>
      </c>
      <c r="K59" s="23">
        <v>766.75</v>
      </c>
      <c r="L59" s="23">
        <v>621.52755000000002</v>
      </c>
      <c r="M59" s="23">
        <v>10.119999999999999</v>
      </c>
      <c r="N59" s="23">
        <v>104.05</v>
      </c>
      <c r="O59" s="23">
        <v>436.82</v>
      </c>
      <c r="P59" s="23">
        <v>6377</v>
      </c>
      <c r="Q59" s="23">
        <v>2229.12</v>
      </c>
      <c r="S59" s="24">
        <f t="shared" si="2"/>
        <v>0.34709179776997096</v>
      </c>
      <c r="T59" s="24">
        <f t="shared" si="3"/>
        <v>0.11711470902703529</v>
      </c>
      <c r="U59" s="24">
        <f t="shared" si="4"/>
        <v>9.4933183137314803E-2</v>
      </c>
      <c r="V59" s="24">
        <f t="shared" si="5"/>
        <v>1.5457461432717274E-3</v>
      </c>
      <c r="W59" s="24">
        <f t="shared" si="6"/>
        <v>1.5892775316939056E-2</v>
      </c>
      <c r="X59" s="24">
        <f t="shared" si="7"/>
        <v>6.6720635405529249E-2</v>
      </c>
      <c r="Y59" s="24">
        <f t="shared" si="8"/>
        <v>0.34955621765720557</v>
      </c>
    </row>
    <row r="60" spans="2:25" x14ac:dyDescent="0.35">
      <c r="B60" s="47">
        <v>56</v>
      </c>
      <c r="C60" s="22" t="s">
        <v>207</v>
      </c>
      <c r="D60" s="21" t="s">
        <v>165</v>
      </c>
      <c r="E60">
        <v>6670</v>
      </c>
      <c r="F60">
        <v>0</v>
      </c>
      <c r="G60">
        <v>2884.32</v>
      </c>
      <c r="H60" s="23">
        <v>6670</v>
      </c>
      <c r="I60" s="23">
        <v>0</v>
      </c>
      <c r="J60" s="23">
        <f t="shared" si="1"/>
        <v>6670</v>
      </c>
      <c r="K60" s="23">
        <v>1378</v>
      </c>
      <c r="L60" s="23">
        <v>1216.7739999999999</v>
      </c>
      <c r="M60" s="23">
        <v>439.31</v>
      </c>
      <c r="N60" s="23">
        <v>50.71</v>
      </c>
      <c r="O60" s="23">
        <v>626.16999999999996</v>
      </c>
      <c r="S60" s="24">
        <f t="shared" si="2"/>
        <v>0.43243178410794603</v>
      </c>
      <c r="T60" s="24">
        <f t="shared" si="3"/>
        <v>0.2065967016491754</v>
      </c>
      <c r="U60" s="24">
        <f t="shared" si="4"/>
        <v>0.18242488755622188</v>
      </c>
      <c r="V60" s="24">
        <f t="shared" si="5"/>
        <v>6.5863568215892052E-2</v>
      </c>
      <c r="W60" s="24">
        <f t="shared" si="6"/>
        <v>7.6026986506746632E-3</v>
      </c>
      <c r="X60" s="24">
        <f t="shared" si="7"/>
        <v>9.3878560719640181E-2</v>
      </c>
      <c r="Y60" s="24" t="str">
        <f t="shared" si="8"/>
        <v/>
      </c>
    </row>
    <row r="61" spans="2:25" x14ac:dyDescent="0.35">
      <c r="B61" s="47">
        <v>57</v>
      </c>
      <c r="C61" s="22" t="s">
        <v>207</v>
      </c>
      <c r="D61" s="21" t="s">
        <v>166</v>
      </c>
      <c r="E61">
        <v>22163</v>
      </c>
      <c r="F61">
        <v>200</v>
      </c>
      <c r="G61">
        <v>6684.64</v>
      </c>
      <c r="H61" s="23">
        <v>22163</v>
      </c>
      <c r="I61" s="23">
        <v>200</v>
      </c>
      <c r="J61" s="23">
        <f t="shared" si="1"/>
        <v>22363</v>
      </c>
      <c r="K61" s="23">
        <v>5927.92</v>
      </c>
      <c r="L61" s="23">
        <v>4416.3004000000001</v>
      </c>
      <c r="M61" s="23">
        <v>177.84</v>
      </c>
      <c r="N61" s="23">
        <v>160.05000000000001</v>
      </c>
      <c r="O61" s="23">
        <v>2732.77</v>
      </c>
      <c r="P61" s="23">
        <v>22163</v>
      </c>
      <c r="Q61" s="23">
        <v>10127.879999999999</v>
      </c>
      <c r="S61" s="24">
        <f t="shared" si="2"/>
        <v>0.29891517238295401</v>
      </c>
      <c r="T61" s="24">
        <f t="shared" si="3"/>
        <v>0.265077136341278</v>
      </c>
      <c r="U61" s="24">
        <f t="shared" si="4"/>
        <v>0.19748246657425211</v>
      </c>
      <c r="V61" s="24">
        <f t="shared" si="5"/>
        <v>7.9524214103653349E-3</v>
      </c>
      <c r="W61" s="24">
        <f t="shared" si="6"/>
        <v>7.1569109690113137E-3</v>
      </c>
      <c r="X61" s="24">
        <f t="shared" si="7"/>
        <v>0.12220050977060323</v>
      </c>
      <c r="Y61" s="24">
        <f t="shared" si="8"/>
        <v>0.45697243153002748</v>
      </c>
    </row>
    <row r="62" spans="2:25" x14ac:dyDescent="0.35">
      <c r="B62" s="47">
        <v>58</v>
      </c>
      <c r="C62" s="22" t="s">
        <v>207</v>
      </c>
      <c r="D62" s="21" t="s">
        <v>167</v>
      </c>
      <c r="E62">
        <v>5908</v>
      </c>
      <c r="F62">
        <v>140</v>
      </c>
      <c r="G62">
        <v>2572.0100000000002</v>
      </c>
      <c r="H62" s="23">
        <v>5908</v>
      </c>
      <c r="I62" s="23">
        <v>140</v>
      </c>
      <c r="J62" s="23">
        <f t="shared" si="1"/>
        <v>6048</v>
      </c>
      <c r="K62" s="23">
        <v>1079.6099999999999</v>
      </c>
      <c r="L62" s="23">
        <v>917.66849999999999</v>
      </c>
      <c r="M62" s="23">
        <v>75.569999999999993</v>
      </c>
      <c r="N62" s="23">
        <v>64.78</v>
      </c>
      <c r="O62" s="23">
        <v>647.77</v>
      </c>
      <c r="P62" s="23">
        <v>1170</v>
      </c>
      <c r="Q62" s="23">
        <v>235.32</v>
      </c>
      <c r="S62" s="24">
        <f t="shared" si="2"/>
        <v>0.42526620370370372</v>
      </c>
      <c r="T62" s="24">
        <f t="shared" si="3"/>
        <v>0.17850694444444443</v>
      </c>
      <c r="U62" s="24">
        <f t="shared" si="4"/>
        <v>0.15173090277777779</v>
      </c>
      <c r="V62" s="24">
        <f t="shared" si="5"/>
        <v>1.2495039682539682E-2</v>
      </c>
      <c r="W62" s="24">
        <f t="shared" si="6"/>
        <v>1.0710978835978836E-2</v>
      </c>
      <c r="X62" s="24">
        <f t="shared" si="7"/>
        <v>0.10710482804232804</v>
      </c>
      <c r="Y62" s="24">
        <f t="shared" si="8"/>
        <v>0.20112820512820512</v>
      </c>
    </row>
    <row r="63" spans="2:25" x14ac:dyDescent="0.35">
      <c r="B63" s="47">
        <v>59</v>
      </c>
      <c r="C63" s="22" t="s">
        <v>207</v>
      </c>
      <c r="D63" s="21" t="s">
        <v>43</v>
      </c>
      <c r="E63">
        <v>39549</v>
      </c>
      <c r="F63">
        <v>0</v>
      </c>
      <c r="G63">
        <v>18170</v>
      </c>
      <c r="H63" s="23">
        <v>36455</v>
      </c>
      <c r="I63" s="23">
        <v>0</v>
      </c>
      <c r="J63" s="23">
        <f t="shared" si="1"/>
        <v>36455</v>
      </c>
      <c r="K63" s="23">
        <v>7846</v>
      </c>
      <c r="L63" s="23">
        <v>6119.88</v>
      </c>
      <c r="M63" s="23">
        <v>3280</v>
      </c>
      <c r="N63" s="23">
        <v>300</v>
      </c>
      <c r="O63" s="23">
        <v>2968</v>
      </c>
      <c r="P63" s="23">
        <v>16421</v>
      </c>
      <c r="Q63" s="23">
        <v>2768.68</v>
      </c>
      <c r="S63" s="24">
        <f t="shared" si="2"/>
        <v>0.45943007408531189</v>
      </c>
      <c r="T63" s="24">
        <f t="shared" si="3"/>
        <v>0.21522424907420107</v>
      </c>
      <c r="U63" s="24">
        <f t="shared" si="4"/>
        <v>0.16787491427787685</v>
      </c>
      <c r="V63" s="24">
        <f t="shared" si="5"/>
        <v>8.9973940474557673E-2</v>
      </c>
      <c r="W63" s="24">
        <f t="shared" si="6"/>
        <v>8.2293238238924701E-3</v>
      </c>
      <c r="X63" s="24">
        <f t="shared" si="7"/>
        <v>8.1415443697709505E-2</v>
      </c>
      <c r="Y63" s="24">
        <f t="shared" si="8"/>
        <v>0.16860605322452957</v>
      </c>
    </row>
    <row r="64" spans="2:25" x14ac:dyDescent="0.35">
      <c r="B64" s="47">
        <v>60</v>
      </c>
      <c r="C64" s="22" t="s">
        <v>207</v>
      </c>
      <c r="D64" s="21" t="s">
        <v>168</v>
      </c>
      <c r="E64">
        <v>3750</v>
      </c>
      <c r="F64">
        <v>28</v>
      </c>
      <c r="G64">
        <v>1258</v>
      </c>
      <c r="H64" s="23">
        <v>3750</v>
      </c>
      <c r="I64" s="23">
        <v>28</v>
      </c>
      <c r="J64" s="23">
        <f t="shared" si="1"/>
        <v>3778</v>
      </c>
      <c r="K64" s="23">
        <v>370.66</v>
      </c>
      <c r="L64" s="23">
        <v>310.24241999999998</v>
      </c>
      <c r="M64" s="23">
        <v>0</v>
      </c>
      <c r="N64" s="23">
        <v>13.44</v>
      </c>
      <c r="O64" s="23">
        <v>205.01</v>
      </c>
      <c r="P64" s="23">
        <v>1462</v>
      </c>
      <c r="Q64" s="23">
        <v>600</v>
      </c>
      <c r="S64" s="24">
        <f t="shared" si="2"/>
        <v>0.33298041291688724</v>
      </c>
      <c r="T64" s="24">
        <f t="shared" si="3"/>
        <v>9.8110111169931194E-2</v>
      </c>
      <c r="U64" s="24">
        <f t="shared" si="4"/>
        <v>8.211816304923239E-2</v>
      </c>
      <c r="V64" s="24">
        <f t="shared" si="5"/>
        <v>0</v>
      </c>
      <c r="W64" s="24">
        <f t="shared" si="6"/>
        <v>3.5574377977766014E-3</v>
      </c>
      <c r="X64" s="24">
        <f t="shared" si="7"/>
        <v>5.4264160931709896E-2</v>
      </c>
      <c r="Y64" s="24">
        <f t="shared" si="8"/>
        <v>0.41039671682626538</v>
      </c>
    </row>
    <row r="65" spans="2:25" x14ac:dyDescent="0.35">
      <c r="B65" s="47">
        <v>61</v>
      </c>
      <c r="C65" s="22" t="s">
        <v>207</v>
      </c>
      <c r="D65" s="21" t="s">
        <v>169</v>
      </c>
      <c r="E65">
        <v>2894</v>
      </c>
      <c r="F65">
        <v>50</v>
      </c>
      <c r="G65">
        <v>739.58</v>
      </c>
      <c r="H65" s="23">
        <v>2894</v>
      </c>
      <c r="I65" s="23">
        <v>100</v>
      </c>
      <c r="J65" s="23">
        <f t="shared" si="1"/>
        <v>2994</v>
      </c>
      <c r="K65" s="23">
        <v>449.63</v>
      </c>
      <c r="L65" s="23">
        <v>393.42624999999998</v>
      </c>
      <c r="M65" s="23">
        <v>14.03</v>
      </c>
      <c r="N65" s="23">
        <v>35.659999999999997</v>
      </c>
      <c r="O65" s="23">
        <v>248.69</v>
      </c>
      <c r="P65" s="23">
        <v>2894</v>
      </c>
      <c r="Q65" s="23">
        <v>1057.3</v>
      </c>
      <c r="S65" s="24">
        <f t="shared" si="2"/>
        <v>0.25121603260869568</v>
      </c>
      <c r="T65" s="24">
        <f t="shared" si="3"/>
        <v>0.15017702070808284</v>
      </c>
      <c r="U65" s="24">
        <f t="shared" si="4"/>
        <v>0.13140489311957249</v>
      </c>
      <c r="V65" s="24">
        <f t="shared" si="5"/>
        <v>4.6860387441549764E-3</v>
      </c>
      <c r="W65" s="24">
        <f t="shared" si="6"/>
        <v>1.1910487641950566E-2</v>
      </c>
      <c r="X65" s="24">
        <f t="shared" si="7"/>
        <v>8.3062792251168999E-2</v>
      </c>
      <c r="Y65" s="24">
        <f t="shared" si="8"/>
        <v>0.3653420870767104</v>
      </c>
    </row>
    <row r="66" spans="2:25" x14ac:dyDescent="0.35">
      <c r="B66" s="47">
        <v>62</v>
      </c>
      <c r="C66" s="22" t="s">
        <v>207</v>
      </c>
      <c r="D66" s="21" t="s">
        <v>170</v>
      </c>
      <c r="E66">
        <v>12743</v>
      </c>
      <c r="F66">
        <v>321</v>
      </c>
      <c r="G66">
        <v>4486.5200000000004</v>
      </c>
      <c r="H66" s="23">
        <v>12743</v>
      </c>
      <c r="I66" s="23">
        <v>425</v>
      </c>
      <c r="J66" s="23">
        <f t="shared" si="1"/>
        <v>13168</v>
      </c>
      <c r="K66" s="23">
        <v>2061.5</v>
      </c>
      <c r="L66" s="23">
        <v>1687.56801</v>
      </c>
      <c r="P66" s="23">
        <v>8923</v>
      </c>
      <c r="Q66" s="23">
        <v>2907.63</v>
      </c>
      <c r="S66" s="24">
        <f t="shared" si="2"/>
        <v>0.34342620943049607</v>
      </c>
      <c r="T66" s="24">
        <f t="shared" si="3"/>
        <v>0.15655376670716889</v>
      </c>
      <c r="U66" s="24">
        <f t="shared" si="4"/>
        <v>0.12815674438031591</v>
      </c>
      <c r="V66" s="24">
        <f t="shared" si="5"/>
        <v>0</v>
      </c>
      <c r="W66" s="24">
        <f t="shared" si="6"/>
        <v>0</v>
      </c>
      <c r="X66" s="24">
        <f t="shared" si="7"/>
        <v>0</v>
      </c>
      <c r="Y66" s="24">
        <f t="shared" si="8"/>
        <v>0.32585789532668386</v>
      </c>
    </row>
    <row r="67" spans="2:25" x14ac:dyDescent="0.35">
      <c r="B67" s="47">
        <v>63</v>
      </c>
      <c r="C67" s="22" t="s">
        <v>207</v>
      </c>
      <c r="D67" s="21" t="s">
        <v>171</v>
      </c>
      <c r="E67">
        <v>6730</v>
      </c>
      <c r="F67"/>
      <c r="G67">
        <v>2244.5</v>
      </c>
      <c r="H67" s="23">
        <v>6667</v>
      </c>
      <c r="J67" s="23">
        <f t="shared" si="1"/>
        <v>6667</v>
      </c>
      <c r="K67" s="23">
        <v>1108</v>
      </c>
      <c r="L67" s="23">
        <v>907.02175850000003</v>
      </c>
      <c r="P67" s="23">
        <v>6482</v>
      </c>
      <c r="Q67" s="23">
        <v>2221</v>
      </c>
      <c r="S67" s="24">
        <f t="shared" si="2"/>
        <v>0.33350668647845466</v>
      </c>
      <c r="T67" s="24">
        <f t="shared" si="3"/>
        <v>0.16619169041547924</v>
      </c>
      <c r="U67" s="24">
        <f t="shared" si="4"/>
        <v>0.13604646145192742</v>
      </c>
      <c r="V67" s="24">
        <f t="shared" si="5"/>
        <v>0</v>
      </c>
      <c r="W67" s="24">
        <f t="shared" si="6"/>
        <v>0</v>
      </c>
      <c r="X67" s="24">
        <f t="shared" si="7"/>
        <v>0</v>
      </c>
      <c r="Y67" s="24">
        <f t="shared" si="8"/>
        <v>0.34264116013576057</v>
      </c>
    </row>
    <row r="68" spans="2:25" x14ac:dyDescent="0.35">
      <c r="B68" s="47">
        <v>64</v>
      </c>
      <c r="C68" s="22" t="s">
        <v>207</v>
      </c>
      <c r="D68" s="21" t="s">
        <v>172</v>
      </c>
      <c r="E68">
        <v>60997</v>
      </c>
      <c r="F68">
        <v>6171</v>
      </c>
      <c r="G68">
        <v>18920</v>
      </c>
      <c r="H68" s="23">
        <v>60997</v>
      </c>
      <c r="I68" s="23">
        <v>6171</v>
      </c>
      <c r="J68" s="23">
        <f t="shared" si="1"/>
        <v>67168</v>
      </c>
      <c r="K68" s="23">
        <v>7979.32</v>
      </c>
      <c r="L68" s="23">
        <v>7181.3879999999999</v>
      </c>
      <c r="M68" s="23">
        <v>2543.81</v>
      </c>
      <c r="N68" s="23">
        <v>293.64</v>
      </c>
      <c r="O68" s="23">
        <v>3625.8</v>
      </c>
      <c r="P68" s="23">
        <v>15768</v>
      </c>
      <c r="Q68" s="23">
        <v>4976.97</v>
      </c>
      <c r="S68" s="24">
        <f t="shared" si="2"/>
        <v>0.28168175321581707</v>
      </c>
      <c r="T68" s="24">
        <f t="shared" si="3"/>
        <v>0.11879645069080515</v>
      </c>
      <c r="U68" s="24">
        <f t="shared" si="4"/>
        <v>0.10691680562172463</v>
      </c>
      <c r="V68" s="24">
        <f t="shared" si="5"/>
        <v>3.7872349928537399E-2</v>
      </c>
      <c r="W68" s="24">
        <f t="shared" si="6"/>
        <v>4.3717246307765599E-3</v>
      </c>
      <c r="X68" s="24">
        <f t="shared" si="7"/>
        <v>5.398106241067175E-2</v>
      </c>
      <c r="Y68" s="24">
        <f t="shared" si="8"/>
        <v>0.31563736681887367</v>
      </c>
    </row>
    <row r="69" spans="2:25" x14ac:dyDescent="0.35">
      <c r="B69" s="47">
        <v>65</v>
      </c>
      <c r="C69" s="22" t="s">
        <v>207</v>
      </c>
      <c r="D69" s="21" t="s">
        <v>173</v>
      </c>
      <c r="E69">
        <v>4317</v>
      </c>
      <c r="F69">
        <v>0</v>
      </c>
      <c r="G69">
        <v>1097</v>
      </c>
      <c r="H69" s="23">
        <v>4317</v>
      </c>
      <c r="I69" s="23">
        <v>0</v>
      </c>
      <c r="J69" s="23">
        <f t="shared" si="1"/>
        <v>4317</v>
      </c>
      <c r="K69" s="23">
        <v>948</v>
      </c>
      <c r="L69" s="23">
        <v>758.4</v>
      </c>
      <c r="M69" s="23">
        <v>302.2</v>
      </c>
      <c r="N69" s="23">
        <v>34.880000000000003</v>
      </c>
      <c r="O69" s="23">
        <v>430.7</v>
      </c>
      <c r="P69" s="23">
        <v>4538</v>
      </c>
      <c r="Q69" s="23">
        <v>1768</v>
      </c>
      <c r="S69" s="24">
        <f t="shared" si="2"/>
        <v>0.25411165160991428</v>
      </c>
      <c r="T69" s="24">
        <f t="shared" si="3"/>
        <v>0.21959694232105628</v>
      </c>
      <c r="U69" s="24">
        <f t="shared" si="4"/>
        <v>0.17567755385684503</v>
      </c>
      <c r="V69" s="24">
        <f t="shared" si="5"/>
        <v>7.0002316423442207E-2</v>
      </c>
      <c r="W69" s="24">
        <f t="shared" si="6"/>
        <v>8.0796849664118604E-3</v>
      </c>
      <c r="X69" s="24">
        <f t="shared" si="7"/>
        <v>9.9768357655779474E-2</v>
      </c>
      <c r="Y69" s="24">
        <f t="shared" ref="Y69:Y82" si="9">IF(ISBLANK(P69),"",Q69/P69)</f>
        <v>0.38959894226531511</v>
      </c>
    </row>
    <row r="70" spans="2:25" x14ac:dyDescent="0.35">
      <c r="B70" s="47">
        <v>66</v>
      </c>
      <c r="C70" s="22" t="s">
        <v>207</v>
      </c>
      <c r="D70" s="21" t="s">
        <v>174</v>
      </c>
      <c r="E70">
        <v>18954</v>
      </c>
      <c r="F70">
        <v>1887</v>
      </c>
      <c r="G70">
        <v>4864.2</v>
      </c>
      <c r="H70" s="23">
        <v>20841</v>
      </c>
      <c r="I70" s="23">
        <v>1887</v>
      </c>
      <c r="J70" s="23">
        <f t="shared" ref="J70:J83" si="10">SUM(H70:I70)</f>
        <v>22728</v>
      </c>
      <c r="K70" s="23">
        <v>2778.3</v>
      </c>
      <c r="L70" s="23">
        <v>2361.5549999999998</v>
      </c>
      <c r="M70" s="23">
        <v>461.2</v>
      </c>
      <c r="N70" s="23">
        <v>213.93</v>
      </c>
      <c r="O70" s="23">
        <v>1361.37</v>
      </c>
      <c r="P70" s="23">
        <v>20841</v>
      </c>
      <c r="Q70" s="23">
        <v>7871.6</v>
      </c>
      <c r="S70" s="24">
        <f t="shared" ref="S70:S82" si="11">G70/SUM(E70:F70)</f>
        <v>0.23339571037858067</v>
      </c>
      <c r="T70" s="24">
        <f t="shared" ref="T70:T82" si="12">K70/SUM($H70:$I70)</f>
        <v>0.12224128827877509</v>
      </c>
      <c r="U70" s="24">
        <f t="shared" ref="U70:U82" si="13">L70/SUM($H70:$I70)</f>
        <v>0.10390509503695881</v>
      </c>
      <c r="V70" s="24">
        <f t="shared" ref="V70:V82" si="14">M70/SUM($H70:$I70)</f>
        <v>2.0292150651179161E-2</v>
      </c>
      <c r="W70" s="24">
        <f t="shared" ref="W70:W82" si="15">N70/SUM($H70:$I70)</f>
        <v>9.4126187961985214E-3</v>
      </c>
      <c r="X70" s="24">
        <f t="shared" ref="X70:X82" si="16">O70/SUM($H70:$I70)</f>
        <v>5.9898363252375922E-2</v>
      </c>
      <c r="Y70" s="24">
        <f t="shared" si="9"/>
        <v>0.37769780720694784</v>
      </c>
    </row>
    <row r="71" spans="2:25" x14ac:dyDescent="0.35">
      <c r="B71" s="47">
        <v>67</v>
      </c>
      <c r="C71" s="22" t="s">
        <v>207</v>
      </c>
      <c r="D71" s="21" t="s">
        <v>175</v>
      </c>
      <c r="E71">
        <v>8766</v>
      </c>
      <c r="F71">
        <v>0</v>
      </c>
      <c r="G71">
        <v>5302.72</v>
      </c>
      <c r="H71" s="23">
        <v>8766</v>
      </c>
      <c r="I71" s="23">
        <v>0</v>
      </c>
      <c r="J71" s="23">
        <f t="shared" si="10"/>
        <v>8766</v>
      </c>
      <c r="K71" s="23">
        <v>1448.4</v>
      </c>
      <c r="L71" s="23">
        <v>1235.4852000000001</v>
      </c>
      <c r="P71" s="23">
        <v>1724</v>
      </c>
      <c r="Q71" s="23">
        <v>652.51</v>
      </c>
      <c r="S71" s="24">
        <f t="shared" si="11"/>
        <v>0.60491900524754738</v>
      </c>
      <c r="T71" s="24">
        <f t="shared" si="12"/>
        <v>0.16522929500342232</v>
      </c>
      <c r="U71" s="24">
        <f t="shared" si="13"/>
        <v>0.14094058863791925</v>
      </c>
      <c r="V71" s="24">
        <f t="shared" si="14"/>
        <v>0</v>
      </c>
      <c r="W71" s="24">
        <f t="shared" si="15"/>
        <v>0</v>
      </c>
      <c r="X71" s="24">
        <f t="shared" si="16"/>
        <v>0</v>
      </c>
      <c r="Y71" s="24">
        <f t="shared" si="9"/>
        <v>0.37848607888631092</v>
      </c>
    </row>
    <row r="72" spans="2:25" x14ac:dyDescent="0.35">
      <c r="B72" s="47">
        <v>68</v>
      </c>
      <c r="C72" s="22" t="s">
        <v>207</v>
      </c>
      <c r="D72" s="21" t="s">
        <v>176</v>
      </c>
      <c r="E72">
        <v>2801</v>
      </c>
      <c r="F72">
        <v>794</v>
      </c>
      <c r="G72">
        <v>820.52</v>
      </c>
      <c r="H72" s="23">
        <v>2184</v>
      </c>
      <c r="I72" s="23">
        <v>794</v>
      </c>
      <c r="J72" s="23">
        <f t="shared" si="10"/>
        <v>2978</v>
      </c>
      <c r="K72" s="23">
        <v>445.2</v>
      </c>
      <c r="L72" s="23">
        <v>364.4459268</v>
      </c>
      <c r="P72" s="23">
        <v>1773</v>
      </c>
      <c r="Q72" s="23">
        <v>41</v>
      </c>
      <c r="S72" s="24">
        <f t="shared" si="11"/>
        <v>0.22823922114047288</v>
      </c>
      <c r="T72" s="24">
        <f t="shared" si="12"/>
        <v>0.14949630624580254</v>
      </c>
      <c r="U72" s="24">
        <f t="shared" si="13"/>
        <v>0.12237942471457354</v>
      </c>
      <c r="V72" s="24">
        <f t="shared" si="14"/>
        <v>0</v>
      </c>
      <c r="W72" s="24">
        <f t="shared" si="15"/>
        <v>0</v>
      </c>
      <c r="X72" s="24">
        <f t="shared" si="16"/>
        <v>0</v>
      </c>
      <c r="Y72" s="24">
        <f t="shared" si="9"/>
        <v>2.3124647490129723E-2</v>
      </c>
    </row>
    <row r="73" spans="2:25" x14ac:dyDescent="0.35">
      <c r="B73" s="47">
        <v>69</v>
      </c>
      <c r="C73" s="22" t="s">
        <v>207</v>
      </c>
      <c r="D73" s="21" t="s">
        <v>177</v>
      </c>
      <c r="E73">
        <v>12993</v>
      </c>
      <c r="F73">
        <v>724</v>
      </c>
      <c r="G73">
        <v>4741</v>
      </c>
      <c r="H73" s="23">
        <v>12993</v>
      </c>
      <c r="I73" s="23">
        <v>600</v>
      </c>
      <c r="J73" s="23">
        <f t="shared" si="10"/>
        <v>13593</v>
      </c>
      <c r="K73" s="23">
        <v>2789.8</v>
      </c>
      <c r="L73" s="23">
        <v>2594.5140000000001</v>
      </c>
      <c r="M73" s="23">
        <v>10</v>
      </c>
      <c r="N73" s="23">
        <v>20</v>
      </c>
      <c r="O73" s="23">
        <v>20</v>
      </c>
      <c r="P73" s="23">
        <v>10653</v>
      </c>
      <c r="Q73" s="23">
        <v>4839</v>
      </c>
      <c r="S73" s="24">
        <f t="shared" si="11"/>
        <v>0.34562951082598237</v>
      </c>
      <c r="T73" s="24">
        <f t="shared" si="12"/>
        <v>0.20523799014198485</v>
      </c>
      <c r="U73" s="24">
        <f t="shared" si="13"/>
        <v>0.19087133083204591</v>
      </c>
      <c r="V73" s="24">
        <f t="shared" si="14"/>
        <v>7.3567277275068054E-4</v>
      </c>
      <c r="W73" s="24">
        <f t="shared" si="15"/>
        <v>1.4713455455013611E-3</v>
      </c>
      <c r="X73" s="24">
        <f t="shared" si="16"/>
        <v>1.4713455455013611E-3</v>
      </c>
      <c r="Y73" s="24">
        <f t="shared" si="9"/>
        <v>0.45423824274852154</v>
      </c>
    </row>
    <row r="74" spans="2:25" x14ac:dyDescent="0.35">
      <c r="B74" s="47">
        <v>70</v>
      </c>
      <c r="C74" s="22" t="s">
        <v>207</v>
      </c>
      <c r="D74" s="21" t="s">
        <v>178</v>
      </c>
      <c r="E74">
        <v>16784</v>
      </c>
      <c r="F74">
        <v>150</v>
      </c>
      <c r="G74">
        <v>4775.6400000000003</v>
      </c>
      <c r="H74" s="23">
        <v>16784</v>
      </c>
      <c r="I74" s="23">
        <v>41</v>
      </c>
      <c r="J74" s="23">
        <f t="shared" si="10"/>
        <v>16825</v>
      </c>
      <c r="K74" s="23">
        <v>2367.2600000000002</v>
      </c>
      <c r="L74" s="23">
        <v>1941.6266519999999</v>
      </c>
      <c r="P74" s="23">
        <v>16784</v>
      </c>
      <c r="Q74" s="23">
        <v>5855.31</v>
      </c>
      <c r="S74" s="24">
        <f t="shared" si="11"/>
        <v>0.28201488130388569</v>
      </c>
      <c r="T74" s="24">
        <f t="shared" si="12"/>
        <v>0.14069895988112929</v>
      </c>
      <c r="U74" s="24">
        <f t="shared" si="13"/>
        <v>0.11540128689450223</v>
      </c>
      <c r="V74" s="24">
        <f t="shared" si="14"/>
        <v>0</v>
      </c>
      <c r="W74" s="24">
        <f t="shared" si="15"/>
        <v>0</v>
      </c>
      <c r="X74" s="24">
        <f t="shared" si="16"/>
        <v>0</v>
      </c>
      <c r="Y74" s="24">
        <f t="shared" si="9"/>
        <v>0.34886260724499524</v>
      </c>
    </row>
    <row r="75" spans="2:25" x14ac:dyDescent="0.35">
      <c r="B75" s="47">
        <v>71</v>
      </c>
      <c r="C75" s="22" t="s">
        <v>207</v>
      </c>
      <c r="D75" s="21" t="s">
        <v>179</v>
      </c>
      <c r="E75">
        <v>19859</v>
      </c>
      <c r="F75">
        <v>642</v>
      </c>
      <c r="G75">
        <v>7748.12</v>
      </c>
      <c r="H75" s="23">
        <v>19859</v>
      </c>
      <c r="I75" s="23">
        <v>642</v>
      </c>
      <c r="J75" s="23">
        <f t="shared" si="10"/>
        <v>20501</v>
      </c>
      <c r="K75" s="23">
        <v>3323.7</v>
      </c>
      <c r="L75" s="23">
        <v>2692.1970000000001</v>
      </c>
      <c r="M75" s="23">
        <v>885.13</v>
      </c>
      <c r="N75" s="23">
        <v>128.9</v>
      </c>
      <c r="O75" s="23">
        <v>1168.8699999999999</v>
      </c>
      <c r="S75" s="24">
        <f t="shared" si="11"/>
        <v>0.3779386371396517</v>
      </c>
      <c r="T75" s="24">
        <f t="shared" si="12"/>
        <v>0.16212379883908101</v>
      </c>
      <c r="U75" s="24">
        <f t="shared" si="13"/>
        <v>0.13132027705965563</v>
      </c>
      <c r="V75" s="24">
        <f t="shared" si="14"/>
        <v>4.3174967074776839E-2</v>
      </c>
      <c r="W75" s="24">
        <f t="shared" si="15"/>
        <v>6.2874981708209363E-3</v>
      </c>
      <c r="X75" s="24">
        <f t="shared" si="16"/>
        <v>5.7015267547924485E-2</v>
      </c>
      <c r="Y75" s="24" t="str">
        <f t="shared" si="9"/>
        <v/>
      </c>
    </row>
    <row r="76" spans="2:25" x14ac:dyDescent="0.35">
      <c r="B76" s="47">
        <v>72</v>
      </c>
      <c r="C76" s="22" t="s">
        <v>207</v>
      </c>
      <c r="D76" s="21" t="s">
        <v>180</v>
      </c>
      <c r="E76">
        <v>1838</v>
      </c>
      <c r="F76">
        <v>85</v>
      </c>
      <c r="G76">
        <v>1024.1400000000001</v>
      </c>
      <c r="H76" s="23">
        <v>1460</v>
      </c>
      <c r="I76" s="23">
        <v>95</v>
      </c>
      <c r="J76" s="23">
        <f t="shared" si="10"/>
        <v>1555</v>
      </c>
      <c r="K76" s="23">
        <v>156</v>
      </c>
      <c r="L76" s="23">
        <v>127.7034245</v>
      </c>
      <c r="S76" s="24">
        <f t="shared" si="11"/>
        <v>0.53257410296411867</v>
      </c>
      <c r="T76" s="24">
        <f t="shared" si="12"/>
        <v>0.10032154340836012</v>
      </c>
      <c r="U76" s="24">
        <f t="shared" si="13"/>
        <v>8.21243887459807E-2</v>
      </c>
      <c r="V76" s="24">
        <f t="shared" si="14"/>
        <v>0</v>
      </c>
      <c r="W76" s="24">
        <f t="shared" si="15"/>
        <v>0</v>
      </c>
      <c r="X76" s="24">
        <f t="shared" si="16"/>
        <v>0</v>
      </c>
      <c r="Y76" s="24" t="str">
        <f t="shared" si="9"/>
        <v/>
      </c>
    </row>
    <row r="77" spans="2:25" x14ac:dyDescent="0.35">
      <c r="B77" s="47">
        <v>73</v>
      </c>
      <c r="C77" s="22" t="s">
        <v>207</v>
      </c>
      <c r="D77" s="21" t="s">
        <v>181</v>
      </c>
      <c r="E77">
        <v>65015</v>
      </c>
      <c r="F77">
        <v>3170</v>
      </c>
      <c r="G77">
        <v>24772.880000000001</v>
      </c>
      <c r="H77" s="23">
        <v>65062</v>
      </c>
      <c r="I77" s="23">
        <v>3251</v>
      </c>
      <c r="J77" s="23">
        <f t="shared" si="10"/>
        <v>68313</v>
      </c>
      <c r="K77" s="23">
        <v>12766.18</v>
      </c>
      <c r="L77" s="23">
        <v>11269.983700000001</v>
      </c>
      <c r="M77" s="23">
        <v>4069.86</v>
      </c>
      <c r="N77" s="23">
        <v>469.79</v>
      </c>
      <c r="O77" s="23">
        <v>5800.95</v>
      </c>
      <c r="P77" s="23">
        <v>50108</v>
      </c>
      <c r="Q77" s="23">
        <v>18113.13</v>
      </c>
      <c r="S77" s="24">
        <f t="shared" si="11"/>
        <v>0.36331861846447167</v>
      </c>
      <c r="T77" s="24">
        <f t="shared" si="12"/>
        <v>0.18687775386822419</v>
      </c>
      <c r="U77" s="24">
        <f t="shared" si="13"/>
        <v>0.16497568105631433</v>
      </c>
      <c r="V77" s="24">
        <f t="shared" si="14"/>
        <v>5.9576654516709855E-2</v>
      </c>
      <c r="W77" s="24">
        <f t="shared" si="15"/>
        <v>6.8770219431147804E-3</v>
      </c>
      <c r="X77" s="24">
        <f t="shared" si="16"/>
        <v>8.4917219270124272E-2</v>
      </c>
      <c r="Y77" s="24">
        <f t="shared" si="9"/>
        <v>0.3614817993134829</v>
      </c>
    </row>
    <row r="78" spans="2:25" x14ac:dyDescent="0.35">
      <c r="B78" s="47">
        <v>74</v>
      </c>
      <c r="C78" s="22" t="s">
        <v>207</v>
      </c>
      <c r="D78" s="21" t="s">
        <v>46</v>
      </c>
      <c r="E78">
        <v>82608</v>
      </c>
      <c r="F78">
        <v>4353</v>
      </c>
      <c r="G78">
        <v>45775.77</v>
      </c>
      <c r="H78" s="23">
        <v>82608</v>
      </c>
      <c r="I78" s="23">
        <v>3937</v>
      </c>
      <c r="J78" s="23">
        <f t="shared" si="10"/>
        <v>86545</v>
      </c>
      <c r="K78" s="23">
        <v>14662.28</v>
      </c>
      <c r="L78" s="23">
        <v>11583.2012</v>
      </c>
      <c r="P78" s="23">
        <v>57568</v>
      </c>
      <c r="Q78" s="23">
        <v>19377</v>
      </c>
      <c r="S78" s="24">
        <f t="shared" si="11"/>
        <v>0.52639424569634663</v>
      </c>
      <c r="T78" s="24">
        <f t="shared" si="12"/>
        <v>0.16941799064070714</v>
      </c>
      <c r="U78" s="24">
        <f t="shared" si="13"/>
        <v>0.13384021260615864</v>
      </c>
      <c r="V78" s="24">
        <f t="shared" si="14"/>
        <v>0</v>
      </c>
      <c r="W78" s="24">
        <f t="shared" si="15"/>
        <v>0</v>
      </c>
      <c r="X78" s="24">
        <f t="shared" si="16"/>
        <v>0</v>
      </c>
      <c r="Y78" s="24">
        <f t="shared" si="9"/>
        <v>0.33659324624791553</v>
      </c>
    </row>
    <row r="79" spans="2:25" x14ac:dyDescent="0.35">
      <c r="B79" s="47">
        <v>75</v>
      </c>
      <c r="C79" s="22" t="s">
        <v>207</v>
      </c>
      <c r="D79" s="21" t="s">
        <v>182</v>
      </c>
      <c r="E79">
        <v>18751</v>
      </c>
      <c r="F79">
        <v>108</v>
      </c>
      <c r="G79">
        <v>5062.0600000000004</v>
      </c>
      <c r="H79" s="23">
        <v>18765</v>
      </c>
      <c r="I79" s="23">
        <v>102</v>
      </c>
      <c r="J79" s="23">
        <f t="shared" si="10"/>
        <v>18867</v>
      </c>
      <c r="K79" s="23">
        <v>3255</v>
      </c>
      <c r="L79" s="23">
        <v>3020.64</v>
      </c>
      <c r="M79" s="23">
        <v>778.15</v>
      </c>
      <c r="N79" s="23">
        <v>118.59</v>
      </c>
      <c r="O79" s="23">
        <v>2076.35</v>
      </c>
      <c r="P79" s="23">
        <v>18978</v>
      </c>
      <c r="Q79" s="23">
        <v>8597</v>
      </c>
      <c r="S79" s="24">
        <f t="shared" si="11"/>
        <v>0.26841614083461479</v>
      </c>
      <c r="T79" s="24">
        <f t="shared" si="12"/>
        <v>0.1725234536492288</v>
      </c>
      <c r="U79" s="24">
        <f t="shared" si="13"/>
        <v>0.16010176498648432</v>
      </c>
      <c r="V79" s="24">
        <f t="shared" si="14"/>
        <v>4.124397095457677E-2</v>
      </c>
      <c r="W79" s="24">
        <f t="shared" si="15"/>
        <v>6.2855779933216728E-3</v>
      </c>
      <c r="X79" s="24">
        <f t="shared" si="16"/>
        <v>0.1100519425451847</v>
      </c>
      <c r="Y79" s="24">
        <f t="shared" si="9"/>
        <v>0.45299820845189165</v>
      </c>
    </row>
    <row r="80" spans="2:25" x14ac:dyDescent="0.35">
      <c r="B80" s="47">
        <v>76</v>
      </c>
      <c r="C80" s="22" t="s">
        <v>207</v>
      </c>
      <c r="D80" s="21" t="s">
        <v>183</v>
      </c>
      <c r="E80">
        <v>109446</v>
      </c>
      <c r="F80">
        <v>0</v>
      </c>
      <c r="G80">
        <v>59296</v>
      </c>
      <c r="H80" s="23">
        <v>109446</v>
      </c>
      <c r="I80" s="23">
        <v>0</v>
      </c>
      <c r="J80" s="23">
        <f t="shared" si="10"/>
        <v>109446</v>
      </c>
      <c r="K80" s="23">
        <v>20197</v>
      </c>
      <c r="L80" s="23">
        <v>17829.911599999999</v>
      </c>
      <c r="M80" s="23">
        <v>6439</v>
      </c>
      <c r="N80" s="23">
        <v>743</v>
      </c>
      <c r="O80" s="23">
        <v>9177</v>
      </c>
      <c r="P80" s="23">
        <v>46665</v>
      </c>
      <c r="Q80" s="23">
        <v>14265</v>
      </c>
      <c r="S80" s="24">
        <f t="shared" si="11"/>
        <v>0.54178316247281766</v>
      </c>
      <c r="T80" s="24">
        <f t="shared" si="12"/>
        <v>0.18453849386912266</v>
      </c>
      <c r="U80" s="24">
        <f t="shared" si="13"/>
        <v>0.16291058238766148</v>
      </c>
      <c r="V80" s="24">
        <f t="shared" si="14"/>
        <v>5.883266633773733E-2</v>
      </c>
      <c r="W80" s="24">
        <f t="shared" si="15"/>
        <v>6.7887359976609466E-3</v>
      </c>
      <c r="X80" s="24">
        <f t="shared" si="16"/>
        <v>8.3849569650786687E-2</v>
      </c>
      <c r="Y80" s="24">
        <f t="shared" si="9"/>
        <v>0.30568948891031822</v>
      </c>
    </row>
    <row r="81" spans="2:25" x14ac:dyDescent="0.35">
      <c r="B81" s="47">
        <v>77</v>
      </c>
      <c r="C81" s="22" t="s">
        <v>207</v>
      </c>
      <c r="D81" s="21" t="s">
        <v>184</v>
      </c>
      <c r="E81">
        <v>38953</v>
      </c>
      <c r="F81">
        <v>4816</v>
      </c>
      <c r="G81">
        <v>13066.04</v>
      </c>
      <c r="H81" s="23">
        <v>38953</v>
      </c>
      <c r="I81" s="23">
        <v>4816</v>
      </c>
      <c r="J81" s="23">
        <f t="shared" si="10"/>
        <v>43769</v>
      </c>
      <c r="K81" s="23">
        <v>3740.35</v>
      </c>
      <c r="L81" s="23">
        <v>3179.2975000000001</v>
      </c>
      <c r="S81" s="24">
        <f t="shared" si="11"/>
        <v>0.29852269871370152</v>
      </c>
      <c r="T81" s="24">
        <f t="shared" si="12"/>
        <v>8.5456601704402654E-2</v>
      </c>
      <c r="U81" s="24">
        <f t="shared" si="13"/>
        <v>7.2638111448742257E-2</v>
      </c>
      <c r="V81" s="24">
        <f t="shared" si="14"/>
        <v>0</v>
      </c>
      <c r="W81" s="24">
        <f t="shared" si="15"/>
        <v>0</v>
      </c>
      <c r="X81" s="24">
        <f t="shared" si="16"/>
        <v>0</v>
      </c>
      <c r="Y81" s="24" t="str">
        <f t="shared" si="9"/>
        <v/>
      </c>
    </row>
    <row r="82" spans="2:25" x14ac:dyDescent="0.35">
      <c r="B82" s="47">
        <v>78</v>
      </c>
      <c r="C82" s="22" t="s">
        <v>207</v>
      </c>
      <c r="D82" s="21" t="s">
        <v>185</v>
      </c>
      <c r="E82">
        <v>61644</v>
      </c>
      <c r="F82">
        <v>2378</v>
      </c>
      <c r="G82">
        <v>21463.73</v>
      </c>
      <c r="H82" s="23">
        <v>61644</v>
      </c>
      <c r="I82" s="23">
        <v>2378</v>
      </c>
      <c r="J82" s="23">
        <f t="shared" si="10"/>
        <v>64022</v>
      </c>
      <c r="K82" s="23">
        <v>14921.2</v>
      </c>
      <c r="L82" s="23">
        <v>13130.656000000001</v>
      </c>
      <c r="M82" s="23">
        <v>4756.88</v>
      </c>
      <c r="N82" s="23">
        <v>549.1</v>
      </c>
      <c r="O82" s="23">
        <v>6780.19</v>
      </c>
      <c r="P82" s="23">
        <v>61644</v>
      </c>
      <c r="Q82" s="23">
        <v>29174.28</v>
      </c>
      <c r="S82" s="24">
        <f t="shared" si="11"/>
        <v>0.33525553715910156</v>
      </c>
      <c r="T82" s="24">
        <f t="shared" si="12"/>
        <v>0.23306363437568337</v>
      </c>
      <c r="U82" s="24">
        <f t="shared" si="13"/>
        <v>0.20509599825060137</v>
      </c>
      <c r="V82" s="24">
        <f t="shared" si="14"/>
        <v>7.430070913123614E-2</v>
      </c>
      <c r="W82" s="24">
        <f t="shared" si="15"/>
        <v>8.5767392458842278E-3</v>
      </c>
      <c r="X82" s="24">
        <f t="shared" si="16"/>
        <v>0.10590406422792165</v>
      </c>
      <c r="Y82" s="24">
        <f t="shared" si="9"/>
        <v>0.47327039127895659</v>
      </c>
    </row>
    <row r="83" spans="2:25" x14ac:dyDescent="0.35">
      <c r="B83" s="47">
        <v>79</v>
      </c>
      <c r="C83" s="22" t="s">
        <v>207</v>
      </c>
      <c r="D83" s="21" t="s">
        <v>186</v>
      </c>
      <c r="E83">
        <v>3339</v>
      </c>
      <c r="F83">
        <v>114</v>
      </c>
      <c r="G83">
        <v>1800.22</v>
      </c>
      <c r="H83" s="23">
        <v>2816</v>
      </c>
      <c r="I83" s="23">
        <v>114</v>
      </c>
      <c r="J83" s="23">
        <f t="shared" si="10"/>
        <v>2930</v>
      </c>
      <c r="K83" s="23">
        <v>363.17</v>
      </c>
      <c r="L83" s="23">
        <v>319.58960000000002</v>
      </c>
      <c r="S83" s="24">
        <f t="shared" ref="S83:S84" si="17">G83/SUM(E83:F83)</f>
        <v>0.5213495511149725</v>
      </c>
      <c r="T83" s="24">
        <f t="shared" ref="T83:T84" si="18">K83/SUM($H83:$I83)</f>
        <v>0.12394880546075086</v>
      </c>
      <c r="U83" s="24">
        <f t="shared" ref="U83:U84" si="19">L83/SUM($H83:$I83)</f>
        <v>0.10907494880546076</v>
      </c>
      <c r="V83" s="24">
        <f t="shared" ref="V83:V84" si="20">M83/SUM($H83:$I83)</f>
        <v>0</v>
      </c>
      <c r="W83" s="24">
        <f t="shared" ref="W83:W84" si="21">N83/SUM($H83:$I83)</f>
        <v>0</v>
      </c>
      <c r="X83" s="24">
        <f t="shared" ref="X83:X84" si="22">O83/SUM($H83:$I83)</f>
        <v>0</v>
      </c>
      <c r="Y83" s="24" t="str">
        <f t="shared" ref="Y83:Y84" si="23">IF(ISBLANK(P83),"",Q83/P83)</f>
        <v/>
      </c>
    </row>
    <row r="84" spans="2:25" x14ac:dyDescent="0.35">
      <c r="B84" s="47">
        <v>80</v>
      </c>
      <c r="C84" s="22" t="s">
        <v>207</v>
      </c>
      <c r="D84" s="21" t="s">
        <v>189</v>
      </c>
      <c r="E84">
        <f>SUM(E5:E83)</f>
        <v>2703973</v>
      </c>
      <c r="F84">
        <f t="shared" ref="F84:Q84" si="24">SUM(F5:F83)</f>
        <v>87359</v>
      </c>
      <c r="G84">
        <f t="shared" si="24"/>
        <v>1093354.6100000001</v>
      </c>
      <c r="H84" s="23">
        <f t="shared" si="24"/>
        <v>2703634</v>
      </c>
      <c r="I84" s="23">
        <f t="shared" si="24"/>
        <v>74445</v>
      </c>
      <c r="J84" s="23">
        <f t="shared" si="24"/>
        <v>2778079</v>
      </c>
      <c r="K84" s="23">
        <f t="shared" si="24"/>
        <v>502633.16</v>
      </c>
      <c r="L84" s="23">
        <f t="shared" si="24"/>
        <v>411461.38326970011</v>
      </c>
      <c r="M84" s="23">
        <f t="shared" si="24"/>
        <v>75603.609999999986</v>
      </c>
      <c r="N84" s="23">
        <f t="shared" si="24"/>
        <v>12191.199999999997</v>
      </c>
      <c r="O84" s="23">
        <f t="shared" si="24"/>
        <v>143424.96000000002</v>
      </c>
      <c r="P84" s="23">
        <f t="shared" si="24"/>
        <v>2014598</v>
      </c>
      <c r="Q84" s="23">
        <f t="shared" si="24"/>
        <v>718356.67000000016</v>
      </c>
      <c r="S84" s="24">
        <f t="shared" si="17"/>
        <v>0.39169636933191754</v>
      </c>
      <c r="T84" s="24">
        <f t="shared" si="18"/>
        <v>0.18092831773322501</v>
      </c>
      <c r="U84" s="24">
        <f t="shared" si="19"/>
        <v>0.14811003692468794</v>
      </c>
      <c r="V84" s="24">
        <f t="shared" si="20"/>
        <v>2.7214348476051253E-2</v>
      </c>
      <c r="W84" s="24">
        <f t="shared" si="21"/>
        <v>4.3883561266616234E-3</v>
      </c>
      <c r="X84" s="24">
        <f t="shared" si="22"/>
        <v>5.1627387126140047E-2</v>
      </c>
      <c r="Y84" s="24">
        <f t="shared" si="23"/>
        <v>0.35657568904565584</v>
      </c>
    </row>
  </sheetData>
  <mergeCells count="1">
    <mergeCell ref="D1:M1"/>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624AE-036E-479F-A752-2F681B39502D}">
  <sheetPr>
    <tabColor rgb="FFFFFF00"/>
  </sheetPr>
  <dimension ref="B1:E82"/>
  <sheetViews>
    <sheetView workbookViewId="0">
      <selection activeCell="A59" sqref="A59:XFD59"/>
    </sheetView>
  </sheetViews>
  <sheetFormatPr defaultRowHeight="66" customHeight="1" x14ac:dyDescent="0.35"/>
  <cols>
    <col min="2" max="2" width="7.54296875" customWidth="1"/>
    <col min="3" max="3" width="17.90625" customWidth="1"/>
    <col min="4" max="4" width="120.26953125" style="27" customWidth="1"/>
    <col min="5" max="5" width="13.1796875" customWidth="1"/>
  </cols>
  <sheetData>
    <row r="1" spans="2:5" ht="21" x14ac:dyDescent="0.35">
      <c r="C1" s="139" t="s">
        <v>305</v>
      </c>
      <c r="D1" s="139"/>
      <c r="E1" s="26"/>
    </row>
    <row r="2" spans="2:5" ht="21" x14ac:dyDescent="0.35">
      <c r="C2" s="140" t="s">
        <v>0</v>
      </c>
      <c r="D2" s="141"/>
      <c r="E2" s="25"/>
    </row>
    <row r="3" spans="2:5" ht="14.5" x14ac:dyDescent="0.35">
      <c r="B3" s="79">
        <v>1</v>
      </c>
      <c r="C3" s="79">
        <v>2</v>
      </c>
      <c r="D3" s="72">
        <v>3</v>
      </c>
    </row>
    <row r="4" spans="2:5" ht="66" customHeight="1" x14ac:dyDescent="0.35">
      <c r="B4" s="47">
        <v>1</v>
      </c>
      <c r="C4" s="80" t="s">
        <v>49</v>
      </c>
      <c r="D4" s="81" t="s">
        <v>251</v>
      </c>
    </row>
    <row r="5" spans="2:5" ht="66" customHeight="1" x14ac:dyDescent="0.35">
      <c r="B5" s="47">
        <v>2</v>
      </c>
      <c r="C5" s="80" t="s">
        <v>50</v>
      </c>
      <c r="D5" s="81" t="s">
        <v>239</v>
      </c>
    </row>
    <row r="6" spans="2:5" ht="66" customHeight="1" x14ac:dyDescent="0.35">
      <c r="B6" s="47">
        <v>3</v>
      </c>
      <c r="C6" s="80" t="s">
        <v>51</v>
      </c>
      <c r="D6" s="81" t="s">
        <v>240</v>
      </c>
    </row>
    <row r="7" spans="2:5" ht="66" customHeight="1" x14ac:dyDescent="0.35">
      <c r="B7" s="47">
        <v>4</v>
      </c>
      <c r="C7" s="80" t="s">
        <v>20</v>
      </c>
      <c r="D7" s="81" t="s">
        <v>278</v>
      </c>
    </row>
    <row r="8" spans="2:5" ht="66" customHeight="1" x14ac:dyDescent="0.35">
      <c r="B8" s="47">
        <v>5</v>
      </c>
      <c r="C8" s="80" t="s">
        <v>114</v>
      </c>
      <c r="D8" s="81" t="s">
        <v>233</v>
      </c>
    </row>
    <row r="9" spans="2:5" ht="66" customHeight="1" x14ac:dyDescent="0.35">
      <c r="B9" s="47">
        <v>6</v>
      </c>
      <c r="C9" s="80" t="s">
        <v>115</v>
      </c>
      <c r="D9" s="81" t="s">
        <v>234</v>
      </c>
    </row>
    <row r="10" spans="2:5" ht="66" customHeight="1" x14ac:dyDescent="0.35">
      <c r="B10" s="47">
        <v>7</v>
      </c>
      <c r="C10" s="80" t="s">
        <v>21</v>
      </c>
      <c r="D10" s="81" t="s">
        <v>293</v>
      </c>
    </row>
    <row r="11" spans="2:5" ht="66" customHeight="1" x14ac:dyDescent="0.35">
      <c r="B11" s="47">
        <v>8</v>
      </c>
      <c r="C11" s="80" t="s">
        <v>54</v>
      </c>
      <c r="D11" s="81" t="s">
        <v>252</v>
      </c>
    </row>
    <row r="12" spans="2:5" ht="66" customHeight="1" x14ac:dyDescent="0.35">
      <c r="B12" s="47">
        <v>9</v>
      </c>
      <c r="C12" s="80" t="s">
        <v>22</v>
      </c>
      <c r="D12" s="81" t="s">
        <v>226</v>
      </c>
    </row>
    <row r="13" spans="2:5" ht="66" customHeight="1" x14ac:dyDescent="0.35">
      <c r="B13" s="47">
        <v>10</v>
      </c>
      <c r="C13" s="80" t="s">
        <v>119</v>
      </c>
      <c r="D13" s="81" t="s">
        <v>279</v>
      </c>
    </row>
    <row r="14" spans="2:5" ht="66" customHeight="1" x14ac:dyDescent="0.35">
      <c r="B14" s="47">
        <v>11</v>
      </c>
      <c r="C14" s="80" t="s">
        <v>55</v>
      </c>
      <c r="D14" s="81" t="s">
        <v>268</v>
      </c>
    </row>
    <row r="15" spans="2:5" ht="66" customHeight="1" x14ac:dyDescent="0.35">
      <c r="B15" s="47">
        <v>12</v>
      </c>
      <c r="C15" s="80" t="s">
        <v>56</v>
      </c>
      <c r="D15" s="81" t="s">
        <v>269</v>
      </c>
    </row>
    <row r="16" spans="2:5" ht="66" customHeight="1" x14ac:dyDescent="0.35">
      <c r="B16" s="47">
        <v>13</v>
      </c>
      <c r="C16" s="80" t="s">
        <v>24</v>
      </c>
      <c r="D16" s="81" t="s">
        <v>294</v>
      </c>
    </row>
    <row r="17" spans="2:4" ht="66" customHeight="1" x14ac:dyDescent="0.35">
      <c r="B17" s="47">
        <v>14</v>
      </c>
      <c r="C17" s="80" t="s">
        <v>25</v>
      </c>
      <c r="D17" s="81" t="s">
        <v>296</v>
      </c>
    </row>
    <row r="18" spans="2:4" ht="66" customHeight="1" x14ac:dyDescent="0.35">
      <c r="B18" s="47">
        <v>15</v>
      </c>
      <c r="C18" s="80" t="s">
        <v>57</v>
      </c>
      <c r="D18" s="81" t="s">
        <v>270</v>
      </c>
    </row>
    <row r="19" spans="2:4" ht="66" customHeight="1" x14ac:dyDescent="0.35">
      <c r="B19" s="47">
        <v>16</v>
      </c>
      <c r="C19" s="80" t="s">
        <v>303</v>
      </c>
      <c r="D19" s="81" t="s">
        <v>216</v>
      </c>
    </row>
    <row r="20" spans="2:4" ht="66" customHeight="1" x14ac:dyDescent="0.35">
      <c r="B20" s="47">
        <v>17</v>
      </c>
      <c r="C20" s="80" t="s">
        <v>126</v>
      </c>
      <c r="D20" s="81" t="s">
        <v>217</v>
      </c>
    </row>
    <row r="21" spans="2:4" ht="66" customHeight="1" x14ac:dyDescent="0.35">
      <c r="B21" s="47">
        <v>18</v>
      </c>
      <c r="C21" s="80" t="s">
        <v>127</v>
      </c>
      <c r="D21" s="81" t="s">
        <v>280</v>
      </c>
    </row>
    <row r="22" spans="2:4" ht="66" customHeight="1" x14ac:dyDescent="0.35">
      <c r="B22" s="47">
        <v>19</v>
      </c>
      <c r="C22" s="80" t="s">
        <v>128</v>
      </c>
      <c r="D22" s="81" t="s">
        <v>235</v>
      </c>
    </row>
    <row r="23" spans="2:4" ht="66" customHeight="1" x14ac:dyDescent="0.35">
      <c r="B23" s="47">
        <v>20</v>
      </c>
      <c r="C23" s="80" t="s">
        <v>27</v>
      </c>
      <c r="D23" s="81" t="s">
        <v>297</v>
      </c>
    </row>
    <row r="24" spans="2:4" ht="66" customHeight="1" x14ac:dyDescent="0.35">
      <c r="B24" s="47">
        <v>21</v>
      </c>
      <c r="C24" s="80" t="s">
        <v>61</v>
      </c>
      <c r="D24" s="81" t="s">
        <v>271</v>
      </c>
    </row>
    <row r="25" spans="2:4" ht="66" customHeight="1" x14ac:dyDescent="0.35">
      <c r="B25" s="47">
        <v>22</v>
      </c>
      <c r="C25" s="80" t="s">
        <v>28</v>
      </c>
      <c r="D25" s="81" t="s">
        <v>363</v>
      </c>
    </row>
    <row r="26" spans="2:4" ht="66" customHeight="1" x14ac:dyDescent="0.35">
      <c r="B26" s="47">
        <v>23</v>
      </c>
      <c r="C26" s="80" t="s">
        <v>132</v>
      </c>
      <c r="D26" s="81" t="s">
        <v>218</v>
      </c>
    </row>
    <row r="27" spans="2:4" ht="66" customHeight="1" x14ac:dyDescent="0.35">
      <c r="B27" s="47">
        <v>24</v>
      </c>
      <c r="C27" s="80" t="s">
        <v>63</v>
      </c>
      <c r="D27" s="81" t="s">
        <v>241</v>
      </c>
    </row>
    <row r="28" spans="2:4" ht="66" customHeight="1" x14ac:dyDescent="0.35">
      <c r="B28" s="47">
        <v>25</v>
      </c>
      <c r="C28" s="80" t="s">
        <v>64</v>
      </c>
      <c r="D28" s="81" t="s">
        <v>272</v>
      </c>
    </row>
    <row r="29" spans="2:4" ht="66" customHeight="1" x14ac:dyDescent="0.35">
      <c r="B29" s="47">
        <v>26</v>
      </c>
      <c r="C29" s="80" t="s">
        <v>29</v>
      </c>
      <c r="D29" s="81" t="s">
        <v>298</v>
      </c>
    </row>
    <row r="30" spans="2:4" ht="66" customHeight="1" x14ac:dyDescent="0.35">
      <c r="B30" s="47">
        <v>27</v>
      </c>
      <c r="C30" s="80" t="s">
        <v>136</v>
      </c>
      <c r="D30" s="81" t="s">
        <v>219</v>
      </c>
    </row>
    <row r="31" spans="2:4" ht="66" customHeight="1" x14ac:dyDescent="0.35">
      <c r="B31" s="47">
        <v>28</v>
      </c>
      <c r="C31" s="80" t="s">
        <v>66</v>
      </c>
      <c r="D31" s="81" t="s">
        <v>253</v>
      </c>
    </row>
    <row r="32" spans="2:4" ht="66" customHeight="1" x14ac:dyDescent="0.35">
      <c r="B32" s="47">
        <v>29</v>
      </c>
      <c r="C32" s="80" t="s">
        <v>67</v>
      </c>
      <c r="D32" s="81" t="s">
        <v>242</v>
      </c>
    </row>
    <row r="33" spans="2:4" ht="66" customHeight="1" x14ac:dyDescent="0.35">
      <c r="B33" s="47">
        <v>30</v>
      </c>
      <c r="C33" s="80" t="s">
        <v>68</v>
      </c>
      <c r="D33" s="81" t="s">
        <v>243</v>
      </c>
    </row>
    <row r="34" spans="2:4" ht="66" customHeight="1" x14ac:dyDescent="0.35">
      <c r="B34" s="47">
        <v>31</v>
      </c>
      <c r="C34" s="80" t="s">
        <v>281</v>
      </c>
      <c r="D34" s="81" t="s">
        <v>282</v>
      </c>
    </row>
    <row r="35" spans="2:4" ht="66" customHeight="1" x14ac:dyDescent="0.35">
      <c r="B35" s="47">
        <v>32</v>
      </c>
      <c r="C35" s="80" t="s">
        <v>69</v>
      </c>
      <c r="D35" s="81" t="s">
        <v>244</v>
      </c>
    </row>
    <row r="36" spans="2:4" ht="66" customHeight="1" x14ac:dyDescent="0.35">
      <c r="B36" s="47">
        <v>33</v>
      </c>
      <c r="C36" s="80" t="s">
        <v>31</v>
      </c>
      <c r="D36" s="81" t="s">
        <v>283</v>
      </c>
    </row>
    <row r="37" spans="2:4" ht="66" customHeight="1" x14ac:dyDescent="0.35">
      <c r="B37" s="47">
        <v>34</v>
      </c>
      <c r="C37" s="80" t="s">
        <v>143</v>
      </c>
      <c r="D37" s="81" t="s">
        <v>254</v>
      </c>
    </row>
    <row r="38" spans="2:4" ht="66" customHeight="1" x14ac:dyDescent="0.35">
      <c r="B38" s="47">
        <v>35</v>
      </c>
      <c r="C38" s="80" t="s">
        <v>32</v>
      </c>
      <c r="D38" s="81" t="s">
        <v>299</v>
      </c>
    </row>
    <row r="39" spans="2:4" ht="66" customHeight="1" x14ac:dyDescent="0.35">
      <c r="B39" s="47">
        <v>36</v>
      </c>
      <c r="C39" s="80" t="s">
        <v>33</v>
      </c>
      <c r="D39" s="81" t="s">
        <v>227</v>
      </c>
    </row>
    <row r="40" spans="2:4" ht="66" customHeight="1" x14ac:dyDescent="0.35">
      <c r="B40" s="47">
        <v>37</v>
      </c>
      <c r="C40" s="80" t="s">
        <v>146</v>
      </c>
      <c r="D40" s="81" t="s">
        <v>236</v>
      </c>
    </row>
    <row r="41" spans="2:4" ht="66" customHeight="1" x14ac:dyDescent="0.35">
      <c r="B41" s="47">
        <v>38</v>
      </c>
      <c r="C41" s="80" t="s">
        <v>72</v>
      </c>
      <c r="D41" s="81" t="s">
        <v>273</v>
      </c>
    </row>
    <row r="42" spans="2:4" ht="66" customHeight="1" x14ac:dyDescent="0.35">
      <c r="B42" s="47">
        <v>39</v>
      </c>
      <c r="C42" s="80" t="s">
        <v>73</v>
      </c>
      <c r="D42" s="81" t="s">
        <v>274</v>
      </c>
    </row>
    <row r="43" spans="2:4" ht="66" customHeight="1" x14ac:dyDescent="0.35">
      <c r="B43" s="47">
        <v>40</v>
      </c>
      <c r="C43" s="80" t="s">
        <v>34</v>
      </c>
      <c r="D43" s="81" t="s">
        <v>228</v>
      </c>
    </row>
    <row r="44" spans="2:4" ht="66" customHeight="1" x14ac:dyDescent="0.35">
      <c r="B44" s="47">
        <v>41</v>
      </c>
      <c r="C44" s="80" t="s">
        <v>74</v>
      </c>
      <c r="D44" s="81" t="s">
        <v>256</v>
      </c>
    </row>
    <row r="45" spans="2:4" ht="66" customHeight="1" x14ac:dyDescent="0.35">
      <c r="B45" s="47">
        <v>42</v>
      </c>
      <c r="C45" s="80" t="s">
        <v>151</v>
      </c>
      <c r="D45" s="81" t="s">
        <v>284</v>
      </c>
    </row>
    <row r="46" spans="2:4" ht="66" customHeight="1" x14ac:dyDescent="0.35">
      <c r="B46" s="47">
        <v>43</v>
      </c>
      <c r="C46" s="80" t="s">
        <v>36</v>
      </c>
      <c r="D46" s="81" t="s">
        <v>229</v>
      </c>
    </row>
    <row r="47" spans="2:4" ht="66" customHeight="1" x14ac:dyDescent="0.35">
      <c r="B47" s="47">
        <v>44</v>
      </c>
      <c r="C47" s="80" t="s">
        <v>153</v>
      </c>
      <c r="D47" s="81" t="s">
        <v>285</v>
      </c>
    </row>
    <row r="48" spans="2:4" ht="66" customHeight="1" x14ac:dyDescent="0.35">
      <c r="B48" s="47">
        <v>45</v>
      </c>
      <c r="C48" s="80" t="s">
        <v>38</v>
      </c>
      <c r="D48" s="81" t="s">
        <v>286</v>
      </c>
    </row>
    <row r="49" spans="2:4" ht="66" customHeight="1" x14ac:dyDescent="0.35">
      <c r="B49" s="47">
        <v>46</v>
      </c>
      <c r="C49" s="80" t="s">
        <v>76</v>
      </c>
      <c r="D49" s="81" t="s">
        <v>275</v>
      </c>
    </row>
    <row r="50" spans="2:4" ht="66" customHeight="1" x14ac:dyDescent="0.35">
      <c r="B50" s="47">
        <v>47</v>
      </c>
      <c r="C50" s="80" t="s">
        <v>77</v>
      </c>
      <c r="D50" s="81" t="s">
        <v>258</v>
      </c>
    </row>
    <row r="51" spans="2:4" ht="66" customHeight="1" x14ac:dyDescent="0.35">
      <c r="B51" s="47">
        <v>48</v>
      </c>
      <c r="C51" s="80" t="s">
        <v>78</v>
      </c>
      <c r="D51" s="81" t="s">
        <v>260</v>
      </c>
    </row>
    <row r="52" spans="2:4" ht="66" customHeight="1" x14ac:dyDescent="0.35">
      <c r="B52" s="47">
        <v>49</v>
      </c>
      <c r="C52" s="80" t="s">
        <v>39</v>
      </c>
      <c r="D52" s="81" t="s">
        <v>230</v>
      </c>
    </row>
    <row r="53" spans="2:4" ht="66" customHeight="1" x14ac:dyDescent="0.35">
      <c r="B53" s="47">
        <v>50</v>
      </c>
      <c r="C53" s="80" t="s">
        <v>79</v>
      </c>
      <c r="D53" s="81" t="s">
        <v>287</v>
      </c>
    </row>
    <row r="54" spans="2:4" ht="66" customHeight="1" x14ac:dyDescent="0.35">
      <c r="B54" s="47">
        <v>51</v>
      </c>
      <c r="C54" s="80" t="s">
        <v>80</v>
      </c>
      <c r="D54" s="81" t="s">
        <v>245</v>
      </c>
    </row>
    <row r="55" spans="2:4" ht="66" customHeight="1" x14ac:dyDescent="0.35">
      <c r="B55" s="47">
        <v>52</v>
      </c>
      <c r="C55" s="80" t="s">
        <v>75</v>
      </c>
      <c r="D55" s="81" t="s">
        <v>288</v>
      </c>
    </row>
    <row r="56" spans="2:4" ht="66" customHeight="1" x14ac:dyDescent="0.35">
      <c r="B56" s="47">
        <v>53</v>
      </c>
      <c r="C56" s="80" t="s">
        <v>41</v>
      </c>
      <c r="D56" s="81" t="s">
        <v>300</v>
      </c>
    </row>
    <row r="57" spans="2:4" ht="66" customHeight="1" x14ac:dyDescent="0.35">
      <c r="B57" s="47">
        <v>54</v>
      </c>
      <c r="C57" s="80" t="s">
        <v>81</v>
      </c>
      <c r="D57" s="81" t="s">
        <v>276</v>
      </c>
    </row>
    <row r="58" spans="2:4" ht="66" customHeight="1" x14ac:dyDescent="0.35">
      <c r="B58" s="47">
        <v>55</v>
      </c>
      <c r="C58" s="80" t="s">
        <v>164</v>
      </c>
      <c r="D58" s="81" t="s">
        <v>220</v>
      </c>
    </row>
    <row r="59" spans="2:4" ht="66" customHeight="1" x14ac:dyDescent="0.35">
      <c r="B59" s="47">
        <v>56</v>
      </c>
      <c r="C59" s="80" t="s">
        <v>165</v>
      </c>
      <c r="D59" s="81" t="s">
        <v>261</v>
      </c>
    </row>
    <row r="60" spans="2:4" ht="66" customHeight="1" x14ac:dyDescent="0.35">
      <c r="B60" s="47">
        <v>57</v>
      </c>
      <c r="C60" s="80" t="s">
        <v>42</v>
      </c>
      <c r="D60" s="81" t="s">
        <v>289</v>
      </c>
    </row>
    <row r="61" spans="2:4" ht="66" customHeight="1" x14ac:dyDescent="0.35">
      <c r="B61" s="47">
        <v>58</v>
      </c>
      <c r="C61" s="80" t="s">
        <v>84</v>
      </c>
      <c r="D61" s="81" t="s">
        <v>246</v>
      </c>
    </row>
    <row r="62" spans="2:4" ht="66" customHeight="1" x14ac:dyDescent="0.35">
      <c r="B62" s="47">
        <v>59</v>
      </c>
      <c r="C62" s="80" t="s">
        <v>85</v>
      </c>
      <c r="D62" s="81" t="s">
        <v>301</v>
      </c>
    </row>
    <row r="63" spans="2:4" ht="66" customHeight="1" x14ac:dyDescent="0.35">
      <c r="B63" s="47">
        <v>60</v>
      </c>
      <c r="C63" s="80" t="s">
        <v>86</v>
      </c>
      <c r="D63" s="81" t="s">
        <v>247</v>
      </c>
    </row>
    <row r="64" spans="2:4" ht="66" customHeight="1" x14ac:dyDescent="0.35">
      <c r="B64" s="47">
        <v>61</v>
      </c>
      <c r="C64" s="80" t="s">
        <v>221</v>
      </c>
      <c r="D64" s="81" t="s">
        <v>222</v>
      </c>
    </row>
    <row r="65" spans="2:4" ht="66" customHeight="1" x14ac:dyDescent="0.35">
      <c r="B65" s="47">
        <v>62</v>
      </c>
      <c r="C65" s="80" t="s">
        <v>170</v>
      </c>
      <c r="D65" s="81" t="s">
        <v>237</v>
      </c>
    </row>
    <row r="66" spans="2:4" ht="66" customHeight="1" x14ac:dyDescent="0.35">
      <c r="B66" s="47">
        <v>63</v>
      </c>
      <c r="C66" s="80" t="s">
        <v>171</v>
      </c>
      <c r="D66" s="81" t="s">
        <v>223</v>
      </c>
    </row>
    <row r="67" spans="2:4" ht="66" customHeight="1" x14ac:dyDescent="0.35">
      <c r="B67" s="47">
        <v>64</v>
      </c>
      <c r="C67" s="80" t="s">
        <v>44</v>
      </c>
      <c r="D67" s="81" t="s">
        <v>302</v>
      </c>
    </row>
    <row r="68" spans="2:4" ht="66" customHeight="1" x14ac:dyDescent="0.35">
      <c r="B68" s="47">
        <v>65</v>
      </c>
      <c r="C68" s="80" t="s">
        <v>89</v>
      </c>
      <c r="D68" s="81" t="s">
        <v>263</v>
      </c>
    </row>
    <row r="69" spans="2:4" ht="66" customHeight="1" x14ac:dyDescent="0.35">
      <c r="B69" s="47">
        <v>66</v>
      </c>
      <c r="C69" s="80" t="s">
        <v>174</v>
      </c>
      <c r="D69" s="81" t="s">
        <v>224</v>
      </c>
    </row>
    <row r="70" spans="2:4" ht="66" customHeight="1" x14ac:dyDescent="0.35">
      <c r="B70" s="47">
        <v>67</v>
      </c>
      <c r="C70" s="80" t="s">
        <v>362</v>
      </c>
      <c r="D70" s="81" t="s">
        <v>277</v>
      </c>
    </row>
    <row r="71" spans="2:4" ht="66" customHeight="1" x14ac:dyDescent="0.35">
      <c r="B71" s="47">
        <v>68</v>
      </c>
      <c r="C71" s="80" t="s">
        <v>92</v>
      </c>
      <c r="D71" s="81" t="s">
        <v>265</v>
      </c>
    </row>
    <row r="72" spans="2:4" ht="66" customHeight="1" x14ac:dyDescent="0.35">
      <c r="B72" s="47">
        <v>69</v>
      </c>
      <c r="C72" s="80" t="s">
        <v>93</v>
      </c>
      <c r="D72" s="81" t="s">
        <v>266</v>
      </c>
    </row>
    <row r="73" spans="2:4" ht="66" customHeight="1" x14ac:dyDescent="0.35">
      <c r="B73" s="47">
        <v>70</v>
      </c>
      <c r="C73" s="80" t="s">
        <v>178</v>
      </c>
      <c r="D73" s="81" t="s">
        <v>225</v>
      </c>
    </row>
    <row r="74" spans="2:4" ht="66" customHeight="1" x14ac:dyDescent="0.35">
      <c r="B74" s="47">
        <v>71</v>
      </c>
      <c r="C74" s="80" t="s">
        <v>95</v>
      </c>
      <c r="D74" s="81" t="s">
        <v>238</v>
      </c>
    </row>
    <row r="75" spans="2:4" ht="66" customHeight="1" x14ac:dyDescent="0.35">
      <c r="B75" s="47">
        <v>72</v>
      </c>
      <c r="C75" s="80" t="s">
        <v>96</v>
      </c>
      <c r="D75" s="81" t="s">
        <v>248</v>
      </c>
    </row>
    <row r="76" spans="2:4" ht="66" customHeight="1" x14ac:dyDescent="0.35">
      <c r="B76" s="47">
        <v>73</v>
      </c>
      <c r="C76" s="80" t="s">
        <v>45</v>
      </c>
      <c r="D76" s="81" t="s">
        <v>231</v>
      </c>
    </row>
    <row r="77" spans="2:4" ht="66" customHeight="1" x14ac:dyDescent="0.35">
      <c r="B77" s="47">
        <v>74</v>
      </c>
      <c r="C77" s="80" t="s">
        <v>97</v>
      </c>
      <c r="D77" s="81" t="s">
        <v>290</v>
      </c>
    </row>
    <row r="78" spans="2:4" ht="66" customHeight="1" x14ac:dyDescent="0.35">
      <c r="B78" s="47">
        <v>75</v>
      </c>
      <c r="C78" s="80" t="s">
        <v>98</v>
      </c>
      <c r="D78" s="81" t="s">
        <v>267</v>
      </c>
    </row>
    <row r="79" spans="2:4" ht="66" customHeight="1" x14ac:dyDescent="0.35">
      <c r="B79" s="47">
        <v>76</v>
      </c>
      <c r="C79" s="80" t="s">
        <v>47</v>
      </c>
      <c r="D79" s="81" t="s">
        <v>291</v>
      </c>
    </row>
    <row r="80" spans="2:4" ht="66" customHeight="1" x14ac:dyDescent="0.35">
      <c r="B80" s="47">
        <v>77</v>
      </c>
      <c r="C80" s="80" t="s">
        <v>184</v>
      </c>
      <c r="D80" s="81" t="s">
        <v>292</v>
      </c>
    </row>
    <row r="81" spans="2:4" ht="66" customHeight="1" x14ac:dyDescent="0.35">
      <c r="B81" s="47">
        <v>78</v>
      </c>
      <c r="C81" s="80" t="s">
        <v>99</v>
      </c>
      <c r="D81" s="81" t="s">
        <v>232</v>
      </c>
    </row>
    <row r="82" spans="2:4" ht="66" customHeight="1" x14ac:dyDescent="0.35">
      <c r="B82" s="47">
        <v>79</v>
      </c>
      <c r="C82" s="80" t="s">
        <v>100</v>
      </c>
      <c r="D82" s="81" t="s">
        <v>249</v>
      </c>
    </row>
  </sheetData>
  <sortState xmlns:xlrd2="http://schemas.microsoft.com/office/spreadsheetml/2017/richdata2" ref="C4:D82">
    <sortCondition ref="C4:C82"/>
  </sortState>
  <mergeCells count="2">
    <mergeCell ref="C1:D1"/>
    <mergeCell ref="C2:D2"/>
  </mergeCells>
  <hyperlinks>
    <hyperlink ref="C2" r:id="rId1" xr:uid="{092D738B-75E3-4534-AAF8-308D5CFB16F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DF6E5-7122-4495-AC90-89E31F06874E}">
  <sheetPr>
    <tabColor theme="3" tint="0.249977111117893"/>
  </sheetPr>
  <dimension ref="A1:Y85"/>
  <sheetViews>
    <sheetView workbookViewId="0">
      <pane xSplit="1" ySplit="3" topLeftCell="I42" activePane="bottomRight" state="frozen"/>
      <selection activeCell="A59" sqref="A59:XFD59"/>
      <selection pane="topRight" activeCell="A59" sqref="A59:XFD59"/>
      <selection pane="bottomLeft" activeCell="A59" sqref="A59:XFD59"/>
      <selection pane="bottomRight" activeCell="A59" sqref="A59:XFD59"/>
    </sheetView>
  </sheetViews>
  <sheetFormatPr defaultRowHeight="14.5" x14ac:dyDescent="0.35"/>
  <cols>
    <col min="1" max="1" width="11.36328125" customWidth="1"/>
    <col min="3" max="3" width="17.36328125" customWidth="1"/>
    <col min="4" max="4" width="18.36328125" style="20" customWidth="1"/>
    <col min="11" max="11" width="17.36328125" customWidth="1"/>
    <col min="12" max="12" width="18.36328125" style="20" customWidth="1"/>
    <col min="19" max="19" width="17.36328125" customWidth="1"/>
    <col min="20" max="20" width="16.36328125" style="20" customWidth="1"/>
    <col min="21" max="21" width="18.36328125" customWidth="1"/>
  </cols>
  <sheetData>
    <row r="1" spans="1:24" ht="23.5" x14ac:dyDescent="0.55000000000000004">
      <c r="C1" s="8" t="s">
        <v>416</v>
      </c>
      <c r="K1" s="8" t="s">
        <v>103</v>
      </c>
      <c r="S1" s="8" t="s">
        <v>109</v>
      </c>
    </row>
    <row r="2" spans="1:24" x14ac:dyDescent="0.35">
      <c r="C2" t="s">
        <v>102</v>
      </c>
    </row>
    <row r="3" spans="1:24" ht="35" customHeight="1" x14ac:dyDescent="0.35">
      <c r="C3" s="137" t="s">
        <v>105</v>
      </c>
      <c r="D3" s="137"/>
      <c r="E3" s="137"/>
      <c r="F3" s="137"/>
      <c r="G3" s="137"/>
      <c r="H3" s="137"/>
      <c r="K3" s="137" t="s">
        <v>106</v>
      </c>
      <c r="L3" s="137"/>
      <c r="M3" s="137"/>
      <c r="N3" s="137"/>
      <c r="O3" s="137"/>
      <c r="P3" s="137"/>
      <c r="S3" s="137" t="s">
        <v>104</v>
      </c>
      <c r="T3" s="137"/>
      <c r="U3" s="137"/>
      <c r="V3" s="137"/>
      <c r="W3" s="137"/>
      <c r="X3" s="137"/>
    </row>
    <row r="4" spans="1:24" x14ac:dyDescent="0.35">
      <c r="B4" s="79">
        <v>1</v>
      </c>
      <c r="C4" s="79">
        <v>2</v>
      </c>
      <c r="D4" s="72">
        <v>3</v>
      </c>
      <c r="E4" s="79">
        <v>4</v>
      </c>
      <c r="F4" s="79">
        <v>5</v>
      </c>
      <c r="G4" s="72">
        <v>6</v>
      </c>
      <c r="H4" s="79">
        <v>7</v>
      </c>
      <c r="I4" s="79">
        <v>8</v>
      </c>
      <c r="J4" s="72">
        <v>9</v>
      </c>
      <c r="K4" s="79">
        <v>10</v>
      </c>
      <c r="L4" s="79">
        <v>11</v>
      </c>
      <c r="M4" s="72">
        <v>12</v>
      </c>
      <c r="N4" s="79">
        <v>13</v>
      </c>
      <c r="O4" s="79">
        <v>14</v>
      </c>
      <c r="P4" s="72">
        <v>15</v>
      </c>
      <c r="Q4" s="79">
        <v>16</v>
      </c>
      <c r="R4" s="79">
        <v>17</v>
      </c>
      <c r="S4" s="72">
        <v>18</v>
      </c>
      <c r="T4" s="79">
        <v>19</v>
      </c>
      <c r="U4" s="79">
        <v>20</v>
      </c>
    </row>
    <row r="5" spans="1:24" s="43" customFormat="1" ht="21" x14ac:dyDescent="0.25">
      <c r="D5" s="48" t="str">
        <f>C1</f>
        <v>Annual cost of kerbside garbage bin collection service</v>
      </c>
      <c r="L5" s="48" t="str">
        <f>K1</f>
        <v>Annual cost of recyclables kerbside collection service</v>
      </c>
      <c r="T5" s="44"/>
      <c r="U5" s="48" t="str">
        <f>S1</f>
        <v>Kerbside Collection waste: percent diverted from landfill</v>
      </c>
    </row>
    <row r="6" spans="1:24" x14ac:dyDescent="0.35">
      <c r="A6" s="126" t="s">
        <v>110</v>
      </c>
      <c r="B6" s="47">
        <v>1</v>
      </c>
      <c r="C6" t="s">
        <v>49</v>
      </c>
      <c r="D6" s="20">
        <v>112.55368711233632</v>
      </c>
      <c r="J6" s="47">
        <v>1</v>
      </c>
      <c r="K6" t="s">
        <v>49</v>
      </c>
      <c r="L6" s="20">
        <v>104.75634792004323</v>
      </c>
      <c r="R6" s="47">
        <v>1</v>
      </c>
      <c r="S6" t="s">
        <v>49</v>
      </c>
      <c r="T6" s="20">
        <v>0.74065626603386359</v>
      </c>
      <c r="U6" s="20">
        <f>T6*100</f>
        <v>74.065626603386363</v>
      </c>
    </row>
    <row r="7" spans="1:24" x14ac:dyDescent="0.35">
      <c r="A7" s="126" t="s">
        <v>111</v>
      </c>
      <c r="B7" s="47">
        <v>2</v>
      </c>
      <c r="C7" t="s">
        <v>50</v>
      </c>
      <c r="D7" s="20">
        <v>216.92516882642818</v>
      </c>
      <c r="J7" s="47">
        <v>2</v>
      </c>
      <c r="K7" t="s">
        <v>50</v>
      </c>
      <c r="L7" s="20">
        <v>93.609127714390866</v>
      </c>
      <c r="R7" s="47">
        <v>2</v>
      </c>
      <c r="S7" t="s">
        <v>50</v>
      </c>
      <c r="T7" s="20">
        <v>0.61213862452864065</v>
      </c>
      <c r="U7" s="20">
        <f t="shared" ref="U7:U70" si="0">T7*100</f>
        <v>61.213862452864063</v>
      </c>
    </row>
    <row r="8" spans="1:24" x14ac:dyDescent="0.35">
      <c r="A8" s="126" t="s">
        <v>112</v>
      </c>
      <c r="B8" s="47">
        <v>3</v>
      </c>
      <c r="C8" t="s">
        <v>51</v>
      </c>
      <c r="D8" s="20">
        <v>179.52078254060001</v>
      </c>
      <c r="J8" s="47">
        <v>3</v>
      </c>
      <c r="K8" t="s">
        <v>51</v>
      </c>
      <c r="L8" s="20">
        <v>51.382572856263863</v>
      </c>
      <c r="R8" s="47">
        <v>3</v>
      </c>
      <c r="S8" t="s">
        <v>51</v>
      </c>
      <c r="T8" s="20">
        <v>0.43250136728997562</v>
      </c>
      <c r="U8" s="20">
        <f t="shared" si="0"/>
        <v>43.25013672899756</v>
      </c>
    </row>
    <row r="9" spans="1:24" x14ac:dyDescent="0.35">
      <c r="A9" s="126" t="s">
        <v>113</v>
      </c>
      <c r="B9" s="47">
        <v>4</v>
      </c>
      <c r="C9" t="s">
        <v>20</v>
      </c>
      <c r="D9" s="20">
        <v>128.12966267810754</v>
      </c>
      <c r="J9" s="47">
        <v>4</v>
      </c>
      <c r="K9" t="s">
        <v>20</v>
      </c>
      <c r="L9" s="20">
        <v>69.894306856648029</v>
      </c>
      <c r="R9" s="47">
        <v>4</v>
      </c>
      <c r="S9" t="s">
        <v>20</v>
      </c>
      <c r="T9" s="20">
        <v>0.64941649972311344</v>
      </c>
      <c r="U9" s="20">
        <f t="shared" si="0"/>
        <v>64.941649972311339</v>
      </c>
    </row>
    <row r="10" spans="1:24" x14ac:dyDescent="0.35">
      <c r="A10" s="126" t="s">
        <v>114</v>
      </c>
      <c r="B10" s="47">
        <v>5</v>
      </c>
      <c r="C10" t="s">
        <v>52</v>
      </c>
      <c r="D10" s="20">
        <v>85.680091346952324</v>
      </c>
      <c r="J10" s="47">
        <v>5</v>
      </c>
      <c r="K10" t="s">
        <v>52</v>
      </c>
      <c r="L10" s="20">
        <v>80.283725574191848</v>
      </c>
      <c r="R10" s="47">
        <v>5</v>
      </c>
      <c r="S10" t="s">
        <v>52</v>
      </c>
      <c r="T10" s="20">
        <v>0.70089095419447256</v>
      </c>
      <c r="U10" s="20">
        <f t="shared" si="0"/>
        <v>70.089095419447261</v>
      </c>
    </row>
    <row r="11" spans="1:24" x14ac:dyDescent="0.35">
      <c r="A11" s="126" t="s">
        <v>115</v>
      </c>
      <c r="B11" s="47">
        <v>6</v>
      </c>
      <c r="C11" t="s">
        <v>53</v>
      </c>
      <c r="D11" s="20">
        <v>156.51914280569062</v>
      </c>
      <c r="J11" s="47">
        <v>6</v>
      </c>
      <c r="K11" t="s">
        <v>53</v>
      </c>
      <c r="L11" s="20">
        <v>74.242884743999412</v>
      </c>
      <c r="R11" s="47">
        <v>6</v>
      </c>
      <c r="S11" t="s">
        <v>53</v>
      </c>
      <c r="T11" s="20">
        <v>0.51015305022634183</v>
      </c>
      <c r="U11" s="20">
        <f t="shared" si="0"/>
        <v>51.01530502263418</v>
      </c>
    </row>
    <row r="12" spans="1:24" x14ac:dyDescent="0.35">
      <c r="A12" s="126" t="s">
        <v>116</v>
      </c>
      <c r="B12" s="47">
        <v>7</v>
      </c>
      <c r="C12" t="s">
        <v>21</v>
      </c>
      <c r="D12" s="20">
        <v>101.79458820255982</v>
      </c>
      <c r="J12" s="47">
        <v>7</v>
      </c>
      <c r="K12" t="s">
        <v>21</v>
      </c>
      <c r="L12" s="20">
        <v>63.934896867481136</v>
      </c>
      <c r="R12" s="47">
        <v>7</v>
      </c>
      <c r="S12" t="s">
        <v>21</v>
      </c>
      <c r="T12" s="20">
        <v>0.6933390202253068</v>
      </c>
      <c r="U12" s="20">
        <f t="shared" si="0"/>
        <v>69.33390202253068</v>
      </c>
    </row>
    <row r="13" spans="1:24" x14ac:dyDescent="0.35">
      <c r="A13" s="126" t="s">
        <v>117</v>
      </c>
      <c r="B13" s="47">
        <v>8</v>
      </c>
      <c r="C13" t="s">
        <v>54</v>
      </c>
      <c r="D13" s="20">
        <v>80.751022096317286</v>
      </c>
      <c r="J13" s="47">
        <v>8</v>
      </c>
      <c r="K13" t="s">
        <v>54</v>
      </c>
      <c r="L13" s="20">
        <v>146.31815589590337</v>
      </c>
      <c r="R13" s="47">
        <v>8</v>
      </c>
      <c r="S13" t="s">
        <v>54</v>
      </c>
      <c r="T13" s="20">
        <v>0.55238007365887787</v>
      </c>
      <c r="U13" s="20">
        <f t="shared" si="0"/>
        <v>55.238007365887789</v>
      </c>
    </row>
    <row r="14" spans="1:24" x14ac:dyDescent="0.35">
      <c r="A14" s="126" t="s">
        <v>118</v>
      </c>
      <c r="B14" s="47">
        <v>9</v>
      </c>
      <c r="C14" t="s">
        <v>22</v>
      </c>
      <c r="D14" s="20">
        <v>117.30013752220316</v>
      </c>
      <c r="J14" s="47">
        <v>9</v>
      </c>
      <c r="K14" t="s">
        <v>22</v>
      </c>
      <c r="L14" s="20">
        <v>100.97709340484013</v>
      </c>
      <c r="R14" s="47">
        <v>9</v>
      </c>
      <c r="S14" t="s">
        <v>22</v>
      </c>
      <c r="T14" s="20">
        <v>0.70383860418927491</v>
      </c>
      <c r="U14" s="20">
        <f t="shared" si="0"/>
        <v>70.383860418927497</v>
      </c>
    </row>
    <row r="15" spans="1:24" x14ac:dyDescent="0.35">
      <c r="A15" s="126" t="s">
        <v>119</v>
      </c>
      <c r="B15" s="47">
        <v>10</v>
      </c>
      <c r="C15" t="s">
        <v>23</v>
      </c>
      <c r="D15" s="20">
        <v>179.69644097463396</v>
      </c>
      <c r="J15" s="47">
        <v>10</v>
      </c>
      <c r="K15" t="s">
        <v>23</v>
      </c>
      <c r="L15" s="20">
        <v>42.848915066818549</v>
      </c>
      <c r="R15" s="47">
        <v>10</v>
      </c>
      <c r="S15" t="s">
        <v>23</v>
      </c>
      <c r="T15" s="20">
        <v>0.38704131414402942</v>
      </c>
      <c r="U15" s="20">
        <f t="shared" si="0"/>
        <v>38.704131414402944</v>
      </c>
    </row>
    <row r="16" spans="1:24" x14ac:dyDescent="0.35">
      <c r="A16" s="126" t="s">
        <v>120</v>
      </c>
      <c r="B16" s="47">
        <v>11</v>
      </c>
      <c r="C16" t="s">
        <v>55</v>
      </c>
      <c r="D16" s="20">
        <v>89.444158811768062</v>
      </c>
      <c r="J16" s="47">
        <v>11</v>
      </c>
      <c r="K16" t="s">
        <v>55</v>
      </c>
      <c r="L16" s="20">
        <v>38.716443431176977</v>
      </c>
      <c r="R16" s="47">
        <v>11</v>
      </c>
      <c r="S16" t="s">
        <v>55</v>
      </c>
      <c r="T16" s="20">
        <v>0.4114362714013951</v>
      </c>
      <c r="U16" s="20">
        <f t="shared" si="0"/>
        <v>41.143627140139508</v>
      </c>
    </row>
    <row r="17" spans="1:21" x14ac:dyDescent="0.35">
      <c r="A17" s="126" t="s">
        <v>121</v>
      </c>
      <c r="B17" s="47">
        <v>12</v>
      </c>
      <c r="C17" t="s">
        <v>56</v>
      </c>
      <c r="D17" s="20">
        <v>144.11656441717793</v>
      </c>
      <c r="J17" s="47">
        <v>12</v>
      </c>
      <c r="K17" t="s">
        <v>56</v>
      </c>
      <c r="L17" s="20">
        <v>77.705398566005911</v>
      </c>
      <c r="R17" s="47">
        <v>12</v>
      </c>
      <c r="S17" t="s">
        <v>56</v>
      </c>
      <c r="T17" s="20">
        <v>0.46567033896428489</v>
      </c>
      <c r="U17" s="20">
        <f t="shared" si="0"/>
        <v>46.567033896428491</v>
      </c>
    </row>
    <row r="18" spans="1:21" x14ac:dyDescent="0.35">
      <c r="A18" s="126" t="s">
        <v>122</v>
      </c>
      <c r="B18" s="47">
        <v>13</v>
      </c>
      <c r="C18" t="s">
        <v>24</v>
      </c>
      <c r="D18" s="20">
        <v>140.07622070768369</v>
      </c>
      <c r="J18" s="47">
        <v>13</v>
      </c>
      <c r="K18" t="s">
        <v>24</v>
      </c>
      <c r="L18" s="20">
        <v>67.941246882318225</v>
      </c>
      <c r="R18" s="47">
        <v>13</v>
      </c>
      <c r="S18" t="s">
        <v>24</v>
      </c>
      <c r="T18" s="20">
        <v>0.45843998769552008</v>
      </c>
      <c r="U18" s="20">
        <f t="shared" si="0"/>
        <v>45.843998769552009</v>
      </c>
    </row>
    <row r="19" spans="1:21" x14ac:dyDescent="0.35">
      <c r="A19" s="126" t="s">
        <v>123</v>
      </c>
      <c r="B19" s="47">
        <v>14</v>
      </c>
      <c r="C19" t="s">
        <v>25</v>
      </c>
      <c r="D19" s="20">
        <v>148.21868084543379</v>
      </c>
      <c r="J19" s="47">
        <v>14</v>
      </c>
      <c r="K19" t="s">
        <v>25</v>
      </c>
      <c r="L19" s="20">
        <v>50.982994933698656</v>
      </c>
      <c r="R19" s="47">
        <v>14</v>
      </c>
      <c r="S19" t="s">
        <v>25</v>
      </c>
      <c r="T19" s="20">
        <v>0.47343466151370905</v>
      </c>
      <c r="U19" s="20">
        <f t="shared" si="0"/>
        <v>47.343466151370905</v>
      </c>
    </row>
    <row r="20" spans="1:21" x14ac:dyDescent="0.35">
      <c r="A20" s="126" t="s">
        <v>124</v>
      </c>
      <c r="B20" s="47">
        <v>15</v>
      </c>
      <c r="C20" t="s">
        <v>57</v>
      </c>
      <c r="D20" s="20">
        <v>172.35614464774528</v>
      </c>
      <c r="J20" s="47">
        <v>15</v>
      </c>
      <c r="K20" t="s">
        <v>57</v>
      </c>
      <c r="L20" s="20">
        <v>72.892523996214678</v>
      </c>
      <c r="R20" s="47">
        <v>15</v>
      </c>
      <c r="S20" t="s">
        <v>57</v>
      </c>
      <c r="T20" s="20">
        <v>0.42215685891297122</v>
      </c>
      <c r="U20" s="20">
        <f t="shared" si="0"/>
        <v>42.21568589129712</v>
      </c>
    </row>
    <row r="21" spans="1:21" x14ac:dyDescent="0.35">
      <c r="A21" s="126" t="s">
        <v>125</v>
      </c>
      <c r="B21" s="47">
        <v>16</v>
      </c>
      <c r="C21" t="s">
        <v>58</v>
      </c>
      <c r="D21" s="20">
        <v>104.59528602073651</v>
      </c>
      <c r="J21" s="47">
        <v>16</v>
      </c>
      <c r="K21" t="s">
        <v>58</v>
      </c>
      <c r="L21" s="20">
        <v>56.603257777577106</v>
      </c>
      <c r="R21" s="47">
        <v>16</v>
      </c>
      <c r="S21" t="s">
        <v>58</v>
      </c>
      <c r="T21" s="20">
        <v>0.52360211889346675</v>
      </c>
      <c r="U21" s="20">
        <f t="shared" si="0"/>
        <v>52.360211889346672</v>
      </c>
    </row>
    <row r="22" spans="1:21" x14ac:dyDescent="0.35">
      <c r="A22" s="126" t="s">
        <v>126</v>
      </c>
      <c r="B22" s="47">
        <v>17</v>
      </c>
      <c r="C22" t="s">
        <v>59</v>
      </c>
      <c r="D22" s="20">
        <v>148.12543135412974</v>
      </c>
      <c r="J22" s="47">
        <v>17</v>
      </c>
      <c r="K22" t="s">
        <v>59</v>
      </c>
      <c r="L22" s="20">
        <v>73.937060209145699</v>
      </c>
      <c r="R22" s="47">
        <v>17</v>
      </c>
      <c r="S22" t="s">
        <v>59</v>
      </c>
      <c r="T22" s="20">
        <v>0.53833372893425113</v>
      </c>
      <c r="U22" s="20">
        <f t="shared" si="0"/>
        <v>53.833372893425114</v>
      </c>
    </row>
    <row r="23" spans="1:21" x14ac:dyDescent="0.35">
      <c r="A23" s="126" t="s">
        <v>127</v>
      </c>
      <c r="B23" s="47">
        <v>18</v>
      </c>
      <c r="C23" t="s">
        <v>26</v>
      </c>
      <c r="D23" s="20">
        <v>131.7582484155586</v>
      </c>
      <c r="J23" s="47">
        <v>18</v>
      </c>
      <c r="K23" t="s">
        <v>26</v>
      </c>
      <c r="L23" s="20">
        <v>54.508838697651299</v>
      </c>
      <c r="R23" s="47">
        <v>18</v>
      </c>
      <c r="S23" t="s">
        <v>26</v>
      </c>
      <c r="T23" s="20">
        <v>0.50197352191431621</v>
      </c>
      <c r="U23" s="20">
        <f t="shared" si="0"/>
        <v>50.197352191431619</v>
      </c>
    </row>
    <row r="24" spans="1:21" x14ac:dyDescent="0.35">
      <c r="A24" s="126" t="s">
        <v>128</v>
      </c>
      <c r="B24" s="47">
        <v>19</v>
      </c>
      <c r="C24" t="s">
        <v>60</v>
      </c>
      <c r="D24" s="20">
        <v>74.401516495211069</v>
      </c>
      <c r="J24" s="47">
        <v>19</v>
      </c>
      <c r="K24" t="s">
        <v>60</v>
      </c>
      <c r="L24" s="20">
        <v>79.782867180110799</v>
      </c>
      <c r="R24" s="47">
        <v>19</v>
      </c>
      <c r="S24" t="s">
        <v>60</v>
      </c>
      <c r="T24" s="20">
        <v>0.49303060326185316</v>
      </c>
      <c r="U24" s="20">
        <f t="shared" si="0"/>
        <v>49.303060326185317</v>
      </c>
    </row>
    <row r="25" spans="1:21" x14ac:dyDescent="0.35">
      <c r="A25" s="126" t="s">
        <v>129</v>
      </c>
      <c r="B25" s="47">
        <v>20</v>
      </c>
      <c r="C25" t="s">
        <v>27</v>
      </c>
      <c r="D25" s="20">
        <v>142.11417251639844</v>
      </c>
      <c r="J25" s="47">
        <v>20</v>
      </c>
      <c r="K25" t="s">
        <v>27</v>
      </c>
      <c r="L25" s="20">
        <v>31.135214670981661</v>
      </c>
      <c r="R25" s="47">
        <v>20</v>
      </c>
      <c r="S25" t="s">
        <v>27</v>
      </c>
      <c r="T25" s="20">
        <v>0.50467289719626163</v>
      </c>
      <c r="U25" s="20">
        <f t="shared" si="0"/>
        <v>50.467289719626166</v>
      </c>
    </row>
    <row r="26" spans="1:21" x14ac:dyDescent="0.35">
      <c r="A26" s="126" t="s">
        <v>130</v>
      </c>
      <c r="B26" s="47">
        <v>21</v>
      </c>
      <c r="C26" t="s">
        <v>61</v>
      </c>
      <c r="D26" s="20">
        <v>149.07785467128028</v>
      </c>
      <c r="J26" s="47">
        <v>21</v>
      </c>
      <c r="K26" t="s">
        <v>61</v>
      </c>
      <c r="L26" s="20">
        <v>89.769701464861853</v>
      </c>
      <c r="R26" s="47">
        <v>21</v>
      </c>
      <c r="S26" t="s">
        <v>61</v>
      </c>
      <c r="T26" s="20">
        <v>0.39365268284160637</v>
      </c>
      <c r="U26" s="20">
        <f t="shared" si="0"/>
        <v>39.365268284160635</v>
      </c>
    </row>
    <row r="27" spans="1:21" x14ac:dyDescent="0.35">
      <c r="A27" s="126" t="s">
        <v>131</v>
      </c>
      <c r="B27" s="47">
        <v>22</v>
      </c>
      <c r="C27" t="s">
        <v>28</v>
      </c>
      <c r="D27" s="20">
        <v>106.392305133625</v>
      </c>
      <c r="J27" s="47">
        <v>22</v>
      </c>
      <c r="K27" t="s">
        <v>28</v>
      </c>
      <c r="L27" s="20">
        <v>63.657810045376316</v>
      </c>
      <c r="R27" s="47">
        <v>22</v>
      </c>
      <c r="S27" t="s">
        <v>28</v>
      </c>
      <c r="T27" s="20">
        <v>0.59601283448688247</v>
      </c>
      <c r="U27" s="20">
        <f t="shared" si="0"/>
        <v>59.60128344868825</v>
      </c>
    </row>
    <row r="28" spans="1:21" x14ac:dyDescent="0.35">
      <c r="A28" s="126" t="s">
        <v>132</v>
      </c>
      <c r="B28" s="47">
        <v>23</v>
      </c>
      <c r="C28" t="s">
        <v>62</v>
      </c>
      <c r="D28" s="20">
        <v>199.0978223297615</v>
      </c>
      <c r="J28" s="47">
        <v>23</v>
      </c>
      <c r="K28" t="s">
        <v>62</v>
      </c>
      <c r="L28" s="20">
        <v>110.52106790481717</v>
      </c>
      <c r="R28" s="47">
        <v>23</v>
      </c>
      <c r="S28" t="s">
        <v>62</v>
      </c>
      <c r="T28" s="20">
        <v>0.27278213639106819</v>
      </c>
      <c r="U28" s="20">
        <f t="shared" si="0"/>
        <v>27.27821363910682</v>
      </c>
    </row>
    <row r="29" spans="1:21" x14ac:dyDescent="0.35">
      <c r="A29" s="126" t="s">
        <v>133</v>
      </c>
      <c r="B29" s="47">
        <v>24</v>
      </c>
      <c r="C29" t="s">
        <v>63</v>
      </c>
      <c r="D29" s="20">
        <v>166.58181255357653</v>
      </c>
      <c r="J29" s="47">
        <v>24</v>
      </c>
      <c r="K29" t="s">
        <v>63</v>
      </c>
      <c r="L29" s="20">
        <v>135.26737843762453</v>
      </c>
      <c r="R29" s="47">
        <v>24</v>
      </c>
      <c r="S29" t="s">
        <v>63</v>
      </c>
      <c r="T29" s="20">
        <v>0.29626855679592962</v>
      </c>
      <c r="U29" s="20">
        <f t="shared" si="0"/>
        <v>29.626855679592961</v>
      </c>
    </row>
    <row r="30" spans="1:21" x14ac:dyDescent="0.35">
      <c r="A30" s="126" t="s">
        <v>134</v>
      </c>
      <c r="B30" s="47">
        <v>25</v>
      </c>
      <c r="C30" t="s">
        <v>64</v>
      </c>
      <c r="D30" s="20">
        <v>134.71352177344519</v>
      </c>
      <c r="J30" s="47">
        <v>25</v>
      </c>
      <c r="K30" t="s">
        <v>64</v>
      </c>
      <c r="L30" s="20">
        <v>66.894718323500925</v>
      </c>
      <c r="R30" s="47">
        <v>25</v>
      </c>
      <c r="S30" t="s">
        <v>64</v>
      </c>
      <c r="T30" s="20">
        <v>0.64287133857400425</v>
      </c>
      <c r="U30" s="20">
        <f t="shared" si="0"/>
        <v>64.28713385740042</v>
      </c>
    </row>
    <row r="31" spans="1:21" x14ac:dyDescent="0.35">
      <c r="A31" s="126" t="s">
        <v>135</v>
      </c>
      <c r="B31" s="47">
        <v>26</v>
      </c>
      <c r="C31" t="s">
        <v>29</v>
      </c>
      <c r="D31" s="20">
        <v>166.8953714438598</v>
      </c>
      <c r="J31" s="47">
        <v>26</v>
      </c>
      <c r="K31" t="s">
        <v>29</v>
      </c>
      <c r="L31" s="20">
        <v>54.89349861767591</v>
      </c>
      <c r="R31" s="47">
        <v>26</v>
      </c>
      <c r="S31" t="s">
        <v>29</v>
      </c>
      <c r="T31" s="20">
        <v>0.46456979532907205</v>
      </c>
      <c r="U31" s="20">
        <f t="shared" si="0"/>
        <v>46.456979532907205</v>
      </c>
    </row>
    <row r="32" spans="1:21" x14ac:dyDescent="0.35">
      <c r="A32" s="126" t="s">
        <v>136</v>
      </c>
      <c r="B32" s="47">
        <v>27</v>
      </c>
      <c r="C32" t="s">
        <v>65</v>
      </c>
      <c r="D32" s="20">
        <v>150.01306525910275</v>
      </c>
      <c r="J32" s="47">
        <v>27</v>
      </c>
      <c r="K32" t="s">
        <v>65</v>
      </c>
      <c r="L32" s="20">
        <v>65.244404275121298</v>
      </c>
      <c r="R32" s="47">
        <v>27</v>
      </c>
      <c r="S32" t="s">
        <v>65</v>
      </c>
      <c r="T32" s="20">
        <v>0.49081959528088132</v>
      </c>
      <c r="U32" s="20">
        <f t="shared" si="0"/>
        <v>49.081959528088134</v>
      </c>
    </row>
    <row r="33" spans="1:21" x14ac:dyDescent="0.35">
      <c r="A33" s="126" t="s">
        <v>137</v>
      </c>
      <c r="B33" s="47">
        <v>28</v>
      </c>
      <c r="C33" t="s">
        <v>66</v>
      </c>
      <c r="D33" s="20">
        <v>101.22129890053695</v>
      </c>
      <c r="J33" s="47">
        <v>28</v>
      </c>
      <c r="K33" t="s">
        <v>66</v>
      </c>
      <c r="L33" s="20">
        <v>54.594381927405024</v>
      </c>
      <c r="R33" s="47">
        <v>28</v>
      </c>
      <c r="S33" t="s">
        <v>66</v>
      </c>
      <c r="T33" s="20">
        <v>0.52673137662737846</v>
      </c>
      <c r="U33" s="20">
        <f t="shared" si="0"/>
        <v>52.673137662737844</v>
      </c>
    </row>
    <row r="34" spans="1:21" x14ac:dyDescent="0.35">
      <c r="A34" s="126" t="s">
        <v>138</v>
      </c>
      <c r="B34" s="47">
        <v>29</v>
      </c>
      <c r="C34" t="s">
        <v>67</v>
      </c>
      <c r="D34" s="20">
        <v>129.24340975968613</v>
      </c>
      <c r="J34" s="47">
        <v>29</v>
      </c>
      <c r="K34" t="s">
        <v>67</v>
      </c>
      <c r="L34" s="20">
        <v>87.447475224706153</v>
      </c>
      <c r="R34" s="47">
        <v>29</v>
      </c>
      <c r="S34" t="s">
        <v>67</v>
      </c>
      <c r="T34" s="20">
        <v>0.5199315892979085</v>
      </c>
      <c r="U34" s="20">
        <f t="shared" si="0"/>
        <v>51.993158929790852</v>
      </c>
    </row>
    <row r="35" spans="1:21" x14ac:dyDescent="0.35">
      <c r="A35" s="126" t="s">
        <v>139</v>
      </c>
      <c r="B35" s="47">
        <v>30</v>
      </c>
      <c r="C35" t="s">
        <v>68</v>
      </c>
      <c r="D35" s="20">
        <v>294.88540925266904</v>
      </c>
      <c r="J35" s="47">
        <v>30</v>
      </c>
      <c r="K35" t="s">
        <v>68</v>
      </c>
      <c r="L35" s="20">
        <v>163.75215011727911</v>
      </c>
      <c r="R35" s="47">
        <v>30</v>
      </c>
      <c r="S35" t="s">
        <v>68</v>
      </c>
      <c r="T35" s="20">
        <v>0.22924611581920903</v>
      </c>
      <c r="U35" s="20">
        <f t="shared" si="0"/>
        <v>22.924611581920903</v>
      </c>
    </row>
    <row r="36" spans="1:21" x14ac:dyDescent="0.35">
      <c r="A36" s="126" t="s">
        <v>140</v>
      </c>
      <c r="B36" s="47">
        <v>31</v>
      </c>
      <c r="C36" t="s">
        <v>30</v>
      </c>
      <c r="D36" s="20">
        <v>138.16011342837879</v>
      </c>
      <c r="J36" s="47">
        <v>31</v>
      </c>
      <c r="K36" t="s">
        <v>30</v>
      </c>
      <c r="L36" s="20">
        <v>33.712534350392481</v>
      </c>
      <c r="R36" s="47">
        <v>31</v>
      </c>
      <c r="S36" t="s">
        <v>30</v>
      </c>
      <c r="T36" s="20">
        <v>0.48561328272145116</v>
      </c>
      <c r="U36" s="20">
        <f t="shared" si="0"/>
        <v>48.561328272145118</v>
      </c>
    </row>
    <row r="37" spans="1:21" x14ac:dyDescent="0.35">
      <c r="A37" s="126" t="s">
        <v>141</v>
      </c>
      <c r="B37" s="47">
        <v>32</v>
      </c>
      <c r="C37" t="s">
        <v>69</v>
      </c>
      <c r="D37" s="20">
        <v>105.30143086333099</v>
      </c>
      <c r="J37" s="47">
        <v>32</v>
      </c>
      <c r="K37" t="s">
        <v>69</v>
      </c>
      <c r="L37" s="20">
        <v>57.652964412950709</v>
      </c>
      <c r="R37" s="47">
        <v>32</v>
      </c>
      <c r="S37" t="s">
        <v>69</v>
      </c>
      <c r="T37" s="20">
        <v>0.43622575165693078</v>
      </c>
      <c r="U37" s="20">
        <f t="shared" si="0"/>
        <v>43.622575165693078</v>
      </c>
    </row>
    <row r="38" spans="1:21" x14ac:dyDescent="0.35">
      <c r="A38" s="126" t="s">
        <v>142</v>
      </c>
      <c r="B38" s="47">
        <v>33</v>
      </c>
      <c r="C38" t="s">
        <v>31</v>
      </c>
      <c r="D38" s="20">
        <v>202.77121379339067</v>
      </c>
      <c r="J38" s="47">
        <v>33</v>
      </c>
      <c r="K38" t="s">
        <v>31</v>
      </c>
      <c r="L38" s="20">
        <v>61.481106612685558</v>
      </c>
      <c r="R38" s="47">
        <v>33</v>
      </c>
      <c r="S38" t="s">
        <v>31</v>
      </c>
      <c r="T38" s="20">
        <v>0.40479459048569905</v>
      </c>
      <c r="U38" s="20">
        <f t="shared" si="0"/>
        <v>40.479459048569908</v>
      </c>
    </row>
    <row r="39" spans="1:21" x14ac:dyDescent="0.35">
      <c r="A39" s="126" t="s">
        <v>143</v>
      </c>
      <c r="B39" s="47">
        <v>34</v>
      </c>
      <c r="C39" t="s">
        <v>70</v>
      </c>
      <c r="D39" s="20">
        <v>131.76983337478239</v>
      </c>
      <c r="J39" s="47">
        <v>34</v>
      </c>
      <c r="K39" t="s">
        <v>70</v>
      </c>
      <c r="L39" s="20">
        <v>91.037912912912915</v>
      </c>
      <c r="R39" s="47">
        <v>34</v>
      </c>
      <c r="S39" t="s">
        <v>70</v>
      </c>
      <c r="T39" s="20">
        <v>0.65052768005924833</v>
      </c>
      <c r="U39" s="20">
        <f t="shared" si="0"/>
        <v>65.052768005924833</v>
      </c>
    </row>
    <row r="40" spans="1:21" x14ac:dyDescent="0.35">
      <c r="A40" s="126" t="s">
        <v>144</v>
      </c>
      <c r="B40" s="47">
        <v>35</v>
      </c>
      <c r="C40" t="s">
        <v>32</v>
      </c>
      <c r="D40" s="20">
        <v>145.04756012731929</v>
      </c>
      <c r="J40" s="47">
        <v>35</v>
      </c>
      <c r="K40" t="s">
        <v>32</v>
      </c>
      <c r="L40" s="20">
        <v>67.006406858924393</v>
      </c>
      <c r="R40" s="47">
        <v>35</v>
      </c>
      <c r="S40" t="s">
        <v>32</v>
      </c>
      <c r="T40" s="20">
        <v>0.52534945197299132</v>
      </c>
      <c r="U40" s="20">
        <f t="shared" si="0"/>
        <v>52.53494519729913</v>
      </c>
    </row>
    <row r="41" spans="1:21" x14ac:dyDescent="0.35">
      <c r="A41" s="126" t="s">
        <v>145</v>
      </c>
      <c r="B41" s="47">
        <v>36</v>
      </c>
      <c r="C41" t="s">
        <v>33</v>
      </c>
      <c r="D41" s="20">
        <v>91.324771276762974</v>
      </c>
      <c r="J41" s="47">
        <v>36</v>
      </c>
      <c r="K41" t="s">
        <v>33</v>
      </c>
      <c r="L41" s="20">
        <v>64.400577339427471</v>
      </c>
      <c r="R41" s="47">
        <v>36</v>
      </c>
      <c r="S41" t="s">
        <v>33</v>
      </c>
      <c r="T41" s="20">
        <v>0.71205775189838938</v>
      </c>
      <c r="U41" s="20">
        <f t="shared" si="0"/>
        <v>71.205775189838931</v>
      </c>
    </row>
    <row r="42" spans="1:21" x14ac:dyDescent="0.35">
      <c r="A42" s="126" t="s">
        <v>146</v>
      </c>
      <c r="B42" s="47">
        <v>37</v>
      </c>
      <c r="C42" t="s">
        <v>71</v>
      </c>
      <c r="D42" s="20">
        <v>152.88273570976588</v>
      </c>
      <c r="J42" s="47">
        <v>37</v>
      </c>
      <c r="K42" t="s">
        <v>71</v>
      </c>
      <c r="L42" s="20">
        <v>28.689823141802844</v>
      </c>
      <c r="R42" s="47">
        <v>37</v>
      </c>
      <c r="S42" t="s">
        <v>71</v>
      </c>
      <c r="T42" s="20">
        <v>0.56783940324955828</v>
      </c>
      <c r="U42" s="20">
        <f t="shared" si="0"/>
        <v>56.783940324955829</v>
      </c>
    </row>
    <row r="43" spans="1:21" x14ac:dyDescent="0.35">
      <c r="A43" s="126" t="s">
        <v>147</v>
      </c>
      <c r="B43" s="47">
        <v>38</v>
      </c>
      <c r="C43" t="s">
        <v>72</v>
      </c>
      <c r="D43" s="20">
        <v>160.89261167512691</v>
      </c>
      <c r="J43" s="47">
        <v>38</v>
      </c>
      <c r="K43" t="s">
        <v>72</v>
      </c>
      <c r="L43" s="20">
        <v>116.52720777515104</v>
      </c>
      <c r="R43" s="47">
        <v>38</v>
      </c>
      <c r="S43" t="s">
        <v>72</v>
      </c>
      <c r="T43" s="20">
        <v>0.25231541418527298</v>
      </c>
      <c r="U43" s="20">
        <f t="shared" si="0"/>
        <v>25.231541418527296</v>
      </c>
    </row>
    <row r="44" spans="1:21" x14ac:dyDescent="0.35">
      <c r="A44" s="126" t="s">
        <v>148</v>
      </c>
      <c r="B44" s="47">
        <v>39</v>
      </c>
      <c r="C44" t="s">
        <v>73</v>
      </c>
      <c r="D44" s="20">
        <v>107.17880904169594</v>
      </c>
      <c r="J44" s="47">
        <v>39</v>
      </c>
      <c r="K44" t="s">
        <v>73</v>
      </c>
      <c r="L44" s="20">
        <v>75.588482222886171</v>
      </c>
      <c r="R44" s="47">
        <v>39</v>
      </c>
      <c r="S44" t="s">
        <v>73</v>
      </c>
      <c r="T44" s="20">
        <v>0.70446656745859604</v>
      </c>
      <c r="U44" s="20">
        <f t="shared" si="0"/>
        <v>70.446656745859599</v>
      </c>
    </row>
    <row r="45" spans="1:21" x14ac:dyDescent="0.35">
      <c r="A45" s="126" t="s">
        <v>149</v>
      </c>
      <c r="B45" s="47">
        <v>40</v>
      </c>
      <c r="C45" t="s">
        <v>34</v>
      </c>
      <c r="D45" s="20">
        <v>89.692117348543633</v>
      </c>
      <c r="J45" s="47">
        <v>40</v>
      </c>
      <c r="K45" t="s">
        <v>34</v>
      </c>
      <c r="L45" s="20">
        <v>60.701387065721534</v>
      </c>
      <c r="R45" s="47">
        <v>40</v>
      </c>
      <c r="S45" t="s">
        <v>34</v>
      </c>
      <c r="T45" s="20">
        <v>0.74050407068687663</v>
      </c>
      <c r="U45" s="20">
        <f t="shared" si="0"/>
        <v>74.050407068687662</v>
      </c>
    </row>
    <row r="46" spans="1:21" x14ac:dyDescent="0.35">
      <c r="A46" s="126" t="s">
        <v>150</v>
      </c>
      <c r="B46" s="47">
        <v>41</v>
      </c>
      <c r="C46" t="s">
        <v>74</v>
      </c>
      <c r="D46" s="20">
        <v>126.37934586041254</v>
      </c>
      <c r="J46" s="47">
        <v>41</v>
      </c>
      <c r="K46" t="s">
        <v>74</v>
      </c>
      <c r="L46" s="20">
        <v>72.224303436475111</v>
      </c>
      <c r="R46" s="47">
        <v>41</v>
      </c>
      <c r="S46" t="s">
        <v>74</v>
      </c>
      <c r="T46" s="20">
        <v>0.40088862742669601</v>
      </c>
      <c r="U46" s="20">
        <f t="shared" si="0"/>
        <v>40.088862742669598</v>
      </c>
    </row>
    <row r="47" spans="1:21" x14ac:dyDescent="0.35">
      <c r="A47" s="126" t="s">
        <v>151</v>
      </c>
      <c r="B47" s="47">
        <v>42</v>
      </c>
      <c r="C47" t="s">
        <v>35</v>
      </c>
      <c r="D47" s="20">
        <v>170.70846914099465</v>
      </c>
      <c r="J47" s="47">
        <v>42</v>
      </c>
      <c r="K47" t="s">
        <v>35</v>
      </c>
      <c r="L47" s="20">
        <v>71.084321510267401</v>
      </c>
      <c r="R47" s="47">
        <v>42</v>
      </c>
      <c r="S47" t="s">
        <v>35</v>
      </c>
      <c r="T47" s="20">
        <v>0.40289773328163009</v>
      </c>
      <c r="U47" s="20">
        <f t="shared" si="0"/>
        <v>40.289773328163008</v>
      </c>
    </row>
    <row r="48" spans="1:21" x14ac:dyDescent="0.35">
      <c r="A48" s="126" t="s">
        <v>152</v>
      </c>
      <c r="B48" s="47">
        <v>43</v>
      </c>
      <c r="C48" t="s">
        <v>36</v>
      </c>
      <c r="D48" s="20">
        <v>143.61510783662806</v>
      </c>
      <c r="J48" s="47">
        <v>43</v>
      </c>
      <c r="K48" t="s">
        <v>36</v>
      </c>
      <c r="L48" s="20">
        <v>66.681411946248318</v>
      </c>
      <c r="R48" s="47">
        <v>43</v>
      </c>
      <c r="S48" t="s">
        <v>36</v>
      </c>
      <c r="T48" s="20">
        <v>0.57515369938520244</v>
      </c>
      <c r="U48" s="20">
        <f t="shared" si="0"/>
        <v>57.515369938520244</v>
      </c>
    </row>
    <row r="49" spans="1:25" x14ac:dyDescent="0.35">
      <c r="A49" s="126" t="s">
        <v>153</v>
      </c>
      <c r="B49" s="47">
        <v>44</v>
      </c>
      <c r="C49" t="s">
        <v>37</v>
      </c>
      <c r="D49" s="20">
        <v>475.77476011715692</v>
      </c>
      <c r="J49" s="47">
        <v>44</v>
      </c>
      <c r="K49" t="s">
        <v>37</v>
      </c>
      <c r="L49" s="20">
        <v>162.59820274172299</v>
      </c>
      <c r="R49" s="47">
        <v>44</v>
      </c>
      <c r="S49" t="s">
        <v>37</v>
      </c>
      <c r="T49" s="20">
        <v>0.28459535691562371</v>
      </c>
      <c r="U49" s="20">
        <f t="shared" si="0"/>
        <v>28.459535691562373</v>
      </c>
    </row>
    <row r="50" spans="1:25" x14ac:dyDescent="0.35">
      <c r="A50" s="126" t="s">
        <v>154</v>
      </c>
      <c r="B50" s="47">
        <v>45</v>
      </c>
      <c r="C50" t="s">
        <v>38</v>
      </c>
      <c r="D50" s="20">
        <v>154.26193332925561</v>
      </c>
      <c r="J50" s="47">
        <v>45</v>
      </c>
      <c r="K50" t="s">
        <v>38</v>
      </c>
      <c r="L50" s="20">
        <v>56.165721346378064</v>
      </c>
      <c r="R50" s="47">
        <v>45</v>
      </c>
      <c r="S50" t="s">
        <v>38</v>
      </c>
      <c r="T50" s="20">
        <v>0.3880877271479653</v>
      </c>
      <c r="U50" s="20">
        <f t="shared" si="0"/>
        <v>38.808772714796532</v>
      </c>
    </row>
    <row r="51" spans="1:25" x14ac:dyDescent="0.35">
      <c r="A51" s="126" t="s">
        <v>155</v>
      </c>
      <c r="B51" s="47">
        <v>46</v>
      </c>
      <c r="C51" t="s">
        <v>76</v>
      </c>
      <c r="D51" s="20">
        <v>52.556987500882705</v>
      </c>
      <c r="G51" s="20"/>
      <c r="J51" s="47">
        <v>46</v>
      </c>
      <c r="K51" t="s">
        <v>76</v>
      </c>
      <c r="L51" s="20">
        <v>104.42671245255738</v>
      </c>
      <c r="R51" s="47">
        <v>46</v>
      </c>
      <c r="S51" t="s">
        <v>76</v>
      </c>
      <c r="T51" s="20">
        <v>0.68267010364642067</v>
      </c>
      <c r="U51" s="20">
        <f t="shared" ref="U51:U57" si="1">T51*100</f>
        <v>68.267010364642061</v>
      </c>
      <c r="X51" s="20"/>
      <c r="Y51" s="20"/>
    </row>
    <row r="52" spans="1:25" x14ac:dyDescent="0.35">
      <c r="A52" s="126" t="s">
        <v>156</v>
      </c>
      <c r="B52" s="47">
        <v>47</v>
      </c>
      <c r="C52" t="s">
        <v>77</v>
      </c>
      <c r="D52" s="20">
        <v>66.148666412607312</v>
      </c>
      <c r="J52" s="47">
        <v>47</v>
      </c>
      <c r="K52" t="s">
        <v>77</v>
      </c>
      <c r="L52" s="20">
        <v>39.851135298287332</v>
      </c>
      <c r="R52" s="47">
        <v>47</v>
      </c>
      <c r="S52" t="s">
        <v>77</v>
      </c>
      <c r="T52" s="20">
        <v>0.35420927392464424</v>
      </c>
      <c r="U52" s="20">
        <f t="shared" si="1"/>
        <v>35.420927392464421</v>
      </c>
    </row>
    <row r="53" spans="1:25" x14ac:dyDescent="0.35">
      <c r="A53" s="126" t="s">
        <v>157</v>
      </c>
      <c r="B53" s="47">
        <v>48</v>
      </c>
      <c r="C53" t="s">
        <v>78</v>
      </c>
      <c r="D53" s="20">
        <v>166.57709093510769</v>
      </c>
      <c r="J53" s="47">
        <v>48</v>
      </c>
      <c r="K53" t="s">
        <v>78</v>
      </c>
      <c r="L53" s="20">
        <v>103.40255169379674</v>
      </c>
      <c r="R53" s="47">
        <v>48</v>
      </c>
      <c r="S53" t="s">
        <v>78</v>
      </c>
      <c r="T53" s="20">
        <v>0.59638235732407963</v>
      </c>
      <c r="U53" s="20">
        <f t="shared" si="1"/>
        <v>59.638235732407963</v>
      </c>
    </row>
    <row r="54" spans="1:25" x14ac:dyDescent="0.35">
      <c r="A54" s="126" t="s">
        <v>158</v>
      </c>
      <c r="B54" s="47">
        <v>49</v>
      </c>
      <c r="C54" t="s">
        <v>39</v>
      </c>
      <c r="D54" s="20">
        <v>87.635791206446299</v>
      </c>
      <c r="J54" s="47">
        <v>49</v>
      </c>
      <c r="K54" t="s">
        <v>39</v>
      </c>
      <c r="L54" s="20">
        <v>50.099060847987914</v>
      </c>
      <c r="R54" s="47">
        <v>49</v>
      </c>
      <c r="S54" t="s">
        <v>39</v>
      </c>
      <c r="T54" s="20">
        <v>0.70447513272318663</v>
      </c>
      <c r="U54" s="20">
        <f t="shared" si="1"/>
        <v>70.447513272318659</v>
      </c>
    </row>
    <row r="55" spans="1:25" x14ac:dyDescent="0.35">
      <c r="A55" s="126" t="s">
        <v>159</v>
      </c>
      <c r="B55" s="47">
        <v>50</v>
      </c>
      <c r="C55" t="s">
        <v>79</v>
      </c>
      <c r="D55" s="20">
        <v>138.79134803649933</v>
      </c>
      <c r="J55" s="47">
        <v>50</v>
      </c>
      <c r="K55" t="s">
        <v>79</v>
      </c>
      <c r="L55" s="20">
        <v>59.222627055306425</v>
      </c>
      <c r="R55" s="47">
        <v>50</v>
      </c>
      <c r="S55" t="s">
        <v>79</v>
      </c>
      <c r="T55" s="20">
        <v>0.43059356229495288</v>
      </c>
      <c r="U55" s="20">
        <f t="shared" si="1"/>
        <v>43.059356229495286</v>
      </c>
    </row>
    <row r="56" spans="1:25" x14ac:dyDescent="0.35">
      <c r="A56" s="126" t="s">
        <v>160</v>
      </c>
      <c r="B56" s="47">
        <v>51</v>
      </c>
      <c r="C56" t="s">
        <v>80</v>
      </c>
      <c r="D56" s="20">
        <v>181.89592982346312</v>
      </c>
      <c r="J56" s="47">
        <v>51</v>
      </c>
      <c r="K56" t="s">
        <v>80</v>
      </c>
      <c r="L56" s="20">
        <v>82.556341035756773</v>
      </c>
      <c r="R56" s="47">
        <v>51</v>
      </c>
      <c r="S56" t="s">
        <v>80</v>
      </c>
      <c r="T56" s="20">
        <v>0.36934544208361891</v>
      </c>
      <c r="U56" s="20">
        <f t="shared" si="1"/>
        <v>36.934544208361892</v>
      </c>
    </row>
    <row r="57" spans="1:25" x14ac:dyDescent="0.35">
      <c r="A57" s="126" t="s">
        <v>75</v>
      </c>
      <c r="B57" s="47">
        <v>52</v>
      </c>
      <c r="C57" t="s">
        <v>75</v>
      </c>
      <c r="D57" s="20">
        <v>131.15687505287246</v>
      </c>
      <c r="J57" s="47">
        <v>52</v>
      </c>
      <c r="K57" t="s">
        <v>75</v>
      </c>
      <c r="L57" s="20">
        <v>44.404047281151847</v>
      </c>
      <c r="R57" s="47">
        <v>52</v>
      </c>
      <c r="S57" t="s">
        <v>75</v>
      </c>
      <c r="T57" s="20">
        <v>0.51074325313060998</v>
      </c>
      <c r="U57" s="20">
        <f t="shared" si="1"/>
        <v>51.074325313060996</v>
      </c>
    </row>
    <row r="58" spans="1:25" x14ac:dyDescent="0.35">
      <c r="A58" s="126" t="s">
        <v>162</v>
      </c>
      <c r="B58" s="47">
        <v>53</v>
      </c>
      <c r="C58" t="s">
        <v>41</v>
      </c>
      <c r="D58" s="20">
        <v>89.006394970734874</v>
      </c>
      <c r="J58" s="47">
        <v>53</v>
      </c>
      <c r="K58" t="s">
        <v>41</v>
      </c>
      <c r="L58" s="20">
        <v>55.28268527430221</v>
      </c>
      <c r="R58" s="47">
        <v>53</v>
      </c>
      <c r="S58" t="s">
        <v>41</v>
      </c>
      <c r="T58" s="20">
        <v>0.56325218088819495</v>
      </c>
      <c r="U58" s="20">
        <f t="shared" si="0"/>
        <v>56.325218088819497</v>
      </c>
    </row>
    <row r="59" spans="1:25" x14ac:dyDescent="0.35">
      <c r="A59" s="126" t="s">
        <v>163</v>
      </c>
      <c r="B59" s="47">
        <v>54</v>
      </c>
      <c r="C59" t="s">
        <v>81</v>
      </c>
      <c r="D59" s="20">
        <v>244.98701659679548</v>
      </c>
      <c r="J59" s="47">
        <v>54</v>
      </c>
      <c r="K59" t="s">
        <v>81</v>
      </c>
      <c r="L59" s="20">
        <v>107.84368460345719</v>
      </c>
      <c r="O59" s="20"/>
      <c r="R59" s="47">
        <v>54</v>
      </c>
      <c r="S59" t="s">
        <v>81</v>
      </c>
      <c r="T59" s="20">
        <v>0.31893825088553063</v>
      </c>
      <c r="U59" s="20">
        <f t="shared" si="0"/>
        <v>31.893825088553061</v>
      </c>
    </row>
    <row r="60" spans="1:25" x14ac:dyDescent="0.35">
      <c r="A60" s="126" t="s">
        <v>164</v>
      </c>
      <c r="B60" s="47">
        <v>55</v>
      </c>
      <c r="C60" t="s">
        <v>82</v>
      </c>
      <c r="D60" s="20">
        <v>163.94187419768934</v>
      </c>
      <c r="J60" s="47">
        <v>55</v>
      </c>
      <c r="K60" t="s">
        <v>82</v>
      </c>
      <c r="L60" s="20">
        <v>60.92184693731172</v>
      </c>
      <c r="R60" s="47">
        <v>55</v>
      </c>
      <c r="S60" t="s">
        <v>82</v>
      </c>
      <c r="T60" s="20">
        <v>0.58870788051290901</v>
      </c>
      <c r="U60" s="20">
        <f t="shared" si="0"/>
        <v>58.870788051290901</v>
      </c>
    </row>
    <row r="61" spans="1:25" x14ac:dyDescent="0.35">
      <c r="A61" s="126" t="s">
        <v>165</v>
      </c>
      <c r="B61" s="47">
        <v>56</v>
      </c>
      <c r="C61" t="s">
        <v>83</v>
      </c>
      <c r="D61" s="20">
        <v>143.87561146051712</v>
      </c>
      <c r="J61" s="47">
        <v>56</v>
      </c>
      <c r="K61" t="s">
        <v>83</v>
      </c>
      <c r="L61" s="20">
        <v>74.12908072667669</v>
      </c>
      <c r="R61" s="47">
        <v>56</v>
      </c>
      <c r="S61" t="s">
        <v>83</v>
      </c>
      <c r="T61" s="20">
        <v>0.31590574374079528</v>
      </c>
      <c r="U61" s="20">
        <f t="shared" si="0"/>
        <v>31.590574374079527</v>
      </c>
    </row>
    <row r="62" spans="1:25" x14ac:dyDescent="0.35">
      <c r="A62" s="126" t="s">
        <v>166</v>
      </c>
      <c r="B62" s="47">
        <v>57</v>
      </c>
      <c r="C62" t="s">
        <v>42</v>
      </c>
      <c r="D62" s="20">
        <v>94.324101049606895</v>
      </c>
      <c r="J62" s="47">
        <v>57</v>
      </c>
      <c r="K62" t="s">
        <v>42</v>
      </c>
      <c r="L62" s="20">
        <v>73.575216644702692</v>
      </c>
      <c r="R62" s="47">
        <v>57</v>
      </c>
      <c r="S62" t="s">
        <v>42</v>
      </c>
      <c r="T62" s="20">
        <v>0.68948239404247491</v>
      </c>
      <c r="U62" s="20">
        <f t="shared" si="0"/>
        <v>68.948239404247488</v>
      </c>
    </row>
    <row r="63" spans="1:25" x14ac:dyDescent="0.35">
      <c r="A63" s="126" t="s">
        <v>167</v>
      </c>
      <c r="B63" s="47">
        <v>58</v>
      </c>
      <c r="C63" t="s">
        <v>84</v>
      </c>
      <c r="D63" s="20">
        <v>310.37387465267057</v>
      </c>
      <c r="J63" s="47">
        <v>58</v>
      </c>
      <c r="K63" t="s">
        <v>84</v>
      </c>
      <c r="L63" s="20">
        <v>171.64801014745521</v>
      </c>
      <c r="R63" s="47">
        <v>58</v>
      </c>
      <c r="S63" t="s">
        <v>84</v>
      </c>
      <c r="T63" s="20">
        <v>0.33136296798400938</v>
      </c>
      <c r="U63" s="20">
        <f t="shared" si="0"/>
        <v>33.136296798400942</v>
      </c>
    </row>
    <row r="64" spans="1:25" x14ac:dyDescent="0.35">
      <c r="A64" s="126" t="s">
        <v>43</v>
      </c>
      <c r="B64" s="47">
        <v>59</v>
      </c>
      <c r="C64" t="s">
        <v>85</v>
      </c>
      <c r="D64" s="20">
        <v>170.94826417861387</v>
      </c>
      <c r="J64" s="47">
        <v>59</v>
      </c>
      <c r="K64" t="s">
        <v>85</v>
      </c>
      <c r="L64" s="20">
        <v>116.07277959127691</v>
      </c>
      <c r="R64" s="47">
        <v>59</v>
      </c>
      <c r="S64" t="s">
        <v>85</v>
      </c>
      <c r="T64" s="20">
        <v>0.39447033675579074</v>
      </c>
      <c r="U64" s="20">
        <f t="shared" si="0"/>
        <v>39.447033675579071</v>
      </c>
    </row>
    <row r="65" spans="1:21" x14ac:dyDescent="0.35">
      <c r="A65" s="126" t="s">
        <v>168</v>
      </c>
      <c r="B65" s="47">
        <v>60</v>
      </c>
      <c r="C65" t="s">
        <v>86</v>
      </c>
      <c r="D65" s="20">
        <v>130.62514834205933</v>
      </c>
      <c r="J65" s="47">
        <v>60</v>
      </c>
      <c r="K65" t="s">
        <v>86</v>
      </c>
      <c r="L65" s="20">
        <v>44.186225081742428</v>
      </c>
      <c r="R65" s="47">
        <v>60</v>
      </c>
      <c r="S65" t="s">
        <v>86</v>
      </c>
      <c r="T65" s="20">
        <v>0.34040404040404043</v>
      </c>
      <c r="U65" s="20">
        <f t="shared" si="0"/>
        <v>34.040404040404042</v>
      </c>
    </row>
    <row r="66" spans="1:21" x14ac:dyDescent="0.35">
      <c r="A66" s="126" t="s">
        <v>169</v>
      </c>
      <c r="B66" s="47">
        <v>61</v>
      </c>
      <c r="C66" t="s">
        <v>188</v>
      </c>
      <c r="D66" s="20">
        <v>102.3937875751503</v>
      </c>
      <c r="J66" s="47">
        <v>61</v>
      </c>
      <c r="K66" t="s">
        <v>188</v>
      </c>
      <c r="L66" s="20">
        <v>78.71452875127595</v>
      </c>
      <c r="R66" s="47">
        <v>61</v>
      </c>
      <c r="S66" t="s">
        <v>188</v>
      </c>
      <c r="T66" s="20">
        <v>0.71647699158832256</v>
      </c>
      <c r="U66" s="20">
        <f>T66*100</f>
        <v>71.647699158832253</v>
      </c>
    </row>
    <row r="67" spans="1:21" x14ac:dyDescent="0.35">
      <c r="A67" s="126" t="s">
        <v>170</v>
      </c>
      <c r="B67" s="47">
        <v>62</v>
      </c>
      <c r="C67" t="s">
        <v>87</v>
      </c>
      <c r="D67" s="20">
        <v>173.53795381418817</v>
      </c>
      <c r="J67" s="47">
        <v>62</v>
      </c>
      <c r="K67" t="s">
        <v>87</v>
      </c>
      <c r="L67" s="20">
        <v>73.491320778267252</v>
      </c>
      <c r="R67" s="47">
        <v>62</v>
      </c>
      <c r="S67" t="s">
        <v>87</v>
      </c>
      <c r="T67" s="20">
        <v>0.50001602215255958</v>
      </c>
      <c r="U67" s="20">
        <f t="shared" si="0"/>
        <v>50.001602215255957</v>
      </c>
    </row>
    <row r="68" spans="1:21" x14ac:dyDescent="0.35">
      <c r="A68" s="126" t="s">
        <v>171</v>
      </c>
      <c r="B68" s="47">
        <v>63</v>
      </c>
      <c r="C68" t="s">
        <v>88</v>
      </c>
      <c r="D68" s="20">
        <v>134.23565672274847</v>
      </c>
      <c r="J68" s="47">
        <v>63</v>
      </c>
      <c r="K68" t="s">
        <v>88</v>
      </c>
      <c r="L68" s="20">
        <v>84.105521732974665</v>
      </c>
      <c r="R68" s="47">
        <v>63</v>
      </c>
      <c r="S68" t="s">
        <v>88</v>
      </c>
      <c r="T68" s="20">
        <v>0.58941839161471377</v>
      </c>
      <c r="U68" s="20">
        <f t="shared" si="0"/>
        <v>58.941839161471378</v>
      </c>
    </row>
    <row r="69" spans="1:21" x14ac:dyDescent="0.35">
      <c r="A69" s="126" t="s">
        <v>172</v>
      </c>
      <c r="B69" s="47">
        <v>64</v>
      </c>
      <c r="C69" t="s">
        <v>44</v>
      </c>
      <c r="D69" s="20">
        <v>149.00235328966858</v>
      </c>
      <c r="J69" s="47">
        <v>64</v>
      </c>
      <c r="K69" t="s">
        <v>44</v>
      </c>
      <c r="L69" s="20">
        <v>45.512495913848511</v>
      </c>
      <c r="R69" s="47">
        <v>64</v>
      </c>
      <c r="S69" t="s">
        <v>44</v>
      </c>
      <c r="T69" s="20">
        <v>0.39844634545225815</v>
      </c>
      <c r="U69" s="20">
        <f t="shared" si="0"/>
        <v>39.844634545225816</v>
      </c>
    </row>
    <row r="70" spans="1:21" x14ac:dyDescent="0.35">
      <c r="A70" s="126" t="s">
        <v>173</v>
      </c>
      <c r="B70" s="47">
        <v>65</v>
      </c>
      <c r="C70" t="s">
        <v>89</v>
      </c>
      <c r="D70" s="20">
        <v>138.23504983388705</v>
      </c>
      <c r="J70" s="47">
        <v>65</v>
      </c>
      <c r="K70" t="s">
        <v>89</v>
      </c>
      <c r="L70" s="20">
        <v>152.36091808801854</v>
      </c>
      <c r="R70" s="47">
        <v>65</v>
      </c>
      <c r="S70" t="s">
        <v>89</v>
      </c>
      <c r="T70" s="20">
        <v>0.68594545266897344</v>
      </c>
      <c r="U70" s="20">
        <f t="shared" si="0"/>
        <v>68.594545266897342</v>
      </c>
    </row>
    <row r="71" spans="1:21" x14ac:dyDescent="0.35">
      <c r="A71" s="126" t="s">
        <v>174</v>
      </c>
      <c r="B71" s="47">
        <v>66</v>
      </c>
      <c r="C71" t="s">
        <v>90</v>
      </c>
      <c r="D71" s="20">
        <v>96.424256837098696</v>
      </c>
      <c r="J71" s="47">
        <v>66</v>
      </c>
      <c r="K71" t="s">
        <v>90</v>
      </c>
      <c r="L71" s="20">
        <v>61.871058263971463</v>
      </c>
      <c r="R71" s="47">
        <v>66</v>
      </c>
      <c r="S71" t="s">
        <v>90</v>
      </c>
      <c r="T71" s="20">
        <v>0.69665450121654504</v>
      </c>
      <c r="U71" s="20">
        <f t="shared" ref="U71:U84" si="2">T71*100</f>
        <v>69.665450121654501</v>
      </c>
    </row>
    <row r="72" spans="1:21" x14ac:dyDescent="0.35">
      <c r="A72" s="126" t="s">
        <v>175</v>
      </c>
      <c r="B72" s="47">
        <v>67</v>
      </c>
      <c r="C72" t="s">
        <v>91</v>
      </c>
      <c r="D72" s="20">
        <v>112.47490347490347</v>
      </c>
      <c r="J72" s="47">
        <v>67</v>
      </c>
      <c r="K72" t="s">
        <v>91</v>
      </c>
      <c r="L72" s="20">
        <v>89.380535998183063</v>
      </c>
      <c r="R72" s="47">
        <v>67</v>
      </c>
      <c r="S72" t="s">
        <v>91</v>
      </c>
      <c r="T72" s="20">
        <v>0.28401429725933036</v>
      </c>
      <c r="U72" s="20">
        <f t="shared" si="2"/>
        <v>28.401429725933035</v>
      </c>
    </row>
    <row r="73" spans="1:21" x14ac:dyDescent="0.35">
      <c r="A73" s="126" t="s">
        <v>176</v>
      </c>
      <c r="B73" s="47">
        <v>68</v>
      </c>
      <c r="C73" t="s">
        <v>92</v>
      </c>
      <c r="D73" s="20">
        <v>219.8673636066645</v>
      </c>
      <c r="J73" s="47">
        <v>68</v>
      </c>
      <c r="K73" t="s">
        <v>92</v>
      </c>
      <c r="L73" s="20">
        <v>132.01110748121528</v>
      </c>
      <c r="R73" s="47">
        <v>68</v>
      </c>
      <c r="S73" t="s">
        <v>92</v>
      </c>
      <c r="T73" s="20">
        <v>0.57472543199161641</v>
      </c>
      <c r="U73" s="20">
        <f t="shared" si="2"/>
        <v>57.472543199161642</v>
      </c>
    </row>
    <row r="74" spans="1:21" x14ac:dyDescent="0.35">
      <c r="A74" s="126" t="s">
        <v>177</v>
      </c>
      <c r="B74" s="47">
        <v>69</v>
      </c>
      <c r="C74" t="s">
        <v>93</v>
      </c>
      <c r="D74" s="20">
        <v>128.67588855708749</v>
      </c>
      <c r="J74" s="47">
        <v>69</v>
      </c>
      <c r="K74" t="s">
        <v>93</v>
      </c>
      <c r="L74" s="20">
        <v>86.59782947258212</v>
      </c>
      <c r="R74" s="47">
        <v>69</v>
      </c>
      <c r="S74" t="s">
        <v>93</v>
      </c>
      <c r="T74" s="20">
        <v>0.54208132823256627</v>
      </c>
      <c r="U74" s="20">
        <f t="shared" si="2"/>
        <v>54.208132823256626</v>
      </c>
    </row>
    <row r="75" spans="1:21" x14ac:dyDescent="0.35">
      <c r="A75" s="126" t="s">
        <v>178</v>
      </c>
      <c r="B75" s="47">
        <v>70</v>
      </c>
      <c r="C75" t="s">
        <v>94</v>
      </c>
      <c r="D75" s="20">
        <v>88.726083353066542</v>
      </c>
      <c r="J75" s="47">
        <v>70</v>
      </c>
      <c r="K75" t="s">
        <v>94</v>
      </c>
      <c r="L75" s="20">
        <v>33.25140601874692</v>
      </c>
      <c r="R75" s="47">
        <v>70</v>
      </c>
      <c r="S75" t="s">
        <v>94</v>
      </c>
      <c r="T75" s="20">
        <v>0.63338252858797595</v>
      </c>
      <c r="U75" s="20">
        <f t="shared" si="2"/>
        <v>63.338252858797595</v>
      </c>
    </row>
    <row r="76" spans="1:21" x14ac:dyDescent="0.35">
      <c r="A76" s="126" t="s">
        <v>179</v>
      </c>
      <c r="B76" s="47">
        <v>71</v>
      </c>
      <c r="C76" t="s">
        <v>95</v>
      </c>
      <c r="D76" s="20">
        <v>178.73742634442863</v>
      </c>
      <c r="J76" s="47">
        <v>71</v>
      </c>
      <c r="K76" t="s">
        <v>95</v>
      </c>
      <c r="L76" s="20">
        <v>85.369148977891072</v>
      </c>
      <c r="R76" s="47">
        <v>71</v>
      </c>
      <c r="S76" t="s">
        <v>95</v>
      </c>
      <c r="T76" s="20">
        <v>0.26346510607835727</v>
      </c>
      <c r="U76" s="20">
        <f t="shared" si="2"/>
        <v>26.346510607835725</v>
      </c>
    </row>
    <row r="77" spans="1:21" x14ac:dyDescent="0.35">
      <c r="A77" s="126" t="s">
        <v>180</v>
      </c>
      <c r="B77" s="47">
        <v>72</v>
      </c>
      <c r="C77" t="s">
        <v>96</v>
      </c>
      <c r="D77" s="20">
        <v>153.92879216539717</v>
      </c>
      <c r="J77" s="47">
        <v>72</v>
      </c>
      <c r="K77" t="s">
        <v>96</v>
      </c>
      <c r="L77" s="20">
        <v>71.63000000000001</v>
      </c>
      <c r="R77" s="47">
        <v>72</v>
      </c>
      <c r="S77" t="s">
        <v>96</v>
      </c>
      <c r="T77" s="20">
        <v>0.15714747018103289</v>
      </c>
      <c r="U77" s="20">
        <f t="shared" si="2"/>
        <v>15.714747018103289</v>
      </c>
    </row>
    <row r="78" spans="1:21" x14ac:dyDescent="0.35">
      <c r="A78" s="126" t="s">
        <v>181</v>
      </c>
      <c r="B78" s="47">
        <v>73</v>
      </c>
      <c r="C78" t="s">
        <v>45</v>
      </c>
      <c r="D78" s="20">
        <v>129.29882444914151</v>
      </c>
      <c r="J78" s="47">
        <v>73</v>
      </c>
      <c r="K78" t="s">
        <v>45</v>
      </c>
      <c r="L78" s="20">
        <v>42.404147088583031</v>
      </c>
      <c r="R78" s="47">
        <v>73</v>
      </c>
      <c r="S78" t="s">
        <v>45</v>
      </c>
      <c r="T78" s="20">
        <v>0.54104587155963302</v>
      </c>
      <c r="U78" s="20">
        <f t="shared" si="2"/>
        <v>54.104587155963301</v>
      </c>
    </row>
    <row r="79" spans="1:21" x14ac:dyDescent="0.35">
      <c r="A79" s="126" t="s">
        <v>46</v>
      </c>
      <c r="B79" s="47">
        <v>74</v>
      </c>
      <c r="C79" t="s">
        <v>97</v>
      </c>
      <c r="D79" s="20">
        <v>114.97970465353788</v>
      </c>
      <c r="J79" s="47">
        <v>74</v>
      </c>
      <c r="K79" t="s">
        <v>97</v>
      </c>
      <c r="L79" s="20">
        <v>71.928122121799007</v>
      </c>
      <c r="R79" s="47">
        <v>74</v>
      </c>
      <c r="S79" t="s">
        <v>97</v>
      </c>
      <c r="T79" s="20">
        <v>0.42305037159209896</v>
      </c>
      <c r="U79" s="20">
        <f t="shared" si="2"/>
        <v>42.305037159209895</v>
      </c>
    </row>
    <row r="80" spans="1:21" x14ac:dyDescent="0.35">
      <c r="A80" s="126" t="s">
        <v>182</v>
      </c>
      <c r="B80" s="47">
        <v>75</v>
      </c>
      <c r="C80" t="s">
        <v>98</v>
      </c>
      <c r="D80" s="20">
        <v>84.367737989440116</v>
      </c>
      <c r="J80" s="47">
        <v>75</v>
      </c>
      <c r="K80" t="s">
        <v>98</v>
      </c>
      <c r="L80" s="20">
        <v>72.325145641295748</v>
      </c>
      <c r="R80" s="47">
        <v>75</v>
      </c>
      <c r="S80" t="s">
        <v>98</v>
      </c>
      <c r="T80" s="20">
        <v>0.69966077032050844</v>
      </c>
      <c r="U80" s="20">
        <f t="shared" si="2"/>
        <v>69.966077032050848</v>
      </c>
    </row>
    <row r="81" spans="1:21" x14ac:dyDescent="0.35">
      <c r="A81" s="126" t="s">
        <v>183</v>
      </c>
      <c r="B81" s="47">
        <v>76</v>
      </c>
      <c r="C81" t="s">
        <v>47</v>
      </c>
      <c r="D81" s="20">
        <v>162.1532116502207</v>
      </c>
      <c r="J81" s="47">
        <v>76</v>
      </c>
      <c r="K81" t="s">
        <v>47</v>
      </c>
      <c r="L81" s="20">
        <v>50.055264087388764</v>
      </c>
      <c r="R81" s="47">
        <v>76</v>
      </c>
      <c r="S81" t="s">
        <v>47</v>
      </c>
      <c r="T81" s="20">
        <v>0.34461270220528883</v>
      </c>
      <c r="U81" s="20">
        <f t="shared" si="2"/>
        <v>34.461270220528881</v>
      </c>
    </row>
    <row r="82" spans="1:21" x14ac:dyDescent="0.35">
      <c r="A82" s="126" t="s">
        <v>184</v>
      </c>
      <c r="B82" s="47">
        <v>77</v>
      </c>
      <c r="C82" t="s">
        <v>48</v>
      </c>
      <c r="D82" s="20">
        <v>98.24086561835307</v>
      </c>
      <c r="J82" s="47">
        <v>77</v>
      </c>
      <c r="K82" t="s">
        <v>48</v>
      </c>
      <c r="L82" s="20">
        <v>53.73769471749381</v>
      </c>
      <c r="R82" s="47">
        <v>77</v>
      </c>
      <c r="S82" t="s">
        <v>48</v>
      </c>
      <c r="T82" s="20">
        <v>0.4223451865544583</v>
      </c>
      <c r="U82" s="20">
        <f t="shared" si="2"/>
        <v>42.234518655445832</v>
      </c>
    </row>
    <row r="83" spans="1:21" x14ac:dyDescent="0.35">
      <c r="A83" s="126" t="s">
        <v>185</v>
      </c>
      <c r="B83" s="47">
        <v>78</v>
      </c>
      <c r="C83" t="s">
        <v>99</v>
      </c>
      <c r="D83" s="20">
        <v>108.93803341625089</v>
      </c>
      <c r="J83" s="47">
        <v>78</v>
      </c>
      <c r="K83" t="s">
        <v>99</v>
      </c>
      <c r="L83" s="20">
        <v>68.687595836692807</v>
      </c>
      <c r="R83" s="47">
        <v>78</v>
      </c>
      <c r="S83" t="s">
        <v>99</v>
      </c>
      <c r="T83" s="20">
        <v>0.69517064141591833</v>
      </c>
      <c r="U83" s="20">
        <f t="shared" si="2"/>
        <v>69.517064141591831</v>
      </c>
    </row>
    <row r="84" spans="1:21" x14ac:dyDescent="0.35">
      <c r="A84" s="126" t="s">
        <v>186</v>
      </c>
      <c r="B84" s="47">
        <v>79</v>
      </c>
      <c r="C84" t="s">
        <v>100</v>
      </c>
      <c r="D84" s="20">
        <v>248.17910498170559</v>
      </c>
      <c r="J84" s="47">
        <v>79</v>
      </c>
      <c r="K84" t="s">
        <v>100</v>
      </c>
      <c r="L84" s="20">
        <v>116.67789540412045</v>
      </c>
      <c r="R84" s="47">
        <v>79</v>
      </c>
      <c r="S84" t="s">
        <v>100</v>
      </c>
      <c r="T84" s="20">
        <v>0.16852154937261321</v>
      </c>
      <c r="U84" s="20">
        <f t="shared" si="2"/>
        <v>16.852154937261322</v>
      </c>
    </row>
    <row r="85" spans="1:21" x14ac:dyDescent="0.35">
      <c r="B85" s="47">
        <v>80</v>
      </c>
      <c r="C85" t="s">
        <v>367</v>
      </c>
      <c r="D85" s="20">
        <f>AVERAGE(D6:D84)</f>
        <v>144.85065576061103</v>
      </c>
      <c r="J85" s="47">
        <v>80</v>
      </c>
      <c r="K85" t="s">
        <v>367</v>
      </c>
      <c r="L85" s="20">
        <f>AVERAGE(L6:L84)</f>
        <v>76.807374231694851</v>
      </c>
      <c r="R85" s="47">
        <v>80</v>
      </c>
      <c r="S85" t="s">
        <v>367</v>
      </c>
      <c r="T85" s="20">
        <f>AVERAGE(T6:T84)</f>
        <v>0.49704346548435474</v>
      </c>
      <c r="U85" s="20">
        <f>AVERAGE(U6:U84)</f>
        <v>49.70434654843546</v>
      </c>
    </row>
  </sheetData>
  <mergeCells count="3">
    <mergeCell ref="C3:H3"/>
    <mergeCell ref="K3:P3"/>
    <mergeCell ref="S3:X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891-F221-4EBA-A825-38AEFA9507F5}">
  <sheetPr>
    <tabColor theme="3" tint="0.249977111117893"/>
  </sheetPr>
  <dimension ref="B1:N86"/>
  <sheetViews>
    <sheetView topLeftCell="A38" workbookViewId="0">
      <selection activeCell="A59" sqref="A59:XFD59"/>
    </sheetView>
  </sheetViews>
  <sheetFormatPr defaultRowHeight="14.5" x14ac:dyDescent="0.35"/>
  <cols>
    <col min="3" max="3" width="26.90625" customWidth="1"/>
    <col min="4" max="7" width="15.26953125" customWidth="1"/>
    <col min="9" max="9" width="27.81640625" customWidth="1"/>
    <col min="10" max="14" width="14.1796875" customWidth="1"/>
  </cols>
  <sheetData>
    <row r="1" spans="2:14" ht="21" x14ac:dyDescent="0.35">
      <c r="C1" s="142" t="s">
        <v>305</v>
      </c>
      <c r="D1" s="142"/>
      <c r="E1" s="142"/>
      <c r="F1" s="142"/>
      <c r="G1" s="142"/>
    </row>
    <row r="2" spans="2:14" ht="14.5" customHeight="1" x14ac:dyDescent="0.35">
      <c r="C2" s="143" t="s">
        <v>0</v>
      </c>
      <c r="D2" s="144"/>
      <c r="E2" s="144"/>
      <c r="F2" s="144"/>
    </row>
    <row r="4" spans="2:14" x14ac:dyDescent="0.35">
      <c r="C4" s="28" t="s">
        <v>304</v>
      </c>
      <c r="I4" s="28" t="s">
        <v>306</v>
      </c>
    </row>
    <row r="5" spans="2:14" ht="15" thickBot="1" x14ac:dyDescent="0.4">
      <c r="B5" s="79">
        <v>1</v>
      </c>
      <c r="C5" s="79">
        <v>2</v>
      </c>
      <c r="D5" s="72">
        <v>3</v>
      </c>
      <c r="E5" s="79">
        <v>4</v>
      </c>
      <c r="F5" s="79">
        <v>5</v>
      </c>
      <c r="G5" s="72">
        <v>6</v>
      </c>
      <c r="H5" s="79">
        <v>7</v>
      </c>
      <c r="I5" s="79">
        <v>8</v>
      </c>
      <c r="J5" s="72">
        <v>9</v>
      </c>
      <c r="K5" s="79">
        <v>10</v>
      </c>
      <c r="L5" s="79">
        <v>11</v>
      </c>
      <c r="M5" s="72">
        <v>12</v>
      </c>
      <c r="N5" s="79">
        <v>13</v>
      </c>
    </row>
    <row r="6" spans="2:14" ht="26" x14ac:dyDescent="0.35">
      <c r="C6" s="60"/>
      <c r="D6" s="61" t="s">
        <v>353</v>
      </c>
      <c r="E6" s="62" t="s">
        <v>354</v>
      </c>
      <c r="F6" s="61" t="s">
        <v>355</v>
      </c>
      <c r="G6" s="61" t="s">
        <v>356</v>
      </c>
      <c r="H6" s="27"/>
      <c r="I6" s="63"/>
      <c r="J6" s="64" t="s">
        <v>349</v>
      </c>
      <c r="K6" s="64" t="s">
        <v>350</v>
      </c>
      <c r="L6" s="64" t="s">
        <v>351</v>
      </c>
      <c r="M6" s="64" t="s">
        <v>352</v>
      </c>
      <c r="N6" s="64" t="s">
        <v>206</v>
      </c>
    </row>
    <row r="7" spans="2:14" x14ac:dyDescent="0.35">
      <c r="B7" s="47">
        <v>1</v>
      </c>
      <c r="C7" s="65" t="s">
        <v>49</v>
      </c>
      <c r="D7" s="66">
        <v>24.3</v>
      </c>
      <c r="E7" s="66">
        <v>10.1</v>
      </c>
      <c r="F7" s="66">
        <v>8.9</v>
      </c>
      <c r="G7" s="66">
        <v>0.9</v>
      </c>
      <c r="H7" s="67"/>
      <c r="I7" s="65" t="s">
        <v>250</v>
      </c>
      <c r="J7" s="68">
        <v>220.1</v>
      </c>
      <c r="K7" s="68">
        <v>312.8</v>
      </c>
      <c r="L7" s="68">
        <v>477.4</v>
      </c>
      <c r="M7" s="68">
        <v>366.9</v>
      </c>
      <c r="N7" s="69">
        <v>1377.3</v>
      </c>
    </row>
    <row r="8" spans="2:14" x14ac:dyDescent="0.35">
      <c r="B8" s="47">
        <v>2</v>
      </c>
      <c r="C8" s="65" t="s">
        <v>111</v>
      </c>
      <c r="D8" s="66">
        <v>25.6</v>
      </c>
      <c r="E8" s="66">
        <v>11</v>
      </c>
      <c r="F8" s="66">
        <v>12</v>
      </c>
      <c r="G8" s="66">
        <v>3.9</v>
      </c>
      <c r="H8" s="67"/>
      <c r="I8" s="65" t="s">
        <v>111</v>
      </c>
      <c r="J8" s="68">
        <v>109.3</v>
      </c>
      <c r="K8" s="68">
        <v>142.4</v>
      </c>
      <c r="L8" s="68">
        <v>189.1</v>
      </c>
      <c r="M8" s="68">
        <v>171.7</v>
      </c>
      <c r="N8" s="68">
        <v>612.4</v>
      </c>
    </row>
    <row r="9" spans="2:14" x14ac:dyDescent="0.35">
      <c r="B9" s="47">
        <v>3</v>
      </c>
      <c r="C9" s="65" t="s">
        <v>51</v>
      </c>
      <c r="D9" s="66">
        <v>24.6</v>
      </c>
      <c r="E9" s="66">
        <v>10.3</v>
      </c>
      <c r="F9" s="66">
        <v>11</v>
      </c>
      <c r="G9" s="66">
        <v>2.8</v>
      </c>
      <c r="H9" s="67"/>
      <c r="I9" s="65" t="s">
        <v>51</v>
      </c>
      <c r="J9" s="68">
        <v>140.1</v>
      </c>
      <c r="K9" s="68">
        <v>161</v>
      </c>
      <c r="L9" s="68">
        <v>204.2</v>
      </c>
      <c r="M9" s="68">
        <v>188</v>
      </c>
      <c r="N9" s="68">
        <v>693.4</v>
      </c>
    </row>
    <row r="10" spans="2:14" x14ac:dyDescent="0.35">
      <c r="B10" s="47">
        <v>4</v>
      </c>
      <c r="C10" s="65" t="s">
        <v>20</v>
      </c>
      <c r="D10" s="66">
        <v>25.6</v>
      </c>
      <c r="E10" s="66">
        <v>13.6</v>
      </c>
      <c r="F10" s="66">
        <v>13.9</v>
      </c>
      <c r="G10" s="66">
        <v>6.5</v>
      </c>
      <c r="H10" s="67"/>
      <c r="I10" s="65" t="s">
        <v>20</v>
      </c>
      <c r="J10" s="66">
        <v>156.6</v>
      </c>
      <c r="K10" s="66">
        <v>177.1</v>
      </c>
      <c r="L10" s="66">
        <v>169.6</v>
      </c>
      <c r="M10" s="66">
        <v>191.3</v>
      </c>
      <c r="N10" s="68">
        <v>694.6</v>
      </c>
    </row>
    <row r="11" spans="2:14" x14ac:dyDescent="0.35">
      <c r="B11" s="47">
        <v>5</v>
      </c>
      <c r="C11" s="65" t="s">
        <v>307</v>
      </c>
      <c r="D11" s="66">
        <v>23.2</v>
      </c>
      <c r="E11" s="66">
        <v>13.5</v>
      </c>
      <c r="F11" s="66">
        <v>13.8</v>
      </c>
      <c r="G11" s="66">
        <v>7</v>
      </c>
      <c r="H11" s="67"/>
      <c r="I11" s="65" t="s">
        <v>307</v>
      </c>
      <c r="J11" s="66">
        <v>151.69999999999999</v>
      </c>
      <c r="K11" s="66">
        <v>238.1</v>
      </c>
      <c r="L11" s="66">
        <v>276.8</v>
      </c>
      <c r="M11" s="66">
        <v>232.7</v>
      </c>
      <c r="N11" s="68">
        <v>899.3</v>
      </c>
    </row>
    <row r="12" spans="2:14" x14ac:dyDescent="0.35">
      <c r="B12" s="47">
        <v>6</v>
      </c>
      <c r="C12" s="65" t="s">
        <v>308</v>
      </c>
      <c r="D12" s="66">
        <v>23.8</v>
      </c>
      <c r="E12" s="66">
        <v>11</v>
      </c>
      <c r="F12" s="66">
        <v>11.3</v>
      </c>
      <c r="G12" s="66">
        <v>3.6</v>
      </c>
      <c r="H12" s="67"/>
      <c r="I12" s="65" t="s">
        <v>308</v>
      </c>
      <c r="J12" s="66">
        <v>209</v>
      </c>
      <c r="K12" s="66">
        <v>272.8</v>
      </c>
      <c r="L12" s="66">
        <v>327.3</v>
      </c>
      <c r="M12" s="66">
        <v>326.39999999999998</v>
      </c>
      <c r="N12" s="69">
        <v>1135.5999999999999</v>
      </c>
    </row>
    <row r="13" spans="2:14" x14ac:dyDescent="0.35">
      <c r="B13" s="47">
        <v>7</v>
      </c>
      <c r="C13" s="65" t="s">
        <v>116</v>
      </c>
      <c r="D13" s="66">
        <v>25</v>
      </c>
      <c r="E13" s="66">
        <v>13.9</v>
      </c>
      <c r="F13" s="66">
        <v>14.2</v>
      </c>
      <c r="G13" s="66">
        <v>6.7</v>
      </c>
      <c r="H13" s="67"/>
      <c r="I13" s="65" t="s">
        <v>116</v>
      </c>
      <c r="J13" s="66">
        <v>654.5</v>
      </c>
      <c r="K13" s="66">
        <v>700.4</v>
      </c>
      <c r="L13" s="66">
        <v>149.19999999999999</v>
      </c>
      <c r="M13" s="66">
        <v>144.5</v>
      </c>
      <c r="N13" s="69">
        <v>1648.6</v>
      </c>
    </row>
    <row r="14" spans="2:14" x14ac:dyDescent="0.35">
      <c r="B14" s="47">
        <v>8</v>
      </c>
      <c r="C14" s="65" t="s">
        <v>117</v>
      </c>
      <c r="D14" s="66">
        <v>28.6</v>
      </c>
      <c r="E14" s="66">
        <v>13</v>
      </c>
      <c r="F14" s="66">
        <v>12.5</v>
      </c>
      <c r="G14" s="66">
        <v>3.1</v>
      </c>
      <c r="H14" s="67"/>
      <c r="I14" s="65" t="s">
        <v>311</v>
      </c>
      <c r="J14" s="68">
        <v>130.19999999999999</v>
      </c>
      <c r="K14" s="68">
        <v>183.3</v>
      </c>
      <c r="L14" s="68">
        <v>256.8</v>
      </c>
      <c r="M14" s="68">
        <v>195.3</v>
      </c>
      <c r="N14" s="68">
        <v>765.6</v>
      </c>
    </row>
    <row r="15" spans="2:14" x14ac:dyDescent="0.35">
      <c r="B15" s="47">
        <v>9</v>
      </c>
      <c r="C15" s="65" t="s">
        <v>118</v>
      </c>
      <c r="D15" s="66">
        <v>25.3</v>
      </c>
      <c r="E15" s="66">
        <v>13.7</v>
      </c>
      <c r="F15" s="66">
        <v>14</v>
      </c>
      <c r="G15" s="66">
        <v>6.7</v>
      </c>
      <c r="H15" s="67"/>
      <c r="I15" s="65" t="s">
        <v>118</v>
      </c>
      <c r="J15" s="66">
        <v>158.9</v>
      </c>
      <c r="K15" s="66">
        <v>181.4</v>
      </c>
      <c r="L15" s="66">
        <v>173.2</v>
      </c>
      <c r="M15" s="66">
        <v>192.8</v>
      </c>
      <c r="N15" s="68">
        <v>706.3</v>
      </c>
    </row>
    <row r="16" spans="2:14" x14ac:dyDescent="0.35">
      <c r="B16" s="47">
        <v>10</v>
      </c>
      <c r="C16" s="65" t="s">
        <v>23</v>
      </c>
      <c r="D16" s="66">
        <v>25.4</v>
      </c>
      <c r="E16" s="66">
        <v>13.6</v>
      </c>
      <c r="F16" s="66">
        <v>14</v>
      </c>
      <c r="G16" s="66">
        <v>5.6</v>
      </c>
      <c r="H16" s="67"/>
      <c r="I16" s="65" t="s">
        <v>23</v>
      </c>
      <c r="J16" s="66">
        <v>138</v>
      </c>
      <c r="K16" s="66">
        <v>140.19999999999999</v>
      </c>
      <c r="L16" s="66">
        <v>129.9</v>
      </c>
      <c r="M16" s="66">
        <v>162.19999999999999</v>
      </c>
      <c r="N16" s="68">
        <v>570.29999999999995</v>
      </c>
    </row>
    <row r="17" spans="2:14" x14ac:dyDescent="0.35">
      <c r="B17" s="47">
        <v>11</v>
      </c>
      <c r="C17" s="65" t="s">
        <v>120</v>
      </c>
      <c r="D17" s="66">
        <v>30</v>
      </c>
      <c r="E17" s="66">
        <v>14</v>
      </c>
      <c r="F17" s="66">
        <v>14.6</v>
      </c>
      <c r="G17" s="66">
        <v>4.4000000000000004</v>
      </c>
      <c r="H17" s="67"/>
      <c r="I17" s="65" t="s">
        <v>120</v>
      </c>
      <c r="J17" s="68">
        <v>72.2</v>
      </c>
      <c r="K17" s="68">
        <v>89.7</v>
      </c>
      <c r="L17" s="68">
        <v>106.6</v>
      </c>
      <c r="M17" s="68">
        <v>101.5</v>
      </c>
      <c r="N17" s="68">
        <v>370</v>
      </c>
    </row>
    <row r="18" spans="2:14" x14ac:dyDescent="0.35">
      <c r="B18" s="47">
        <v>12</v>
      </c>
      <c r="C18" s="65" t="s">
        <v>121</v>
      </c>
      <c r="D18" s="66">
        <v>29.3</v>
      </c>
      <c r="E18" s="66">
        <v>14.1</v>
      </c>
      <c r="F18" s="66">
        <v>13.9</v>
      </c>
      <c r="G18" s="66">
        <v>3.9</v>
      </c>
      <c r="H18" s="67"/>
      <c r="I18" s="65" t="s">
        <v>121</v>
      </c>
      <c r="J18" s="68">
        <v>94.2</v>
      </c>
      <c r="K18" s="68">
        <v>114.2</v>
      </c>
      <c r="L18" s="68">
        <v>136.4</v>
      </c>
      <c r="M18" s="68">
        <v>116.2</v>
      </c>
      <c r="N18" s="68">
        <v>461</v>
      </c>
    </row>
    <row r="19" spans="2:14" x14ac:dyDescent="0.35">
      <c r="B19" s="47">
        <v>13</v>
      </c>
      <c r="C19" s="65" t="s">
        <v>122</v>
      </c>
      <c r="D19" s="66">
        <v>24.7</v>
      </c>
      <c r="E19" s="66">
        <v>12.1</v>
      </c>
      <c r="F19" s="66">
        <v>13.1</v>
      </c>
      <c r="G19" s="66">
        <v>4.5</v>
      </c>
      <c r="H19" s="67"/>
      <c r="I19" s="65" t="s">
        <v>122</v>
      </c>
      <c r="J19" s="66">
        <v>797.9</v>
      </c>
      <c r="K19" s="70">
        <v>1370.8</v>
      </c>
      <c r="L19" s="66">
        <v>181.7</v>
      </c>
      <c r="M19" s="66">
        <v>154.80000000000001</v>
      </c>
      <c r="N19" s="69">
        <v>2505.1999999999998</v>
      </c>
    </row>
    <row r="20" spans="2:14" x14ac:dyDescent="0.35">
      <c r="B20" s="47">
        <v>14</v>
      </c>
      <c r="C20" s="65" t="s">
        <v>295</v>
      </c>
      <c r="D20" s="66">
        <v>24.8</v>
      </c>
      <c r="E20" s="66">
        <v>12.9</v>
      </c>
      <c r="F20" s="66">
        <v>13.7</v>
      </c>
      <c r="G20" s="66">
        <v>5.5</v>
      </c>
      <c r="H20" s="67"/>
      <c r="I20" s="65" t="s">
        <v>123</v>
      </c>
      <c r="J20" s="66">
        <v>765.7</v>
      </c>
      <c r="K20" s="66">
        <v>947.9</v>
      </c>
      <c r="L20" s="66">
        <v>160.30000000000001</v>
      </c>
      <c r="M20" s="66">
        <v>147.4</v>
      </c>
      <c r="N20" s="69">
        <v>2021.3</v>
      </c>
    </row>
    <row r="21" spans="2:14" x14ac:dyDescent="0.35">
      <c r="B21" s="47">
        <v>15</v>
      </c>
      <c r="C21" s="65" t="s">
        <v>124</v>
      </c>
      <c r="D21" s="66">
        <v>27.8</v>
      </c>
      <c r="E21" s="66">
        <v>12.2</v>
      </c>
      <c r="F21" s="66">
        <v>12.9</v>
      </c>
      <c r="G21" s="66">
        <v>3.5</v>
      </c>
      <c r="H21" s="67"/>
      <c r="I21" s="65" t="s">
        <v>124</v>
      </c>
      <c r="J21" s="68">
        <v>102.8</v>
      </c>
      <c r="K21" s="68">
        <v>127.9</v>
      </c>
      <c r="L21" s="68">
        <v>166.7</v>
      </c>
      <c r="M21" s="68">
        <v>143</v>
      </c>
      <c r="N21" s="68">
        <v>540.4</v>
      </c>
    </row>
    <row r="22" spans="2:14" x14ac:dyDescent="0.35">
      <c r="B22" s="47">
        <v>16</v>
      </c>
      <c r="C22" s="65" t="s">
        <v>303</v>
      </c>
      <c r="D22" s="66">
        <v>23</v>
      </c>
      <c r="E22" s="66">
        <v>11.4</v>
      </c>
      <c r="F22" s="66">
        <v>12.7</v>
      </c>
      <c r="G22" s="66">
        <v>5.3</v>
      </c>
      <c r="H22" s="67"/>
      <c r="I22" s="65" t="s">
        <v>303</v>
      </c>
      <c r="J22" s="68">
        <v>150.9</v>
      </c>
      <c r="K22" s="68">
        <v>228.4</v>
      </c>
      <c r="L22" s="68">
        <v>314.8</v>
      </c>
      <c r="M22" s="68">
        <v>260.39999999999998</v>
      </c>
      <c r="N22" s="68">
        <v>954.6</v>
      </c>
    </row>
    <row r="23" spans="2:14" x14ac:dyDescent="0.35">
      <c r="B23" s="47">
        <v>17</v>
      </c>
      <c r="C23" s="65" t="s">
        <v>126</v>
      </c>
      <c r="D23" s="66">
        <v>24.2</v>
      </c>
      <c r="E23" s="66">
        <v>11.7</v>
      </c>
      <c r="F23" s="66">
        <v>13.2</v>
      </c>
      <c r="G23" s="66">
        <v>5.2</v>
      </c>
      <c r="H23" s="67"/>
      <c r="I23" s="65" t="s">
        <v>126</v>
      </c>
      <c r="J23" s="68">
        <v>121.3</v>
      </c>
      <c r="K23" s="68">
        <v>174.6</v>
      </c>
      <c r="L23" s="68">
        <v>233.6</v>
      </c>
      <c r="M23" s="68">
        <v>200.4</v>
      </c>
      <c r="N23" s="68">
        <v>729.8</v>
      </c>
    </row>
    <row r="24" spans="2:14" x14ac:dyDescent="0.35">
      <c r="B24" s="47">
        <v>18</v>
      </c>
      <c r="C24" s="65" t="s">
        <v>26</v>
      </c>
      <c r="D24" s="66">
        <v>25.4</v>
      </c>
      <c r="E24" s="66">
        <v>13.7</v>
      </c>
      <c r="F24" s="66">
        <v>13.9</v>
      </c>
      <c r="G24" s="66">
        <v>6.5</v>
      </c>
      <c r="H24" s="67"/>
      <c r="I24" s="65" t="s">
        <v>26</v>
      </c>
      <c r="J24" s="66">
        <v>155.5</v>
      </c>
      <c r="K24" s="66">
        <v>172.9</v>
      </c>
      <c r="L24" s="66">
        <v>164</v>
      </c>
      <c r="M24" s="66">
        <v>190.9</v>
      </c>
      <c r="N24" s="68">
        <v>683.3</v>
      </c>
    </row>
    <row r="25" spans="2:14" x14ac:dyDescent="0.35">
      <c r="B25" s="47">
        <v>19</v>
      </c>
      <c r="C25" s="65" t="s">
        <v>309</v>
      </c>
      <c r="D25" s="66">
        <v>23.4</v>
      </c>
      <c r="E25" s="66">
        <v>11</v>
      </c>
      <c r="F25" s="66">
        <v>11.9</v>
      </c>
      <c r="G25" s="66">
        <v>2</v>
      </c>
      <c r="H25" s="67"/>
      <c r="I25" s="65" t="s">
        <v>309</v>
      </c>
      <c r="J25" s="66">
        <v>204.5</v>
      </c>
      <c r="K25" s="66">
        <v>229.9</v>
      </c>
      <c r="L25" s="66">
        <v>244</v>
      </c>
      <c r="M25" s="66">
        <v>262</v>
      </c>
      <c r="N25" s="68">
        <v>940.4</v>
      </c>
    </row>
    <row r="26" spans="2:14" x14ac:dyDescent="0.35">
      <c r="B26" s="47">
        <v>20</v>
      </c>
      <c r="C26" s="65" t="s">
        <v>129</v>
      </c>
      <c r="D26" s="66">
        <v>24.2</v>
      </c>
      <c r="E26" s="66">
        <v>13.2</v>
      </c>
      <c r="F26" s="66">
        <v>13.6</v>
      </c>
      <c r="G26" s="66">
        <v>6.3</v>
      </c>
      <c r="H26" s="67"/>
      <c r="I26" s="65" t="s">
        <v>129</v>
      </c>
      <c r="J26" s="66">
        <v>723.2</v>
      </c>
      <c r="K26" s="66">
        <v>783.3</v>
      </c>
      <c r="L26" s="66">
        <v>151.69999999999999</v>
      </c>
      <c r="M26" s="66">
        <v>147.69999999999999</v>
      </c>
      <c r="N26" s="69">
        <v>1805.9</v>
      </c>
    </row>
    <row r="27" spans="2:14" x14ac:dyDescent="0.35">
      <c r="B27" s="47">
        <v>21</v>
      </c>
      <c r="C27" s="65" t="s">
        <v>130</v>
      </c>
      <c r="D27" s="66">
        <v>30.5</v>
      </c>
      <c r="E27" s="66">
        <v>14.7</v>
      </c>
      <c r="F27" s="66">
        <v>14.8</v>
      </c>
      <c r="G27" s="66">
        <v>4.5</v>
      </c>
      <c r="H27" s="67"/>
      <c r="I27" s="65" t="s">
        <v>130</v>
      </c>
      <c r="J27" s="68">
        <v>77.900000000000006</v>
      </c>
      <c r="K27" s="68">
        <v>91.5</v>
      </c>
      <c r="L27" s="68">
        <v>107.3</v>
      </c>
      <c r="M27" s="68">
        <v>95.1</v>
      </c>
      <c r="N27" s="68">
        <v>371.9</v>
      </c>
    </row>
    <row r="28" spans="2:14" x14ac:dyDescent="0.35">
      <c r="B28" s="47">
        <v>22</v>
      </c>
      <c r="C28" s="65" t="s">
        <v>131</v>
      </c>
      <c r="D28" s="66">
        <v>25.1</v>
      </c>
      <c r="E28" s="66">
        <v>13.8</v>
      </c>
      <c r="F28" s="66">
        <v>14.2</v>
      </c>
      <c r="G28" s="66">
        <v>6.7</v>
      </c>
      <c r="H28" s="67"/>
      <c r="I28" s="65" t="s">
        <v>131</v>
      </c>
      <c r="J28" s="66">
        <v>656</v>
      </c>
      <c r="K28" s="66">
        <v>748.4</v>
      </c>
      <c r="L28" s="66">
        <v>154.6</v>
      </c>
      <c r="M28" s="66">
        <v>149.4</v>
      </c>
      <c r="N28" s="69">
        <v>1708.4</v>
      </c>
    </row>
    <row r="29" spans="2:14" x14ac:dyDescent="0.35">
      <c r="B29" s="47">
        <v>23</v>
      </c>
      <c r="C29" s="65" t="s">
        <v>132</v>
      </c>
      <c r="D29" s="66">
        <v>24.1</v>
      </c>
      <c r="E29" s="66">
        <v>11.5</v>
      </c>
      <c r="F29" s="66">
        <v>13.6</v>
      </c>
      <c r="G29" s="66">
        <v>5.5</v>
      </c>
      <c r="H29" s="67"/>
      <c r="I29" s="65" t="s">
        <v>132</v>
      </c>
      <c r="J29" s="68">
        <v>95.8</v>
      </c>
      <c r="K29" s="68">
        <v>162</v>
      </c>
      <c r="L29" s="68">
        <v>270.89999999999998</v>
      </c>
      <c r="M29" s="68">
        <v>196.4</v>
      </c>
      <c r="N29" s="68">
        <v>725.1</v>
      </c>
    </row>
    <row r="30" spans="2:14" x14ac:dyDescent="0.35">
      <c r="B30" s="47">
        <v>24</v>
      </c>
      <c r="C30" s="65" t="s">
        <v>133</v>
      </c>
      <c r="D30" s="66">
        <v>24.9</v>
      </c>
      <c r="E30" s="66">
        <v>11.4</v>
      </c>
      <c r="F30" s="66">
        <v>12.6</v>
      </c>
      <c r="G30" s="66">
        <v>4.4000000000000004</v>
      </c>
      <c r="H30" s="67"/>
      <c r="I30" s="65" t="s">
        <v>133</v>
      </c>
      <c r="J30" s="68">
        <v>130.9</v>
      </c>
      <c r="K30" s="68">
        <v>147.69999999999999</v>
      </c>
      <c r="L30" s="68">
        <v>166.2</v>
      </c>
      <c r="M30" s="68">
        <v>178.1</v>
      </c>
      <c r="N30" s="68">
        <v>622.9</v>
      </c>
    </row>
    <row r="31" spans="2:14" x14ac:dyDescent="0.35">
      <c r="B31" s="47">
        <v>25</v>
      </c>
      <c r="C31" s="65" t="s">
        <v>134</v>
      </c>
      <c r="D31" s="66">
        <v>28.2</v>
      </c>
      <c r="E31" s="66">
        <v>13.4</v>
      </c>
      <c r="F31" s="66">
        <v>13.1</v>
      </c>
      <c r="G31" s="66">
        <v>3.9</v>
      </c>
      <c r="H31" s="67"/>
      <c r="I31" s="65" t="s">
        <v>312</v>
      </c>
      <c r="J31" s="68">
        <v>104</v>
      </c>
      <c r="K31" s="68">
        <v>129.69999999999999</v>
      </c>
      <c r="L31" s="68">
        <v>167.9</v>
      </c>
      <c r="M31" s="68">
        <v>139.1</v>
      </c>
      <c r="N31" s="68">
        <v>540.70000000000005</v>
      </c>
    </row>
    <row r="32" spans="2:14" x14ac:dyDescent="0.35">
      <c r="B32" s="47">
        <v>26</v>
      </c>
      <c r="C32" s="65" t="s">
        <v>135</v>
      </c>
      <c r="D32" s="66">
        <v>25</v>
      </c>
      <c r="E32" s="66">
        <v>13.2</v>
      </c>
      <c r="F32" s="66">
        <v>13.9</v>
      </c>
      <c r="G32" s="66">
        <v>6.2</v>
      </c>
      <c r="H32" s="67"/>
      <c r="I32" s="65" t="s">
        <v>135</v>
      </c>
      <c r="J32" s="66">
        <v>714</v>
      </c>
      <c r="K32" s="66">
        <v>806.2</v>
      </c>
      <c r="L32" s="66">
        <v>156.69999999999999</v>
      </c>
      <c r="M32" s="66">
        <v>149.5</v>
      </c>
      <c r="N32" s="69">
        <v>1826.4</v>
      </c>
    </row>
    <row r="33" spans="2:14" x14ac:dyDescent="0.35">
      <c r="B33" s="47">
        <v>27</v>
      </c>
      <c r="C33" s="65" t="s">
        <v>136</v>
      </c>
      <c r="D33" s="66">
        <v>24.5</v>
      </c>
      <c r="E33" s="66">
        <v>13.2</v>
      </c>
      <c r="F33" s="66">
        <v>14</v>
      </c>
      <c r="G33" s="66">
        <v>5.7</v>
      </c>
      <c r="H33" s="67"/>
      <c r="I33" s="65" t="s">
        <v>136</v>
      </c>
      <c r="J33" s="68">
        <v>123.2</v>
      </c>
      <c r="K33" s="68">
        <v>134</v>
      </c>
      <c r="L33" s="68">
        <v>142</v>
      </c>
      <c r="M33" s="68">
        <v>158.6</v>
      </c>
      <c r="N33" s="68">
        <v>557.79999999999995</v>
      </c>
    </row>
    <row r="34" spans="2:14" x14ac:dyDescent="0.35">
      <c r="B34" s="47">
        <v>28</v>
      </c>
      <c r="C34" s="65" t="s">
        <v>66</v>
      </c>
      <c r="D34" s="66">
        <v>29.2</v>
      </c>
      <c r="E34" s="66">
        <v>14.1</v>
      </c>
      <c r="F34" s="66">
        <v>13.7</v>
      </c>
      <c r="G34" s="66">
        <v>3.9</v>
      </c>
      <c r="H34" s="67"/>
      <c r="I34" s="65" t="s">
        <v>66</v>
      </c>
      <c r="J34" s="68">
        <v>98.5</v>
      </c>
      <c r="K34" s="68">
        <v>128.19999999999999</v>
      </c>
      <c r="L34" s="68">
        <v>148.4</v>
      </c>
      <c r="M34" s="68">
        <v>126.4</v>
      </c>
      <c r="N34" s="68">
        <v>501.6</v>
      </c>
    </row>
    <row r="35" spans="2:14" x14ac:dyDescent="0.35">
      <c r="B35" s="47">
        <v>29</v>
      </c>
      <c r="C35" s="65" t="s">
        <v>138</v>
      </c>
      <c r="D35" s="66">
        <v>24.8</v>
      </c>
      <c r="E35" s="66">
        <v>10.5</v>
      </c>
      <c r="F35" s="66">
        <v>10.5</v>
      </c>
      <c r="G35" s="66">
        <v>2.5</v>
      </c>
      <c r="H35" s="67"/>
      <c r="I35" s="65" t="s">
        <v>138</v>
      </c>
      <c r="J35" s="68">
        <v>141.69999999999999</v>
      </c>
      <c r="K35" s="68">
        <v>178.9</v>
      </c>
      <c r="L35" s="68">
        <v>252.8</v>
      </c>
      <c r="M35" s="68">
        <v>205</v>
      </c>
      <c r="N35" s="68">
        <v>778.4</v>
      </c>
    </row>
    <row r="36" spans="2:14" x14ac:dyDescent="0.35">
      <c r="B36" s="47">
        <v>30</v>
      </c>
      <c r="C36" s="65" t="s">
        <v>139</v>
      </c>
      <c r="D36" s="66">
        <v>29.7</v>
      </c>
      <c r="E36" s="66">
        <v>12.9</v>
      </c>
      <c r="F36" s="66">
        <v>14.7</v>
      </c>
      <c r="G36" s="66">
        <v>4.3</v>
      </c>
      <c r="H36" s="67"/>
      <c r="I36" s="65" t="s">
        <v>139</v>
      </c>
      <c r="J36" s="68">
        <v>66.400000000000006</v>
      </c>
      <c r="K36" s="68">
        <v>80.5</v>
      </c>
      <c r="L36" s="68">
        <v>118</v>
      </c>
      <c r="M36" s="68">
        <v>108.6</v>
      </c>
      <c r="N36" s="68">
        <v>373.4</v>
      </c>
    </row>
    <row r="37" spans="2:14" x14ac:dyDescent="0.35">
      <c r="B37" s="47">
        <v>31</v>
      </c>
      <c r="C37" s="65" t="s">
        <v>281</v>
      </c>
      <c r="D37" s="66">
        <v>25.3</v>
      </c>
      <c r="E37" s="66">
        <v>14</v>
      </c>
      <c r="F37" s="66">
        <v>14.4</v>
      </c>
      <c r="G37" s="66">
        <v>6</v>
      </c>
      <c r="H37" s="67"/>
      <c r="I37" s="65" t="s">
        <v>30</v>
      </c>
      <c r="J37" s="66">
        <v>136.5</v>
      </c>
      <c r="K37" s="66">
        <v>141.5</v>
      </c>
      <c r="L37" s="66">
        <v>134.19999999999999</v>
      </c>
      <c r="M37" s="66">
        <v>160.4</v>
      </c>
      <c r="N37" s="68">
        <v>572.6</v>
      </c>
    </row>
    <row r="38" spans="2:14" x14ac:dyDescent="0.35">
      <c r="B38" s="47">
        <v>32</v>
      </c>
      <c r="C38" s="65" t="s">
        <v>141</v>
      </c>
      <c r="D38" s="66">
        <v>28.2</v>
      </c>
      <c r="E38" s="66">
        <v>11.9</v>
      </c>
      <c r="F38" s="66">
        <v>13.5</v>
      </c>
      <c r="G38" s="66">
        <v>3.9</v>
      </c>
      <c r="H38" s="67"/>
      <c r="I38" s="65" t="s">
        <v>141</v>
      </c>
      <c r="J38" s="68">
        <v>79.3</v>
      </c>
      <c r="K38" s="68">
        <v>110.6</v>
      </c>
      <c r="L38" s="68">
        <v>164.8</v>
      </c>
      <c r="M38" s="68">
        <v>136.80000000000001</v>
      </c>
      <c r="N38" s="68">
        <v>491.6</v>
      </c>
    </row>
    <row r="39" spans="2:14" x14ac:dyDescent="0.35">
      <c r="B39" s="47">
        <v>33</v>
      </c>
      <c r="C39" s="65" t="s">
        <v>31</v>
      </c>
      <c r="D39" s="66">
        <v>25.1</v>
      </c>
      <c r="E39" s="66">
        <v>12.7</v>
      </c>
      <c r="F39" s="66">
        <v>12.8</v>
      </c>
      <c r="G39" s="66">
        <v>5</v>
      </c>
      <c r="H39" s="67"/>
      <c r="I39" s="65" t="s">
        <v>31</v>
      </c>
      <c r="J39" s="66">
        <v>139.5</v>
      </c>
      <c r="K39" s="66">
        <v>150.4</v>
      </c>
      <c r="L39" s="66">
        <v>147</v>
      </c>
      <c r="M39" s="66">
        <v>174.6</v>
      </c>
      <c r="N39" s="68">
        <v>611.5</v>
      </c>
    </row>
    <row r="40" spans="2:14" x14ac:dyDescent="0.35">
      <c r="B40" s="47">
        <v>34</v>
      </c>
      <c r="C40" s="65" t="s">
        <v>70</v>
      </c>
      <c r="D40" s="66">
        <v>28.9</v>
      </c>
      <c r="E40" s="66">
        <v>13.2</v>
      </c>
      <c r="F40" s="66">
        <v>12.2</v>
      </c>
      <c r="G40" s="66">
        <v>2.8</v>
      </c>
      <c r="H40" s="67"/>
      <c r="I40" s="65" t="s">
        <v>70</v>
      </c>
      <c r="J40" s="68">
        <v>144</v>
      </c>
      <c r="K40" s="68">
        <v>193.5</v>
      </c>
      <c r="L40" s="68">
        <v>278</v>
      </c>
      <c r="M40" s="68">
        <v>214.3</v>
      </c>
      <c r="N40" s="68">
        <v>829.8</v>
      </c>
    </row>
    <row r="41" spans="2:14" x14ac:dyDescent="0.35">
      <c r="B41" s="47">
        <v>35</v>
      </c>
      <c r="C41" s="65" t="s">
        <v>144</v>
      </c>
      <c r="D41" s="66">
        <v>24.9</v>
      </c>
      <c r="E41" s="66">
        <v>13.6</v>
      </c>
      <c r="F41" s="66">
        <v>14</v>
      </c>
      <c r="G41" s="66">
        <v>6.6</v>
      </c>
      <c r="H41" s="67"/>
      <c r="I41" s="65" t="s">
        <v>144</v>
      </c>
      <c r="J41" s="66">
        <v>698</v>
      </c>
      <c r="K41" s="66">
        <v>721.1</v>
      </c>
      <c r="L41" s="66">
        <v>153.4</v>
      </c>
      <c r="M41" s="66">
        <v>150.30000000000001</v>
      </c>
      <c r="N41" s="69">
        <v>1722.8</v>
      </c>
    </row>
    <row r="42" spans="2:14" x14ac:dyDescent="0.35">
      <c r="B42" s="47">
        <v>36</v>
      </c>
      <c r="C42" s="65" t="s">
        <v>145</v>
      </c>
      <c r="D42" s="66">
        <v>25</v>
      </c>
      <c r="E42" s="66">
        <v>12.8</v>
      </c>
      <c r="F42" s="66">
        <v>13.2</v>
      </c>
      <c r="G42" s="66">
        <v>5.9</v>
      </c>
      <c r="H42" s="67"/>
      <c r="I42" s="65" t="s">
        <v>145</v>
      </c>
      <c r="J42" s="66">
        <v>179.5</v>
      </c>
      <c r="K42" s="66">
        <v>225.1</v>
      </c>
      <c r="L42" s="66">
        <v>235.6</v>
      </c>
      <c r="M42" s="66">
        <v>241.2</v>
      </c>
      <c r="N42" s="68">
        <v>881.4</v>
      </c>
    </row>
    <row r="43" spans="2:14" x14ac:dyDescent="0.35">
      <c r="B43" s="47">
        <v>37</v>
      </c>
      <c r="C43" s="65" t="s">
        <v>71</v>
      </c>
      <c r="D43" s="66">
        <v>23.6</v>
      </c>
      <c r="E43" s="66">
        <v>11.6</v>
      </c>
      <c r="F43" s="66">
        <v>12.2</v>
      </c>
      <c r="G43" s="66">
        <v>3.9</v>
      </c>
      <c r="H43" s="67"/>
      <c r="I43" s="65" t="s">
        <v>71</v>
      </c>
      <c r="J43" s="66">
        <v>171.4</v>
      </c>
      <c r="K43" s="66">
        <v>220</v>
      </c>
      <c r="L43" s="66">
        <v>249.5</v>
      </c>
      <c r="M43" s="66">
        <v>251.7</v>
      </c>
      <c r="N43" s="68">
        <v>892.7</v>
      </c>
    </row>
    <row r="44" spans="2:14" x14ac:dyDescent="0.35">
      <c r="B44" s="47">
        <v>38</v>
      </c>
      <c r="C44" s="65" t="s">
        <v>147</v>
      </c>
      <c r="D44" s="66">
        <v>29.4</v>
      </c>
      <c r="E44" s="66">
        <v>13.9</v>
      </c>
      <c r="F44" s="66">
        <v>13.9</v>
      </c>
      <c r="G44" s="66">
        <v>4.2</v>
      </c>
      <c r="H44" s="67"/>
      <c r="I44" s="65" t="s">
        <v>147</v>
      </c>
      <c r="J44" s="68">
        <v>83.6</v>
      </c>
      <c r="K44" s="68">
        <v>108.9</v>
      </c>
      <c r="L44" s="68">
        <v>129.19999999999999</v>
      </c>
      <c r="M44" s="68">
        <v>115.9</v>
      </c>
      <c r="N44" s="68">
        <v>437.7</v>
      </c>
    </row>
    <row r="45" spans="2:14" x14ac:dyDescent="0.35">
      <c r="B45" s="47">
        <v>39</v>
      </c>
      <c r="C45" s="65" t="s">
        <v>148</v>
      </c>
      <c r="D45" s="66">
        <v>24.1</v>
      </c>
      <c r="E45" s="66">
        <v>11.2</v>
      </c>
      <c r="F45" s="66">
        <v>10.3</v>
      </c>
      <c r="G45" s="66">
        <v>3.2</v>
      </c>
      <c r="H45" s="67"/>
      <c r="I45" s="65" t="s">
        <v>148</v>
      </c>
      <c r="J45" s="68">
        <v>146.5</v>
      </c>
      <c r="K45" s="68">
        <v>187.6</v>
      </c>
      <c r="L45" s="68">
        <v>245.8</v>
      </c>
      <c r="M45" s="68">
        <v>213</v>
      </c>
      <c r="N45" s="68">
        <v>793</v>
      </c>
    </row>
    <row r="46" spans="2:14" x14ac:dyDescent="0.35">
      <c r="B46" s="47">
        <v>40</v>
      </c>
      <c r="C46" s="65" t="s">
        <v>149</v>
      </c>
      <c r="D46" s="66">
        <v>25.5</v>
      </c>
      <c r="E46" s="66">
        <v>13.3</v>
      </c>
      <c r="F46" s="66">
        <v>13.6</v>
      </c>
      <c r="G46" s="66">
        <v>6.2</v>
      </c>
      <c r="H46" s="67"/>
      <c r="I46" s="65" t="s">
        <v>149</v>
      </c>
      <c r="J46" s="66">
        <v>169.5</v>
      </c>
      <c r="K46" s="66">
        <v>202.4</v>
      </c>
      <c r="L46" s="66">
        <v>202.2</v>
      </c>
      <c r="M46" s="66">
        <v>216.1</v>
      </c>
      <c r="N46" s="68">
        <v>790.2</v>
      </c>
    </row>
    <row r="47" spans="2:14" x14ac:dyDescent="0.35">
      <c r="B47" s="47">
        <v>41</v>
      </c>
      <c r="C47" s="65" t="s">
        <v>255</v>
      </c>
      <c r="D47" s="66">
        <v>24.3</v>
      </c>
      <c r="E47" s="66">
        <v>10.4</v>
      </c>
      <c r="F47" s="66">
        <v>9.4</v>
      </c>
      <c r="G47" s="66">
        <v>2</v>
      </c>
      <c r="H47" s="67"/>
      <c r="I47" s="65" t="s">
        <v>255</v>
      </c>
      <c r="J47" s="68">
        <v>180.1</v>
      </c>
      <c r="K47" s="68">
        <v>259.5</v>
      </c>
      <c r="L47" s="68">
        <v>373.8</v>
      </c>
      <c r="M47" s="68">
        <v>296.5</v>
      </c>
      <c r="N47" s="69">
        <v>1109.9000000000001</v>
      </c>
    </row>
    <row r="48" spans="2:14" x14ac:dyDescent="0.35">
      <c r="B48" s="47">
        <v>42</v>
      </c>
      <c r="C48" s="65" t="s">
        <v>35</v>
      </c>
      <c r="D48" s="66">
        <v>25.4</v>
      </c>
      <c r="E48" s="66">
        <v>13.9</v>
      </c>
      <c r="F48" s="66">
        <v>14.3</v>
      </c>
      <c r="G48" s="66">
        <v>6.2</v>
      </c>
      <c r="H48" s="67"/>
      <c r="I48" s="65" t="s">
        <v>35</v>
      </c>
      <c r="J48" s="66">
        <v>141.5</v>
      </c>
      <c r="K48" s="66">
        <v>147.1</v>
      </c>
      <c r="L48" s="66">
        <v>138.19999999999999</v>
      </c>
      <c r="M48" s="66">
        <v>166.3</v>
      </c>
      <c r="N48" s="68">
        <v>593.1</v>
      </c>
    </row>
    <row r="49" spans="2:14" x14ac:dyDescent="0.35">
      <c r="B49" s="47">
        <v>43</v>
      </c>
      <c r="C49" s="65" t="s">
        <v>152</v>
      </c>
      <c r="D49" s="66">
        <v>25.2</v>
      </c>
      <c r="E49" s="66">
        <v>12.9</v>
      </c>
      <c r="F49" s="66">
        <v>13.1</v>
      </c>
      <c r="G49" s="66">
        <v>5.9</v>
      </c>
      <c r="H49" s="67"/>
      <c r="I49" s="65" t="s">
        <v>152</v>
      </c>
      <c r="J49" s="66">
        <v>181.4</v>
      </c>
      <c r="K49" s="66">
        <v>226.2</v>
      </c>
      <c r="L49" s="66">
        <v>238.4</v>
      </c>
      <c r="M49" s="66">
        <v>242.4</v>
      </c>
      <c r="N49" s="68">
        <v>888.4</v>
      </c>
    </row>
    <row r="50" spans="2:14" x14ac:dyDescent="0.35">
      <c r="B50" s="47">
        <v>44</v>
      </c>
      <c r="C50" s="65" t="s">
        <v>37</v>
      </c>
      <c r="D50" s="66">
        <v>25.4</v>
      </c>
      <c r="E50" s="66">
        <v>14.1</v>
      </c>
      <c r="F50" s="66">
        <v>14.4</v>
      </c>
      <c r="G50" s="66">
        <v>6.7</v>
      </c>
      <c r="H50" s="67"/>
      <c r="I50" s="65" t="s">
        <v>37</v>
      </c>
      <c r="J50" s="66">
        <v>145.80000000000001</v>
      </c>
      <c r="K50" s="66">
        <v>155.19999999999999</v>
      </c>
      <c r="L50" s="66">
        <v>147.19999999999999</v>
      </c>
      <c r="M50" s="66">
        <v>172.1</v>
      </c>
      <c r="N50" s="68">
        <v>620.29999999999995</v>
      </c>
    </row>
    <row r="51" spans="2:14" x14ac:dyDescent="0.35">
      <c r="B51" s="47">
        <v>45</v>
      </c>
      <c r="C51" s="65" t="s">
        <v>38</v>
      </c>
      <c r="D51" s="66">
        <v>25.2</v>
      </c>
      <c r="E51" s="66">
        <v>12.9</v>
      </c>
      <c r="F51" s="66">
        <v>13.3</v>
      </c>
      <c r="G51" s="66">
        <v>4.8</v>
      </c>
      <c r="H51" s="67"/>
      <c r="I51" s="65" t="s">
        <v>38</v>
      </c>
      <c r="J51" s="66">
        <v>130.4</v>
      </c>
      <c r="K51" s="66">
        <v>132.19999999999999</v>
      </c>
      <c r="L51" s="66">
        <v>122.2</v>
      </c>
      <c r="M51" s="66">
        <v>122.2</v>
      </c>
      <c r="N51" s="68">
        <v>507</v>
      </c>
    </row>
    <row r="52" spans="2:14" x14ac:dyDescent="0.35">
      <c r="B52" s="47">
        <v>46</v>
      </c>
      <c r="C52" s="65" t="s">
        <v>155</v>
      </c>
      <c r="D52" s="66">
        <v>31</v>
      </c>
      <c r="E52" s="66">
        <v>14.8</v>
      </c>
      <c r="F52" s="66">
        <v>15.9</v>
      </c>
      <c r="G52" s="66">
        <v>5.2</v>
      </c>
      <c r="H52" s="67"/>
      <c r="I52" s="65" t="s">
        <v>155</v>
      </c>
      <c r="J52" s="68">
        <v>58.6</v>
      </c>
      <c r="K52" s="68">
        <v>71</v>
      </c>
      <c r="L52" s="68">
        <v>90.4</v>
      </c>
      <c r="M52" s="68">
        <v>86.3</v>
      </c>
      <c r="N52" s="68">
        <v>306.3</v>
      </c>
    </row>
    <row r="53" spans="2:14" x14ac:dyDescent="0.35">
      <c r="B53" s="47">
        <v>47</v>
      </c>
      <c r="C53" s="65" t="s">
        <v>257</v>
      </c>
      <c r="D53" s="66">
        <v>25.9</v>
      </c>
      <c r="E53" s="66">
        <v>12.3</v>
      </c>
      <c r="F53" s="66">
        <v>11.6</v>
      </c>
      <c r="G53" s="66">
        <v>3.8</v>
      </c>
      <c r="H53" s="67"/>
      <c r="I53" s="65" t="s">
        <v>257</v>
      </c>
      <c r="J53" s="68">
        <v>133.69999999999999</v>
      </c>
      <c r="K53" s="68">
        <v>167.7</v>
      </c>
      <c r="L53" s="68">
        <v>223.9</v>
      </c>
      <c r="M53" s="68">
        <v>185.3</v>
      </c>
      <c r="N53" s="68">
        <v>710.5</v>
      </c>
    </row>
    <row r="54" spans="2:14" x14ac:dyDescent="0.35">
      <c r="B54" s="47">
        <v>48</v>
      </c>
      <c r="C54" s="65" t="s">
        <v>259</v>
      </c>
      <c r="D54" s="66">
        <v>30.3</v>
      </c>
      <c r="E54" s="66">
        <v>14.7</v>
      </c>
      <c r="F54" s="66">
        <v>14.2</v>
      </c>
      <c r="G54" s="66">
        <v>3.9</v>
      </c>
      <c r="H54" s="67"/>
      <c r="I54" s="65" t="s">
        <v>259</v>
      </c>
      <c r="J54" s="68">
        <v>97.3</v>
      </c>
      <c r="K54" s="68">
        <v>117.1</v>
      </c>
      <c r="L54" s="68">
        <v>136.5</v>
      </c>
      <c r="M54" s="68">
        <v>118.8</v>
      </c>
      <c r="N54" s="68">
        <v>469.6</v>
      </c>
    </row>
    <row r="55" spans="2:14" x14ac:dyDescent="0.35">
      <c r="B55" s="47">
        <v>49</v>
      </c>
      <c r="C55" s="65" t="s">
        <v>158</v>
      </c>
      <c r="D55" s="66">
        <v>24.9</v>
      </c>
      <c r="E55" s="66">
        <v>13.2</v>
      </c>
      <c r="F55" s="66">
        <v>13.5</v>
      </c>
      <c r="G55" s="66">
        <v>6.4</v>
      </c>
      <c r="H55" s="67"/>
      <c r="I55" s="65" t="s">
        <v>158</v>
      </c>
      <c r="J55" s="66">
        <v>166.3</v>
      </c>
      <c r="K55" s="66">
        <v>199.9</v>
      </c>
      <c r="L55" s="66">
        <v>198.8</v>
      </c>
      <c r="M55" s="66">
        <v>211.4</v>
      </c>
      <c r="N55" s="68">
        <v>776.5</v>
      </c>
    </row>
    <row r="56" spans="2:14" x14ac:dyDescent="0.35">
      <c r="B56" s="47">
        <v>50</v>
      </c>
      <c r="C56" s="65" t="s">
        <v>79</v>
      </c>
      <c r="D56" s="66">
        <v>25.5</v>
      </c>
      <c r="E56" s="66">
        <v>13.8</v>
      </c>
      <c r="F56" s="66">
        <v>14.2</v>
      </c>
      <c r="G56" s="66">
        <v>6.3</v>
      </c>
      <c r="H56" s="67"/>
      <c r="I56" s="65" t="s">
        <v>79</v>
      </c>
      <c r="J56" s="66">
        <v>142.1</v>
      </c>
      <c r="K56" s="66">
        <v>146.6</v>
      </c>
      <c r="L56" s="66">
        <v>236.6</v>
      </c>
      <c r="M56" s="66">
        <v>167.3</v>
      </c>
      <c r="N56" s="68">
        <v>692.6</v>
      </c>
    </row>
    <row r="57" spans="2:14" x14ac:dyDescent="0.35">
      <c r="B57" s="47">
        <v>51</v>
      </c>
      <c r="C57" s="65" t="s">
        <v>160</v>
      </c>
      <c r="D57" s="66">
        <v>23.9</v>
      </c>
      <c r="E57" s="66">
        <v>10.9</v>
      </c>
      <c r="F57" s="66">
        <v>11</v>
      </c>
      <c r="G57" s="66">
        <v>3.5</v>
      </c>
      <c r="H57" s="67"/>
      <c r="I57" s="65" t="s">
        <v>160</v>
      </c>
      <c r="J57" s="68">
        <v>153.6</v>
      </c>
      <c r="K57" s="68">
        <v>175.6</v>
      </c>
      <c r="L57" s="68">
        <v>207.9</v>
      </c>
      <c r="M57" s="68">
        <v>210.2</v>
      </c>
      <c r="N57" s="68">
        <v>747.3</v>
      </c>
    </row>
    <row r="58" spans="2:14" x14ac:dyDescent="0.35">
      <c r="B58" s="47">
        <v>52</v>
      </c>
      <c r="C58" s="65" t="s">
        <v>40</v>
      </c>
      <c r="D58" s="66">
        <v>25.5</v>
      </c>
      <c r="E58" s="66">
        <v>13.8</v>
      </c>
      <c r="F58" s="66">
        <v>14.1</v>
      </c>
      <c r="G58" s="66">
        <v>6.4</v>
      </c>
      <c r="H58" s="67"/>
      <c r="I58" s="65" t="s">
        <v>40</v>
      </c>
      <c r="J58" s="66">
        <v>148.1</v>
      </c>
      <c r="K58" s="66">
        <v>157.19999999999999</v>
      </c>
      <c r="L58" s="66">
        <v>147.9</v>
      </c>
      <c r="M58" s="66">
        <v>177.9</v>
      </c>
      <c r="N58" s="68">
        <v>631.1</v>
      </c>
    </row>
    <row r="59" spans="2:14" x14ac:dyDescent="0.35">
      <c r="B59" s="47">
        <v>53</v>
      </c>
      <c r="C59" s="65" t="s">
        <v>162</v>
      </c>
      <c r="D59" s="66">
        <v>22.7</v>
      </c>
      <c r="E59" s="66">
        <v>13.6</v>
      </c>
      <c r="F59" s="66">
        <v>13.2</v>
      </c>
      <c r="G59" s="66">
        <v>7.3</v>
      </c>
      <c r="H59" s="67"/>
      <c r="I59" s="65" t="s">
        <v>162</v>
      </c>
      <c r="J59" s="66">
        <v>692.8</v>
      </c>
      <c r="K59" s="66">
        <v>914.3</v>
      </c>
      <c r="L59" s="66">
        <v>143.80000000000001</v>
      </c>
      <c r="M59" s="66">
        <v>127.9</v>
      </c>
      <c r="N59" s="69">
        <v>1878.8</v>
      </c>
    </row>
    <row r="60" spans="2:14" x14ac:dyDescent="0.35">
      <c r="B60" s="47">
        <v>54</v>
      </c>
      <c r="C60" s="65" t="s">
        <v>163</v>
      </c>
      <c r="D60" s="66">
        <v>27</v>
      </c>
      <c r="E60" s="66">
        <v>12</v>
      </c>
      <c r="F60" s="66">
        <v>12</v>
      </c>
      <c r="G60" s="66">
        <v>3.1</v>
      </c>
      <c r="H60" s="67"/>
      <c r="I60" s="65" t="s">
        <v>163</v>
      </c>
      <c r="J60" s="68">
        <v>119</v>
      </c>
      <c r="K60" s="68">
        <v>149.4</v>
      </c>
      <c r="L60" s="68">
        <v>200.9</v>
      </c>
      <c r="M60" s="68">
        <v>165.1</v>
      </c>
      <c r="N60" s="68">
        <v>634.4</v>
      </c>
    </row>
    <row r="61" spans="2:14" x14ac:dyDescent="0.35">
      <c r="B61" s="47">
        <v>55</v>
      </c>
      <c r="C61" s="65" t="s">
        <v>164</v>
      </c>
      <c r="D61" s="66">
        <v>23.8</v>
      </c>
      <c r="E61" s="66">
        <v>11.9</v>
      </c>
      <c r="F61" s="66">
        <v>13.5</v>
      </c>
      <c r="G61" s="66">
        <v>5.5</v>
      </c>
      <c r="H61" s="67"/>
      <c r="I61" s="65" t="s">
        <v>164</v>
      </c>
      <c r="J61" s="68">
        <v>113.2</v>
      </c>
      <c r="K61" s="68">
        <v>168.5</v>
      </c>
      <c r="L61" s="68">
        <v>237.6</v>
      </c>
      <c r="M61" s="68">
        <v>197.7</v>
      </c>
      <c r="N61" s="68">
        <v>716.9</v>
      </c>
    </row>
    <row r="62" spans="2:14" x14ac:dyDescent="0.35">
      <c r="B62" s="47">
        <v>56</v>
      </c>
      <c r="C62" s="65" t="s">
        <v>310</v>
      </c>
      <c r="D62" s="66">
        <v>24.7</v>
      </c>
      <c r="E62" s="66">
        <v>11.4</v>
      </c>
      <c r="F62" s="66">
        <v>10.5</v>
      </c>
      <c r="G62" s="66">
        <v>3.5</v>
      </c>
      <c r="H62" s="67"/>
      <c r="I62" s="65" t="s">
        <v>310</v>
      </c>
      <c r="J62" s="68">
        <v>179.7</v>
      </c>
      <c r="K62" s="68">
        <v>250.5</v>
      </c>
      <c r="L62" s="68">
        <v>356.6</v>
      </c>
      <c r="M62" s="68">
        <v>279</v>
      </c>
      <c r="N62" s="69">
        <v>1065.8</v>
      </c>
    </row>
    <row r="63" spans="2:14" x14ac:dyDescent="0.35">
      <c r="B63" s="47">
        <v>57</v>
      </c>
      <c r="C63" s="65" t="s">
        <v>42</v>
      </c>
      <c r="D63" s="66">
        <v>25.3</v>
      </c>
      <c r="E63" s="66">
        <v>12.8</v>
      </c>
      <c r="F63" s="66">
        <v>12.7</v>
      </c>
      <c r="G63" s="66">
        <v>5.5</v>
      </c>
      <c r="H63" s="67"/>
      <c r="I63" s="65" t="s">
        <v>42</v>
      </c>
      <c r="J63" s="66">
        <v>172.5</v>
      </c>
      <c r="K63" s="66">
        <v>210.9</v>
      </c>
      <c r="L63" s="66">
        <v>226.1</v>
      </c>
      <c r="M63" s="66">
        <v>234</v>
      </c>
      <c r="N63" s="68">
        <v>843.5</v>
      </c>
    </row>
    <row r="64" spans="2:14" x14ac:dyDescent="0.35">
      <c r="B64" s="47">
        <v>58</v>
      </c>
      <c r="C64" s="65" t="s">
        <v>167</v>
      </c>
      <c r="D64" s="66">
        <v>27.7</v>
      </c>
      <c r="E64" s="66">
        <v>12.2</v>
      </c>
      <c r="F64" s="66">
        <v>12.8</v>
      </c>
      <c r="G64" s="66">
        <v>3.9</v>
      </c>
      <c r="H64" s="67"/>
      <c r="I64" s="65" t="s">
        <v>167</v>
      </c>
      <c r="J64" s="68">
        <v>89.9</v>
      </c>
      <c r="K64" s="68">
        <v>121.2</v>
      </c>
      <c r="L64" s="68">
        <v>178</v>
      </c>
      <c r="M64" s="68">
        <v>148.9</v>
      </c>
      <c r="N64" s="68">
        <v>538</v>
      </c>
    </row>
    <row r="65" spans="2:14" x14ac:dyDescent="0.35">
      <c r="B65" s="47">
        <v>59</v>
      </c>
      <c r="C65" s="65" t="s">
        <v>43</v>
      </c>
      <c r="D65" s="66">
        <v>25.3</v>
      </c>
      <c r="E65" s="66">
        <v>14.1</v>
      </c>
      <c r="F65" s="66">
        <v>14.4</v>
      </c>
      <c r="G65" s="66">
        <v>6.8</v>
      </c>
      <c r="H65" s="67"/>
      <c r="I65" s="65" t="s">
        <v>43</v>
      </c>
      <c r="J65" s="66">
        <v>598.1</v>
      </c>
      <c r="K65" s="66">
        <v>657</v>
      </c>
      <c r="L65" s="66">
        <v>147.1</v>
      </c>
      <c r="M65" s="66">
        <v>141.1</v>
      </c>
      <c r="N65" s="69">
        <v>1543.3</v>
      </c>
    </row>
    <row r="66" spans="2:14" x14ac:dyDescent="0.35">
      <c r="B66" s="47">
        <v>60</v>
      </c>
      <c r="C66" s="65" t="s">
        <v>168</v>
      </c>
      <c r="D66" s="66">
        <v>25.8</v>
      </c>
      <c r="E66" s="66">
        <v>10.9</v>
      </c>
      <c r="F66" s="66">
        <v>11.6</v>
      </c>
      <c r="G66" s="66">
        <v>3.3</v>
      </c>
      <c r="H66" s="67"/>
      <c r="I66" s="65" t="s">
        <v>168</v>
      </c>
      <c r="J66" s="68">
        <v>117</v>
      </c>
      <c r="K66" s="68">
        <v>145.9</v>
      </c>
      <c r="L66" s="68">
        <v>189.5</v>
      </c>
      <c r="M66" s="68">
        <v>169.2</v>
      </c>
      <c r="N66" s="68">
        <v>621.6</v>
      </c>
    </row>
    <row r="67" spans="2:14" x14ac:dyDescent="0.35">
      <c r="B67" s="47">
        <v>61</v>
      </c>
      <c r="C67" s="65" t="s">
        <v>169</v>
      </c>
      <c r="D67" s="66">
        <v>23.6</v>
      </c>
      <c r="E67" s="66">
        <v>14</v>
      </c>
      <c r="F67" s="66">
        <v>14.1</v>
      </c>
      <c r="G67" s="66">
        <v>6.9</v>
      </c>
      <c r="H67" s="67"/>
      <c r="I67" s="65" t="s">
        <v>169</v>
      </c>
      <c r="J67" s="68">
        <v>124.7</v>
      </c>
      <c r="K67" s="68">
        <v>154.4</v>
      </c>
      <c r="L67" s="68">
        <v>174.4</v>
      </c>
      <c r="M67" s="68">
        <v>165.9</v>
      </c>
      <c r="N67" s="68">
        <v>619.4</v>
      </c>
    </row>
    <row r="68" spans="2:14" x14ac:dyDescent="0.35">
      <c r="B68" s="47">
        <v>62</v>
      </c>
      <c r="C68" s="65" t="s">
        <v>87</v>
      </c>
      <c r="D68" s="66">
        <v>22.7</v>
      </c>
      <c r="E68" s="66">
        <v>12.1</v>
      </c>
      <c r="F68" s="66">
        <v>12.7</v>
      </c>
      <c r="G68" s="66">
        <v>5.3</v>
      </c>
      <c r="H68" s="67"/>
      <c r="I68" s="65" t="s">
        <v>87</v>
      </c>
      <c r="J68" s="66">
        <v>169.2</v>
      </c>
      <c r="K68" s="66">
        <v>263.89999999999998</v>
      </c>
      <c r="L68" s="66">
        <v>314.60000000000002</v>
      </c>
      <c r="M68" s="66">
        <v>268.89999999999998</v>
      </c>
      <c r="N68" s="69">
        <v>1016.7</v>
      </c>
    </row>
    <row r="69" spans="2:14" x14ac:dyDescent="0.35">
      <c r="B69" s="47">
        <v>63</v>
      </c>
      <c r="C69" s="65" t="s">
        <v>171</v>
      </c>
      <c r="D69" s="66">
        <v>25.7</v>
      </c>
      <c r="E69" s="66">
        <v>10.8</v>
      </c>
      <c r="F69" s="66">
        <v>12.6</v>
      </c>
      <c r="G69" s="66">
        <v>4.0999999999999996</v>
      </c>
      <c r="H69" s="67"/>
      <c r="I69" s="65" t="s">
        <v>171</v>
      </c>
      <c r="J69" s="68">
        <v>125.9</v>
      </c>
      <c r="K69" s="68">
        <v>156.80000000000001</v>
      </c>
      <c r="L69" s="68">
        <v>176.5</v>
      </c>
      <c r="M69" s="68">
        <v>167.7</v>
      </c>
      <c r="N69" s="68">
        <v>627</v>
      </c>
    </row>
    <row r="70" spans="2:14" x14ac:dyDescent="0.35">
      <c r="B70" s="47">
        <v>64</v>
      </c>
      <c r="C70" s="65" t="s">
        <v>172</v>
      </c>
      <c r="D70" s="66">
        <v>25.2</v>
      </c>
      <c r="E70" s="66">
        <v>13.8</v>
      </c>
      <c r="F70" s="66">
        <v>14.1</v>
      </c>
      <c r="G70" s="66">
        <v>6.8</v>
      </c>
      <c r="H70" s="67"/>
      <c r="I70" s="65" t="s">
        <v>172</v>
      </c>
      <c r="J70" s="66">
        <v>657</v>
      </c>
      <c r="K70" s="66">
        <v>761.6</v>
      </c>
      <c r="L70" s="66">
        <v>153.69999999999999</v>
      </c>
      <c r="M70" s="66">
        <v>151.1</v>
      </c>
      <c r="N70" s="69">
        <v>1723.4</v>
      </c>
    </row>
    <row r="71" spans="2:14" x14ac:dyDescent="0.35">
      <c r="B71" s="47">
        <v>65</v>
      </c>
      <c r="C71" s="65" t="s">
        <v>262</v>
      </c>
      <c r="D71" s="66">
        <v>27.9</v>
      </c>
      <c r="E71" s="66">
        <v>13</v>
      </c>
      <c r="F71" s="66">
        <v>12.6</v>
      </c>
      <c r="G71" s="66">
        <v>3.5</v>
      </c>
      <c r="H71" s="67"/>
      <c r="I71" s="65" t="s">
        <v>262</v>
      </c>
      <c r="J71" s="68">
        <v>122.5</v>
      </c>
      <c r="K71" s="68">
        <v>169.6</v>
      </c>
      <c r="L71" s="68">
        <v>230.8</v>
      </c>
      <c r="M71" s="68">
        <v>173.6</v>
      </c>
      <c r="N71" s="68">
        <v>696.5</v>
      </c>
    </row>
    <row r="72" spans="2:14" x14ac:dyDescent="0.35">
      <c r="B72" s="47">
        <v>66</v>
      </c>
      <c r="C72" s="65" t="s">
        <v>174</v>
      </c>
      <c r="D72" s="66">
        <v>23.6</v>
      </c>
      <c r="E72" s="66">
        <v>12.3</v>
      </c>
      <c r="F72" s="66">
        <v>13.1</v>
      </c>
      <c r="G72" s="66">
        <v>6.1</v>
      </c>
      <c r="H72" s="67"/>
      <c r="I72" s="65" t="s">
        <v>174</v>
      </c>
      <c r="J72" s="68">
        <v>100.5</v>
      </c>
      <c r="K72" s="68">
        <v>149.9</v>
      </c>
      <c r="L72" s="68">
        <v>224.8</v>
      </c>
      <c r="M72" s="68">
        <v>187.6</v>
      </c>
      <c r="N72" s="68">
        <v>662.7</v>
      </c>
    </row>
    <row r="73" spans="2:14" x14ac:dyDescent="0.35">
      <c r="B73" s="47">
        <v>67</v>
      </c>
      <c r="C73" s="65" t="s">
        <v>175</v>
      </c>
      <c r="D73" s="66">
        <v>31.2</v>
      </c>
      <c r="E73" s="66">
        <v>15</v>
      </c>
      <c r="F73" s="66">
        <v>15.6</v>
      </c>
      <c r="G73" s="66">
        <v>4.5999999999999996</v>
      </c>
      <c r="H73" s="67"/>
      <c r="I73" s="65" t="s">
        <v>175</v>
      </c>
      <c r="J73" s="68">
        <v>70.7</v>
      </c>
      <c r="K73" s="68">
        <v>83.5</v>
      </c>
      <c r="L73" s="68">
        <v>91.8</v>
      </c>
      <c r="M73" s="68">
        <v>90.8</v>
      </c>
      <c r="N73" s="68">
        <v>336.7</v>
      </c>
    </row>
    <row r="74" spans="2:14" x14ac:dyDescent="0.35">
      <c r="B74" s="47">
        <v>68</v>
      </c>
      <c r="C74" s="65" t="s">
        <v>264</v>
      </c>
      <c r="D74" s="66">
        <v>26</v>
      </c>
      <c r="E74" s="66">
        <v>10.9</v>
      </c>
      <c r="F74" s="66">
        <v>10</v>
      </c>
      <c r="G74" s="66">
        <v>1.1000000000000001</v>
      </c>
      <c r="H74" s="67"/>
      <c r="I74" s="65" t="s">
        <v>264</v>
      </c>
      <c r="J74" s="68">
        <v>186</v>
      </c>
      <c r="K74" s="68">
        <v>247.5</v>
      </c>
      <c r="L74" s="68">
        <v>375.3</v>
      </c>
      <c r="M74" s="68">
        <v>296.39999999999998</v>
      </c>
      <c r="N74" s="69">
        <v>1095.3</v>
      </c>
    </row>
    <row r="75" spans="2:14" x14ac:dyDescent="0.35">
      <c r="B75" s="47">
        <v>69</v>
      </c>
      <c r="C75" s="65" t="s">
        <v>93</v>
      </c>
      <c r="D75" s="66">
        <v>27.9</v>
      </c>
      <c r="E75" s="66">
        <v>12.5</v>
      </c>
      <c r="F75" s="66">
        <v>11.8</v>
      </c>
      <c r="G75" s="66">
        <v>2.5</v>
      </c>
      <c r="H75" s="67"/>
      <c r="I75" s="65" t="s">
        <v>93</v>
      </c>
      <c r="J75" s="68">
        <v>154.69999999999999</v>
      </c>
      <c r="K75" s="68">
        <v>217.4</v>
      </c>
      <c r="L75" s="68">
        <v>317.60000000000002</v>
      </c>
      <c r="M75" s="68">
        <v>242</v>
      </c>
      <c r="N75" s="68">
        <v>931.8</v>
      </c>
    </row>
    <row r="76" spans="2:14" x14ac:dyDescent="0.35">
      <c r="B76" s="47">
        <v>70</v>
      </c>
      <c r="C76" s="65" t="s">
        <v>178</v>
      </c>
      <c r="D76" s="66">
        <v>23</v>
      </c>
      <c r="E76" s="66">
        <v>12.8</v>
      </c>
      <c r="F76" s="66">
        <v>14.4</v>
      </c>
      <c r="G76" s="66">
        <v>6.5</v>
      </c>
      <c r="H76" s="67"/>
      <c r="I76" s="65" t="s">
        <v>178</v>
      </c>
      <c r="J76" s="68">
        <v>130.6</v>
      </c>
      <c r="K76" s="68">
        <v>176.2</v>
      </c>
      <c r="L76" s="68">
        <v>221.1</v>
      </c>
      <c r="M76" s="68">
        <v>206.8</v>
      </c>
      <c r="N76" s="68">
        <v>734.7</v>
      </c>
    </row>
    <row r="77" spans="2:14" x14ac:dyDescent="0.35">
      <c r="B77" s="47">
        <v>71</v>
      </c>
      <c r="C77" s="65" t="s">
        <v>95</v>
      </c>
      <c r="D77" s="66">
        <v>23.6</v>
      </c>
      <c r="E77" s="66">
        <v>11.2</v>
      </c>
      <c r="F77" s="66">
        <v>11.7</v>
      </c>
      <c r="G77" s="66">
        <v>3.1</v>
      </c>
      <c r="H77" s="67"/>
      <c r="I77" s="65" t="s">
        <v>95</v>
      </c>
      <c r="J77" s="66">
        <v>171.4</v>
      </c>
      <c r="K77" s="66">
        <v>212.9</v>
      </c>
      <c r="L77" s="66">
        <v>223.3</v>
      </c>
      <c r="M77" s="66">
        <v>229.4</v>
      </c>
      <c r="N77" s="68">
        <v>837</v>
      </c>
    </row>
    <row r="78" spans="2:14" x14ac:dyDescent="0.35">
      <c r="B78" s="47">
        <v>72</v>
      </c>
      <c r="C78" s="65" t="s">
        <v>180</v>
      </c>
      <c r="D78" s="66">
        <v>28.3</v>
      </c>
      <c r="E78" s="66">
        <v>11.5</v>
      </c>
      <c r="F78" s="66">
        <v>14.1</v>
      </c>
      <c r="G78" s="66">
        <v>4.2</v>
      </c>
      <c r="H78" s="67"/>
      <c r="I78" s="65" t="s">
        <v>180</v>
      </c>
      <c r="J78" s="68">
        <v>76.8</v>
      </c>
      <c r="K78" s="68">
        <v>113.8</v>
      </c>
      <c r="L78" s="68">
        <v>189.7</v>
      </c>
      <c r="M78" s="68">
        <v>147.69999999999999</v>
      </c>
      <c r="N78" s="68">
        <v>527.9</v>
      </c>
    </row>
    <row r="79" spans="2:14" x14ac:dyDescent="0.35">
      <c r="B79" s="47">
        <v>73</v>
      </c>
      <c r="C79" s="65" t="s">
        <v>181</v>
      </c>
      <c r="D79" s="66">
        <v>25.1</v>
      </c>
      <c r="E79" s="66">
        <v>13.2</v>
      </c>
      <c r="F79" s="66">
        <v>13.4</v>
      </c>
      <c r="G79" s="66">
        <v>6.3</v>
      </c>
      <c r="H79" s="67"/>
      <c r="I79" s="65" t="s">
        <v>181</v>
      </c>
      <c r="J79" s="66">
        <v>170.3</v>
      </c>
      <c r="K79" s="66">
        <v>204.6</v>
      </c>
      <c r="L79" s="66">
        <v>200.3</v>
      </c>
      <c r="M79" s="66">
        <v>214.7</v>
      </c>
      <c r="N79" s="68">
        <v>790</v>
      </c>
    </row>
    <row r="80" spans="2:14" x14ac:dyDescent="0.35">
      <c r="B80" s="47">
        <v>74</v>
      </c>
      <c r="C80" s="65" t="s">
        <v>97</v>
      </c>
      <c r="D80" s="66">
        <v>25</v>
      </c>
      <c r="E80" s="66">
        <v>12.7</v>
      </c>
      <c r="F80" s="66">
        <v>12.4</v>
      </c>
      <c r="G80" s="66">
        <v>5.2</v>
      </c>
      <c r="H80" s="67"/>
      <c r="I80" s="65" t="s">
        <v>97</v>
      </c>
      <c r="J80" s="66">
        <v>156.9</v>
      </c>
      <c r="K80" s="66">
        <v>188.2</v>
      </c>
      <c r="L80" s="66">
        <v>204.8</v>
      </c>
      <c r="M80" s="66">
        <v>209.4</v>
      </c>
      <c r="N80" s="68">
        <v>759.3</v>
      </c>
    </row>
    <row r="81" spans="2:14" x14ac:dyDescent="0.35">
      <c r="B81" s="47">
        <v>75</v>
      </c>
      <c r="C81" s="65" t="s">
        <v>98</v>
      </c>
      <c r="D81" s="66">
        <v>29.3</v>
      </c>
      <c r="E81" s="66">
        <v>13.6</v>
      </c>
      <c r="F81" s="66">
        <v>12.5</v>
      </c>
      <c r="G81" s="66">
        <v>3.1</v>
      </c>
      <c r="H81" s="67"/>
      <c r="I81" s="65" t="s">
        <v>98</v>
      </c>
      <c r="J81" s="68">
        <v>141.9</v>
      </c>
      <c r="K81" s="68">
        <v>183.4</v>
      </c>
      <c r="L81" s="68">
        <v>264.5</v>
      </c>
      <c r="M81" s="68">
        <v>201.8</v>
      </c>
      <c r="N81" s="68">
        <v>791.6</v>
      </c>
    </row>
    <row r="82" spans="2:14" x14ac:dyDescent="0.35">
      <c r="B82" s="47">
        <v>76</v>
      </c>
      <c r="C82" s="65" t="s">
        <v>47</v>
      </c>
      <c r="D82" s="66">
        <v>25.1</v>
      </c>
      <c r="E82" s="66">
        <v>13.5</v>
      </c>
      <c r="F82" s="66">
        <v>14.2</v>
      </c>
      <c r="G82" s="66">
        <v>5.4</v>
      </c>
      <c r="H82" s="67"/>
      <c r="I82" s="65" t="s">
        <v>47</v>
      </c>
      <c r="J82" s="66">
        <v>126.2</v>
      </c>
      <c r="K82" s="66">
        <v>128.30000000000001</v>
      </c>
      <c r="L82" s="66">
        <v>123.6</v>
      </c>
      <c r="M82" s="66">
        <v>151</v>
      </c>
      <c r="N82" s="68">
        <v>529.1</v>
      </c>
    </row>
    <row r="83" spans="2:14" x14ac:dyDescent="0.35">
      <c r="B83" s="47">
        <v>77</v>
      </c>
      <c r="C83" s="65" t="s">
        <v>48</v>
      </c>
      <c r="D83" s="66">
        <v>25.4</v>
      </c>
      <c r="E83" s="66">
        <v>13.9</v>
      </c>
      <c r="F83" s="66">
        <v>14.2</v>
      </c>
      <c r="G83" s="66">
        <v>6.8</v>
      </c>
      <c r="H83" s="67"/>
      <c r="I83" s="65" t="s">
        <v>48</v>
      </c>
      <c r="J83" s="66">
        <v>150.30000000000001</v>
      </c>
      <c r="K83" s="66">
        <v>163.5</v>
      </c>
      <c r="L83" s="66">
        <v>155.6</v>
      </c>
      <c r="M83" s="66">
        <v>178.3</v>
      </c>
      <c r="N83" s="68">
        <v>647.70000000000005</v>
      </c>
    </row>
    <row r="84" spans="2:14" x14ac:dyDescent="0.35">
      <c r="B84" s="47">
        <v>78</v>
      </c>
      <c r="C84" s="65" t="s">
        <v>185</v>
      </c>
      <c r="D84" s="66">
        <v>23.6</v>
      </c>
      <c r="E84" s="66">
        <v>11.1</v>
      </c>
      <c r="F84" s="66">
        <v>10.5</v>
      </c>
      <c r="G84" s="66">
        <v>3.8</v>
      </c>
      <c r="H84" s="67"/>
      <c r="I84" s="65" t="s">
        <v>185</v>
      </c>
      <c r="J84" s="66">
        <v>225.7</v>
      </c>
      <c r="K84" s="66">
        <v>303.39999999999998</v>
      </c>
      <c r="L84" s="66">
        <v>402.4</v>
      </c>
      <c r="M84" s="66">
        <v>357.5</v>
      </c>
      <c r="N84" s="69">
        <v>1288.9000000000001</v>
      </c>
    </row>
    <row r="85" spans="2:14" x14ac:dyDescent="0.35">
      <c r="B85" s="47">
        <v>79</v>
      </c>
      <c r="C85" s="65" t="s">
        <v>186</v>
      </c>
      <c r="D85" s="66">
        <v>29.9</v>
      </c>
      <c r="E85" s="66">
        <v>13.5</v>
      </c>
      <c r="F85" s="66">
        <v>14.7</v>
      </c>
      <c r="G85" s="66">
        <v>4.3</v>
      </c>
      <c r="H85" s="67"/>
      <c r="I85" s="65" t="s">
        <v>186</v>
      </c>
      <c r="J85" s="68">
        <v>69.7</v>
      </c>
      <c r="K85" s="68">
        <v>85</v>
      </c>
      <c r="L85" s="68">
        <v>108.3</v>
      </c>
      <c r="M85" s="68">
        <v>106.6</v>
      </c>
      <c r="N85" s="68">
        <v>369.6</v>
      </c>
    </row>
    <row r="86" spans="2:14" ht="15" thickBot="1" x14ac:dyDescent="0.4">
      <c r="B86" s="47">
        <v>80</v>
      </c>
      <c r="C86" s="55" t="s">
        <v>367</v>
      </c>
      <c r="D86" s="56">
        <v>23.9</v>
      </c>
      <c r="E86" s="57">
        <v>12.2</v>
      </c>
      <c r="F86" s="56">
        <v>13.5</v>
      </c>
      <c r="G86" s="56">
        <v>5.6</v>
      </c>
      <c r="H86" s="27"/>
      <c r="I86" s="55" t="s">
        <v>367</v>
      </c>
      <c r="J86" s="58">
        <v>120.7</v>
      </c>
      <c r="K86" s="58">
        <v>169.4</v>
      </c>
      <c r="L86" s="58">
        <v>227.2</v>
      </c>
      <c r="M86" s="59">
        <v>195</v>
      </c>
      <c r="N86" s="58">
        <v>712.3</v>
      </c>
    </row>
  </sheetData>
  <sortState xmlns:xlrd2="http://schemas.microsoft.com/office/spreadsheetml/2017/richdata2" ref="B7:N85">
    <sortCondition ref="C7:C85"/>
  </sortState>
  <mergeCells count="2">
    <mergeCell ref="C1:G1"/>
    <mergeCell ref="C2:F2"/>
  </mergeCells>
  <hyperlinks>
    <hyperlink ref="C2" r:id="rId1" xr:uid="{C838ECA4-8713-47B1-BF26-8D55FF011EF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2789-7FAB-4807-9F22-083102B46696}">
  <sheetPr>
    <tabColor theme="3" tint="0.249977111117893"/>
  </sheetPr>
  <dimension ref="A1:Q3974"/>
  <sheetViews>
    <sheetView topLeftCell="A2539" zoomScale="75" zoomScaleNormal="75" workbookViewId="0">
      <selection activeCell="A59" sqref="A59:XFD59"/>
    </sheetView>
  </sheetViews>
  <sheetFormatPr defaultRowHeight="14.5" x14ac:dyDescent="0.35"/>
  <cols>
    <col min="1" max="1" width="10.26953125" style="45" customWidth="1"/>
    <col min="2" max="2" width="31.6328125" customWidth="1"/>
    <col min="3" max="3" width="37.54296875" customWidth="1"/>
    <col min="4" max="4" width="20.7265625" customWidth="1"/>
    <col min="5" max="5" width="21.1796875" customWidth="1"/>
    <col min="9" max="16" width="31.6328125" customWidth="1"/>
  </cols>
  <sheetData>
    <row r="1" spans="2:2" ht="23.5" x14ac:dyDescent="0.55000000000000004">
      <c r="B1" s="8" t="s">
        <v>314</v>
      </c>
    </row>
    <row r="2" spans="2:2" x14ac:dyDescent="0.35">
      <c r="B2" t="s">
        <v>313</v>
      </c>
    </row>
    <row r="48" spans="2:5" x14ac:dyDescent="0.35">
      <c r="B48" s="79">
        <v>1</v>
      </c>
      <c r="C48" s="79">
        <v>2</v>
      </c>
      <c r="D48" s="72">
        <v>3</v>
      </c>
      <c r="E48" s="79">
        <v>4</v>
      </c>
    </row>
    <row r="50" spans="1:5" s="30" customFormat="1" x14ac:dyDescent="0.35">
      <c r="A50" s="45"/>
    </row>
    <row r="51" spans="1:5" x14ac:dyDescent="0.35">
      <c r="A51" s="46">
        <v>1</v>
      </c>
      <c r="B51" s="71" t="s">
        <v>49</v>
      </c>
      <c r="C51" s="71" t="s">
        <v>315</v>
      </c>
      <c r="D51" s="29" t="s">
        <v>338</v>
      </c>
      <c r="E51" s="71" t="s">
        <v>316</v>
      </c>
    </row>
    <row r="52" spans="1:5" x14ac:dyDescent="0.35">
      <c r="A52" s="46">
        <v>2</v>
      </c>
      <c r="B52" t="s">
        <v>317</v>
      </c>
      <c r="C52" t="s">
        <v>339</v>
      </c>
      <c r="D52" t="s">
        <v>318</v>
      </c>
      <c r="E52">
        <v>41502</v>
      </c>
    </row>
    <row r="53" spans="1:5" x14ac:dyDescent="0.35">
      <c r="A53" s="46">
        <v>3</v>
      </c>
      <c r="B53" t="s">
        <v>317</v>
      </c>
      <c r="C53" t="s">
        <v>339</v>
      </c>
      <c r="D53" t="s">
        <v>319</v>
      </c>
      <c r="E53">
        <v>5192</v>
      </c>
    </row>
    <row r="54" spans="1:5" x14ac:dyDescent="0.35">
      <c r="A54" s="46">
        <v>4</v>
      </c>
      <c r="B54" t="s">
        <v>317</v>
      </c>
      <c r="C54" t="s">
        <v>339</v>
      </c>
      <c r="D54" t="s">
        <v>320</v>
      </c>
      <c r="E54">
        <v>195</v>
      </c>
    </row>
    <row r="55" spans="1:5" x14ac:dyDescent="0.35">
      <c r="A55" s="46">
        <v>5</v>
      </c>
      <c r="B55" t="s">
        <v>317</v>
      </c>
      <c r="C55" t="s">
        <v>340</v>
      </c>
      <c r="D55" t="s">
        <v>321</v>
      </c>
      <c r="E55">
        <v>1793</v>
      </c>
    </row>
    <row r="56" spans="1:5" x14ac:dyDescent="0.35">
      <c r="A56" s="46">
        <v>6</v>
      </c>
      <c r="B56" t="s">
        <v>317</v>
      </c>
      <c r="C56" t="s">
        <v>340</v>
      </c>
      <c r="D56" t="s">
        <v>322</v>
      </c>
      <c r="E56">
        <v>549</v>
      </c>
    </row>
    <row r="57" spans="1:5" x14ac:dyDescent="0.35">
      <c r="A57" s="46">
        <v>7</v>
      </c>
      <c r="B57" t="s">
        <v>317</v>
      </c>
      <c r="C57" t="s">
        <v>341</v>
      </c>
      <c r="D57" t="s">
        <v>323</v>
      </c>
      <c r="E57">
        <v>302</v>
      </c>
    </row>
    <row r="58" spans="1:5" x14ac:dyDescent="0.35">
      <c r="A58" s="46">
        <v>8</v>
      </c>
      <c r="B58" t="s">
        <v>317</v>
      </c>
      <c r="C58" t="s">
        <v>341</v>
      </c>
      <c r="D58" t="s">
        <v>324</v>
      </c>
      <c r="E58">
        <v>1953</v>
      </c>
    </row>
    <row r="59" spans="1:5" x14ac:dyDescent="0.35">
      <c r="A59" s="46">
        <v>9</v>
      </c>
      <c r="B59" t="s">
        <v>317</v>
      </c>
      <c r="C59" t="s">
        <v>341</v>
      </c>
      <c r="D59" t="s">
        <v>325</v>
      </c>
      <c r="E59">
        <v>1</v>
      </c>
    </row>
    <row r="60" spans="1:5" x14ac:dyDescent="0.35">
      <c r="A60" s="46">
        <v>10</v>
      </c>
      <c r="B60" t="s">
        <v>326</v>
      </c>
      <c r="C60" t="s">
        <v>327</v>
      </c>
      <c r="D60" t="s">
        <v>327</v>
      </c>
      <c r="E60">
        <v>165589</v>
      </c>
    </row>
    <row r="61" spans="1:5" x14ac:dyDescent="0.35">
      <c r="A61" s="46">
        <v>11</v>
      </c>
      <c r="B61" t="s">
        <v>326</v>
      </c>
      <c r="C61" t="s">
        <v>327</v>
      </c>
      <c r="D61" t="s">
        <v>328</v>
      </c>
      <c r="E61">
        <v>225574</v>
      </c>
    </row>
    <row r="62" spans="1:5" x14ac:dyDescent="0.35">
      <c r="A62" s="46">
        <v>12</v>
      </c>
      <c r="B62" t="s">
        <v>326</v>
      </c>
      <c r="C62" t="s">
        <v>327</v>
      </c>
      <c r="D62" t="s">
        <v>329</v>
      </c>
      <c r="E62">
        <v>3647</v>
      </c>
    </row>
    <row r="63" spans="1:5" x14ac:dyDescent="0.35">
      <c r="A63" s="46">
        <v>13</v>
      </c>
      <c r="B63" t="s">
        <v>326</v>
      </c>
      <c r="C63" t="s">
        <v>342</v>
      </c>
      <c r="D63" t="s">
        <v>330</v>
      </c>
      <c r="E63">
        <v>661</v>
      </c>
    </row>
    <row r="64" spans="1:5" x14ac:dyDescent="0.35">
      <c r="A64" s="46">
        <v>14</v>
      </c>
      <c r="B64" t="s">
        <v>326</v>
      </c>
      <c r="C64" t="s">
        <v>342</v>
      </c>
      <c r="D64" t="s">
        <v>331</v>
      </c>
      <c r="E64">
        <v>18075</v>
      </c>
    </row>
    <row r="65" spans="1:5" x14ac:dyDescent="0.35">
      <c r="A65" s="46">
        <v>15</v>
      </c>
      <c r="B65" t="s">
        <v>326</v>
      </c>
      <c r="C65" t="s">
        <v>343</v>
      </c>
      <c r="D65" t="s">
        <v>332</v>
      </c>
      <c r="E65">
        <v>2493</v>
      </c>
    </row>
    <row r="66" spans="1:5" x14ac:dyDescent="0.35">
      <c r="A66" s="46">
        <v>16</v>
      </c>
      <c r="B66" t="s">
        <v>326</v>
      </c>
      <c r="C66" t="s">
        <v>343</v>
      </c>
      <c r="D66" t="s">
        <v>333</v>
      </c>
      <c r="E66">
        <v>6730</v>
      </c>
    </row>
    <row r="67" spans="1:5" x14ac:dyDescent="0.35">
      <c r="A67" s="46">
        <v>17</v>
      </c>
      <c r="B67" t="s">
        <v>326</v>
      </c>
      <c r="C67" t="s">
        <v>343</v>
      </c>
      <c r="D67" t="s">
        <v>334</v>
      </c>
      <c r="E67">
        <v>4103</v>
      </c>
    </row>
    <row r="68" spans="1:5" x14ac:dyDescent="0.35">
      <c r="A68" s="46">
        <v>18</v>
      </c>
      <c r="B68" t="s">
        <v>326</v>
      </c>
      <c r="C68" t="s">
        <v>343</v>
      </c>
      <c r="D68" t="s">
        <v>335</v>
      </c>
      <c r="E68">
        <v>209</v>
      </c>
    </row>
    <row r="69" spans="1:5" x14ac:dyDescent="0.35">
      <c r="A69" s="46">
        <v>19</v>
      </c>
      <c r="B69" t="s">
        <v>326</v>
      </c>
      <c r="C69" t="s">
        <v>336</v>
      </c>
      <c r="D69" t="s">
        <v>336</v>
      </c>
      <c r="E69">
        <v>244</v>
      </c>
    </row>
    <row r="70" spans="1:5" x14ac:dyDescent="0.35">
      <c r="A70" s="46">
        <v>20</v>
      </c>
      <c r="B70" t="s">
        <v>337</v>
      </c>
      <c r="E70">
        <v>478809</v>
      </c>
    </row>
    <row r="71" spans="1:5" x14ac:dyDescent="0.35">
      <c r="A71" s="46">
        <v>21</v>
      </c>
    </row>
    <row r="72" spans="1:5" x14ac:dyDescent="0.35">
      <c r="A72" s="46">
        <v>22</v>
      </c>
    </row>
    <row r="73" spans="1:5" x14ac:dyDescent="0.35">
      <c r="A73" s="46">
        <v>23</v>
      </c>
    </row>
    <row r="74" spans="1:5" x14ac:dyDescent="0.35">
      <c r="A74" s="46">
        <v>24</v>
      </c>
    </row>
    <row r="75" spans="1:5" x14ac:dyDescent="0.35">
      <c r="A75" s="46">
        <v>25</v>
      </c>
    </row>
    <row r="76" spans="1:5" x14ac:dyDescent="0.35">
      <c r="A76" s="46">
        <v>26</v>
      </c>
    </row>
    <row r="77" spans="1:5" x14ac:dyDescent="0.35">
      <c r="A77" s="46">
        <v>27</v>
      </c>
    </row>
    <row r="78" spans="1:5" x14ac:dyDescent="0.35">
      <c r="A78" s="46">
        <v>28</v>
      </c>
    </row>
    <row r="79" spans="1:5" x14ac:dyDescent="0.35">
      <c r="A79" s="46">
        <v>29</v>
      </c>
    </row>
    <row r="80" spans="1:5" x14ac:dyDescent="0.35">
      <c r="A80" s="46">
        <v>30</v>
      </c>
    </row>
    <row r="81" spans="1:1" x14ac:dyDescent="0.35">
      <c r="A81" s="46">
        <v>31</v>
      </c>
    </row>
    <row r="82" spans="1:1" x14ac:dyDescent="0.35">
      <c r="A82" s="46">
        <v>32</v>
      </c>
    </row>
    <row r="83" spans="1:1" x14ac:dyDescent="0.35">
      <c r="A83" s="46">
        <v>33</v>
      </c>
    </row>
    <row r="84" spans="1:1" x14ac:dyDescent="0.35">
      <c r="A84" s="46">
        <v>34</v>
      </c>
    </row>
    <row r="85" spans="1:1" x14ac:dyDescent="0.35">
      <c r="A85" s="46">
        <v>35</v>
      </c>
    </row>
    <row r="86" spans="1:1" x14ac:dyDescent="0.35">
      <c r="A86" s="46">
        <v>36</v>
      </c>
    </row>
    <row r="87" spans="1:1" x14ac:dyDescent="0.35">
      <c r="A87" s="46">
        <v>37</v>
      </c>
    </row>
    <row r="88" spans="1:1" x14ac:dyDescent="0.35">
      <c r="A88" s="46">
        <v>38</v>
      </c>
    </row>
    <row r="89" spans="1:1" x14ac:dyDescent="0.35">
      <c r="A89" s="46">
        <v>39</v>
      </c>
    </row>
    <row r="90" spans="1:1" x14ac:dyDescent="0.35">
      <c r="A90" s="46">
        <v>40</v>
      </c>
    </row>
    <row r="91" spans="1:1" x14ac:dyDescent="0.35">
      <c r="A91" s="46">
        <v>41</v>
      </c>
    </row>
    <row r="92" spans="1:1" x14ac:dyDescent="0.35">
      <c r="A92" s="46">
        <v>42</v>
      </c>
    </row>
    <row r="93" spans="1:1" x14ac:dyDescent="0.35">
      <c r="A93" s="46">
        <v>43</v>
      </c>
    </row>
    <row r="94" spans="1:1" x14ac:dyDescent="0.35">
      <c r="A94" s="46">
        <v>44</v>
      </c>
    </row>
    <row r="95" spans="1:1" x14ac:dyDescent="0.35">
      <c r="A95" s="46">
        <v>45</v>
      </c>
    </row>
    <row r="96" spans="1:1" x14ac:dyDescent="0.35">
      <c r="A96" s="46">
        <v>46</v>
      </c>
    </row>
    <row r="97" spans="1:5" x14ac:dyDescent="0.35">
      <c r="A97" s="46">
        <v>47</v>
      </c>
    </row>
    <row r="98" spans="1:5" x14ac:dyDescent="0.35">
      <c r="A98" s="46">
        <v>48</v>
      </c>
    </row>
    <row r="99" spans="1:5" x14ac:dyDescent="0.35">
      <c r="A99" s="46">
        <v>49</v>
      </c>
    </row>
    <row r="100" spans="1:5" s="30" customFormat="1" x14ac:dyDescent="0.35">
      <c r="A100" s="46">
        <v>50</v>
      </c>
    </row>
    <row r="101" spans="1:5" x14ac:dyDescent="0.35">
      <c r="A101" s="46">
        <v>51</v>
      </c>
      <c r="B101" s="29" t="s">
        <v>50</v>
      </c>
      <c r="C101" s="29" t="s">
        <v>315</v>
      </c>
      <c r="D101" s="29" t="s">
        <v>338</v>
      </c>
      <c r="E101" s="29" t="s">
        <v>316</v>
      </c>
    </row>
    <row r="102" spans="1:5" x14ac:dyDescent="0.35">
      <c r="A102" s="46">
        <v>52</v>
      </c>
      <c r="B102" t="s">
        <v>317</v>
      </c>
      <c r="C102" t="s">
        <v>339</v>
      </c>
      <c r="D102" t="s">
        <v>318</v>
      </c>
      <c r="E102">
        <v>180185</v>
      </c>
    </row>
    <row r="103" spans="1:5" x14ac:dyDescent="0.35">
      <c r="A103" s="46">
        <v>53</v>
      </c>
      <c r="B103" t="s">
        <v>317</v>
      </c>
      <c r="C103" t="s">
        <v>339</v>
      </c>
      <c r="D103" t="s">
        <v>319</v>
      </c>
      <c r="E103">
        <v>16</v>
      </c>
    </row>
    <row r="104" spans="1:5" x14ac:dyDescent="0.35">
      <c r="A104" s="46">
        <v>54</v>
      </c>
      <c r="B104" t="s">
        <v>317</v>
      </c>
      <c r="C104" t="s">
        <v>339</v>
      </c>
      <c r="D104" t="s">
        <v>320</v>
      </c>
      <c r="E104">
        <v>275</v>
      </c>
    </row>
    <row r="105" spans="1:5" x14ac:dyDescent="0.35">
      <c r="A105" s="46">
        <v>55</v>
      </c>
      <c r="B105" t="s">
        <v>317</v>
      </c>
      <c r="C105" t="s">
        <v>340</v>
      </c>
      <c r="D105" t="s">
        <v>321</v>
      </c>
      <c r="E105">
        <v>148406</v>
      </c>
    </row>
    <row r="106" spans="1:5" x14ac:dyDescent="0.35">
      <c r="A106" s="46">
        <v>56</v>
      </c>
      <c r="B106" t="s">
        <v>317</v>
      </c>
      <c r="C106" t="s">
        <v>341</v>
      </c>
      <c r="D106" t="s">
        <v>323</v>
      </c>
      <c r="E106">
        <v>971</v>
      </c>
    </row>
    <row r="107" spans="1:5" x14ac:dyDescent="0.35">
      <c r="A107" s="46">
        <v>57</v>
      </c>
      <c r="B107" t="s">
        <v>317</v>
      </c>
      <c r="C107" t="s">
        <v>341</v>
      </c>
      <c r="D107" t="s">
        <v>324</v>
      </c>
      <c r="E107">
        <v>314</v>
      </c>
    </row>
    <row r="108" spans="1:5" x14ac:dyDescent="0.35">
      <c r="A108" s="46">
        <v>58</v>
      </c>
      <c r="B108" t="s">
        <v>326</v>
      </c>
      <c r="C108" t="s">
        <v>327</v>
      </c>
      <c r="D108" t="s">
        <v>327</v>
      </c>
      <c r="E108">
        <v>49864</v>
      </c>
    </row>
    <row r="109" spans="1:5" x14ac:dyDescent="0.35">
      <c r="A109" s="46">
        <v>59</v>
      </c>
      <c r="B109" t="s">
        <v>326</v>
      </c>
      <c r="C109" t="s">
        <v>327</v>
      </c>
      <c r="D109" t="s">
        <v>328</v>
      </c>
      <c r="E109">
        <v>6716</v>
      </c>
    </row>
    <row r="110" spans="1:5" x14ac:dyDescent="0.35">
      <c r="A110" s="46">
        <v>60</v>
      </c>
      <c r="B110" t="s">
        <v>326</v>
      </c>
      <c r="C110" t="s">
        <v>327</v>
      </c>
      <c r="D110" t="s">
        <v>329</v>
      </c>
      <c r="E110">
        <v>4455</v>
      </c>
    </row>
    <row r="111" spans="1:5" x14ac:dyDescent="0.35">
      <c r="A111" s="46">
        <v>61</v>
      </c>
      <c r="B111" t="s">
        <v>326</v>
      </c>
      <c r="C111" t="s">
        <v>342</v>
      </c>
      <c r="D111" t="s">
        <v>331</v>
      </c>
      <c r="E111">
        <v>10898</v>
      </c>
    </row>
    <row r="112" spans="1:5" x14ac:dyDescent="0.35">
      <c r="A112" s="46">
        <v>62</v>
      </c>
      <c r="B112" t="s">
        <v>326</v>
      </c>
      <c r="C112" t="s">
        <v>343</v>
      </c>
      <c r="D112" t="s">
        <v>332</v>
      </c>
      <c r="E112">
        <v>798</v>
      </c>
    </row>
    <row r="113" spans="1:5" x14ac:dyDescent="0.35">
      <c r="A113" s="46">
        <v>63</v>
      </c>
      <c r="B113" t="s">
        <v>326</v>
      </c>
      <c r="C113" t="s">
        <v>343</v>
      </c>
      <c r="D113" t="s">
        <v>333</v>
      </c>
      <c r="E113">
        <v>6131</v>
      </c>
    </row>
    <row r="114" spans="1:5" x14ac:dyDescent="0.35">
      <c r="A114" s="46">
        <v>64</v>
      </c>
      <c r="B114" t="s">
        <v>326</v>
      </c>
      <c r="C114" t="s">
        <v>343</v>
      </c>
      <c r="D114" t="s">
        <v>334</v>
      </c>
      <c r="E114">
        <v>11696</v>
      </c>
    </row>
    <row r="115" spans="1:5" x14ac:dyDescent="0.35">
      <c r="A115" s="46">
        <v>65</v>
      </c>
      <c r="B115" t="s">
        <v>326</v>
      </c>
      <c r="C115" t="s">
        <v>343</v>
      </c>
      <c r="D115" t="s">
        <v>335</v>
      </c>
      <c r="E115">
        <v>311</v>
      </c>
    </row>
    <row r="116" spans="1:5" x14ac:dyDescent="0.35">
      <c r="A116" s="46">
        <v>66</v>
      </c>
      <c r="B116" t="s">
        <v>326</v>
      </c>
      <c r="C116" t="s">
        <v>336</v>
      </c>
      <c r="D116" t="s">
        <v>336</v>
      </c>
      <c r="E116">
        <v>80</v>
      </c>
    </row>
    <row r="117" spans="1:5" x14ac:dyDescent="0.35">
      <c r="A117" s="46">
        <v>67</v>
      </c>
      <c r="B117" t="s">
        <v>337</v>
      </c>
      <c r="E117">
        <f>SUM(E102:E116)</f>
        <v>421116</v>
      </c>
    </row>
    <row r="118" spans="1:5" x14ac:dyDescent="0.35">
      <c r="A118" s="46">
        <v>68</v>
      </c>
    </row>
    <row r="119" spans="1:5" x14ac:dyDescent="0.35">
      <c r="A119" s="46">
        <v>69</v>
      </c>
    </row>
    <row r="120" spans="1:5" x14ac:dyDescent="0.35">
      <c r="A120" s="46">
        <v>70</v>
      </c>
    </row>
    <row r="121" spans="1:5" x14ac:dyDescent="0.35">
      <c r="A121" s="46">
        <v>71</v>
      </c>
    </row>
    <row r="122" spans="1:5" x14ac:dyDescent="0.35">
      <c r="A122" s="46">
        <v>72</v>
      </c>
    </row>
    <row r="123" spans="1:5" x14ac:dyDescent="0.35">
      <c r="A123" s="46">
        <v>73</v>
      </c>
    </row>
    <row r="124" spans="1:5" x14ac:dyDescent="0.35">
      <c r="A124" s="46">
        <v>74</v>
      </c>
    </row>
    <row r="125" spans="1:5" x14ac:dyDescent="0.35">
      <c r="A125" s="46">
        <v>75</v>
      </c>
    </row>
    <row r="126" spans="1:5" x14ac:dyDescent="0.35">
      <c r="A126" s="46">
        <v>76</v>
      </c>
    </row>
    <row r="127" spans="1:5" x14ac:dyDescent="0.35">
      <c r="A127" s="46">
        <v>77</v>
      </c>
    </row>
    <row r="128" spans="1:5" x14ac:dyDescent="0.35">
      <c r="A128" s="46">
        <v>78</v>
      </c>
    </row>
    <row r="129" spans="1:1" x14ac:dyDescent="0.35">
      <c r="A129" s="46">
        <v>79</v>
      </c>
    </row>
    <row r="130" spans="1:1" x14ac:dyDescent="0.35">
      <c r="A130" s="46">
        <v>80</v>
      </c>
    </row>
    <row r="131" spans="1:1" x14ac:dyDescent="0.35">
      <c r="A131" s="46">
        <v>81</v>
      </c>
    </row>
    <row r="132" spans="1:1" x14ac:dyDescent="0.35">
      <c r="A132" s="46">
        <v>82</v>
      </c>
    </row>
    <row r="133" spans="1:1" x14ac:dyDescent="0.35">
      <c r="A133" s="46">
        <v>83</v>
      </c>
    </row>
    <row r="134" spans="1:1" x14ac:dyDescent="0.35">
      <c r="A134" s="46">
        <v>84</v>
      </c>
    </row>
    <row r="135" spans="1:1" x14ac:dyDescent="0.35">
      <c r="A135" s="46">
        <v>85</v>
      </c>
    </row>
    <row r="136" spans="1:1" x14ac:dyDescent="0.35">
      <c r="A136" s="46">
        <v>86</v>
      </c>
    </row>
    <row r="137" spans="1:1" x14ac:dyDescent="0.35">
      <c r="A137" s="46">
        <v>87</v>
      </c>
    </row>
    <row r="138" spans="1:1" x14ac:dyDescent="0.35">
      <c r="A138" s="46">
        <v>88</v>
      </c>
    </row>
    <row r="139" spans="1:1" x14ac:dyDescent="0.35">
      <c r="A139" s="46">
        <v>89</v>
      </c>
    </row>
    <row r="140" spans="1:1" x14ac:dyDescent="0.35">
      <c r="A140" s="46">
        <v>90</v>
      </c>
    </row>
    <row r="141" spans="1:1" x14ac:dyDescent="0.35">
      <c r="A141" s="46">
        <v>91</v>
      </c>
    </row>
    <row r="142" spans="1:1" x14ac:dyDescent="0.35">
      <c r="A142" s="46">
        <v>92</v>
      </c>
    </row>
    <row r="143" spans="1:1" x14ac:dyDescent="0.35">
      <c r="A143" s="46">
        <v>93</v>
      </c>
    </row>
    <row r="144" spans="1:1" x14ac:dyDescent="0.35">
      <c r="A144" s="46">
        <v>94</v>
      </c>
    </row>
    <row r="145" spans="1:5" x14ac:dyDescent="0.35">
      <c r="A145" s="46">
        <v>95</v>
      </c>
    </row>
    <row r="146" spans="1:5" x14ac:dyDescent="0.35">
      <c r="A146" s="46">
        <v>96</v>
      </c>
    </row>
    <row r="147" spans="1:5" x14ac:dyDescent="0.35">
      <c r="A147" s="46">
        <v>97</v>
      </c>
    </row>
    <row r="148" spans="1:5" x14ac:dyDescent="0.35">
      <c r="A148" s="46">
        <v>98</v>
      </c>
    </row>
    <row r="149" spans="1:5" x14ac:dyDescent="0.35">
      <c r="A149" s="46">
        <v>99</v>
      </c>
    </row>
    <row r="150" spans="1:5" s="30" customFormat="1" x14ac:dyDescent="0.35">
      <c r="A150" s="46">
        <v>100</v>
      </c>
    </row>
    <row r="151" spans="1:5" x14ac:dyDescent="0.35">
      <c r="A151" s="46">
        <v>101</v>
      </c>
      <c r="B151" s="29" t="s">
        <v>51</v>
      </c>
      <c r="C151" s="29" t="s">
        <v>315</v>
      </c>
      <c r="D151" s="29" t="s">
        <v>338</v>
      </c>
      <c r="E151" s="29" t="s">
        <v>316</v>
      </c>
    </row>
    <row r="152" spans="1:5" x14ac:dyDescent="0.35">
      <c r="A152" s="46">
        <v>102</v>
      </c>
      <c r="B152" t="s">
        <v>317</v>
      </c>
      <c r="C152" t="s">
        <v>339</v>
      </c>
      <c r="D152" t="s">
        <v>318</v>
      </c>
      <c r="E152">
        <v>24400</v>
      </c>
    </row>
    <row r="153" spans="1:5" x14ac:dyDescent="0.35">
      <c r="A153" s="46">
        <v>103</v>
      </c>
      <c r="B153" t="s">
        <v>317</v>
      </c>
      <c r="C153" t="s">
        <v>339</v>
      </c>
      <c r="D153" t="s">
        <v>319</v>
      </c>
      <c r="E153">
        <v>2748</v>
      </c>
    </row>
    <row r="154" spans="1:5" x14ac:dyDescent="0.35">
      <c r="A154" s="46">
        <v>104</v>
      </c>
      <c r="B154" t="s">
        <v>317</v>
      </c>
      <c r="C154" t="s">
        <v>339</v>
      </c>
      <c r="D154" t="s">
        <v>320</v>
      </c>
      <c r="E154">
        <v>504</v>
      </c>
    </row>
    <row r="155" spans="1:5" x14ac:dyDescent="0.35">
      <c r="A155" s="46">
        <v>105</v>
      </c>
      <c r="B155" t="s">
        <v>317</v>
      </c>
      <c r="C155" t="s">
        <v>340</v>
      </c>
      <c r="D155" t="s">
        <v>321</v>
      </c>
      <c r="E155">
        <v>5400</v>
      </c>
    </row>
    <row r="156" spans="1:5" x14ac:dyDescent="0.35">
      <c r="A156" s="46">
        <v>106</v>
      </c>
      <c r="B156" t="s">
        <v>317</v>
      </c>
      <c r="C156" t="s">
        <v>340</v>
      </c>
      <c r="D156" t="s">
        <v>322</v>
      </c>
      <c r="E156">
        <v>261</v>
      </c>
    </row>
    <row r="157" spans="1:5" x14ac:dyDescent="0.35">
      <c r="A157" s="46">
        <v>107</v>
      </c>
      <c r="B157" t="s">
        <v>317</v>
      </c>
      <c r="C157" t="s">
        <v>341</v>
      </c>
      <c r="D157" t="s">
        <v>323</v>
      </c>
      <c r="E157">
        <v>1100</v>
      </c>
    </row>
    <row r="158" spans="1:5" x14ac:dyDescent="0.35">
      <c r="A158" s="46">
        <v>108</v>
      </c>
      <c r="B158" t="s">
        <v>317</v>
      </c>
      <c r="C158" t="s">
        <v>341</v>
      </c>
      <c r="D158" t="s">
        <v>324</v>
      </c>
      <c r="E158">
        <v>3823</v>
      </c>
    </row>
    <row r="159" spans="1:5" x14ac:dyDescent="0.35">
      <c r="A159" s="46">
        <v>109</v>
      </c>
      <c r="B159" t="s">
        <v>317</v>
      </c>
      <c r="C159" t="s">
        <v>341</v>
      </c>
      <c r="D159" t="s">
        <v>325</v>
      </c>
      <c r="E159">
        <v>9</v>
      </c>
    </row>
    <row r="160" spans="1:5" x14ac:dyDescent="0.35">
      <c r="A160" s="46">
        <v>110</v>
      </c>
      <c r="B160" t="s">
        <v>326</v>
      </c>
      <c r="C160" t="s">
        <v>327</v>
      </c>
      <c r="D160" t="s">
        <v>327</v>
      </c>
      <c r="E160">
        <v>5748</v>
      </c>
    </row>
    <row r="161" spans="1:5" x14ac:dyDescent="0.35">
      <c r="A161" s="46">
        <v>111</v>
      </c>
      <c r="B161" t="s">
        <v>326</v>
      </c>
      <c r="C161" t="s">
        <v>327</v>
      </c>
      <c r="D161" t="s">
        <v>328</v>
      </c>
      <c r="E161">
        <v>1800</v>
      </c>
    </row>
    <row r="162" spans="1:5" x14ac:dyDescent="0.35">
      <c r="A162" s="46">
        <v>112</v>
      </c>
      <c r="B162" t="s">
        <v>326</v>
      </c>
      <c r="C162" t="s">
        <v>327</v>
      </c>
      <c r="D162" t="s">
        <v>329</v>
      </c>
      <c r="E162">
        <v>450</v>
      </c>
    </row>
    <row r="163" spans="1:5" x14ac:dyDescent="0.35">
      <c r="A163" s="46">
        <v>113</v>
      </c>
      <c r="B163" t="s">
        <v>326</v>
      </c>
      <c r="C163" t="s">
        <v>342</v>
      </c>
      <c r="D163" t="s">
        <v>330</v>
      </c>
      <c r="E163">
        <v>87</v>
      </c>
    </row>
    <row r="164" spans="1:5" x14ac:dyDescent="0.35">
      <c r="A164" s="46">
        <v>114</v>
      </c>
      <c r="B164" t="s">
        <v>326</v>
      </c>
      <c r="C164" t="s">
        <v>342</v>
      </c>
      <c r="D164" t="s">
        <v>331</v>
      </c>
      <c r="E164">
        <v>2195</v>
      </c>
    </row>
    <row r="165" spans="1:5" x14ac:dyDescent="0.35">
      <c r="A165" s="46">
        <v>115</v>
      </c>
      <c r="B165" t="s">
        <v>326</v>
      </c>
      <c r="C165" t="s">
        <v>343</v>
      </c>
      <c r="D165" t="s">
        <v>332</v>
      </c>
      <c r="E165">
        <v>5969</v>
      </c>
    </row>
    <row r="166" spans="1:5" x14ac:dyDescent="0.35">
      <c r="A166" s="46">
        <v>116</v>
      </c>
      <c r="B166" t="s">
        <v>326</v>
      </c>
      <c r="C166" t="s">
        <v>343</v>
      </c>
      <c r="D166" t="s">
        <v>333</v>
      </c>
      <c r="E166">
        <v>11258</v>
      </c>
    </row>
    <row r="167" spans="1:5" x14ac:dyDescent="0.35">
      <c r="A167" s="46">
        <v>117</v>
      </c>
      <c r="B167" t="s">
        <v>326</v>
      </c>
      <c r="C167" t="s">
        <v>343</v>
      </c>
      <c r="D167" t="s">
        <v>334</v>
      </c>
      <c r="E167">
        <v>7388</v>
      </c>
    </row>
    <row r="168" spans="1:5" x14ac:dyDescent="0.35">
      <c r="A168" s="46">
        <v>118</v>
      </c>
      <c r="B168" t="s">
        <v>326</v>
      </c>
      <c r="C168" t="s">
        <v>343</v>
      </c>
      <c r="D168" t="s">
        <v>335</v>
      </c>
      <c r="E168">
        <v>673</v>
      </c>
    </row>
    <row r="169" spans="1:5" x14ac:dyDescent="0.35">
      <c r="A169" s="46">
        <v>119</v>
      </c>
      <c r="B169" t="s">
        <v>326</v>
      </c>
      <c r="C169" t="s">
        <v>343</v>
      </c>
      <c r="D169" t="s">
        <v>336</v>
      </c>
      <c r="E169">
        <v>93</v>
      </c>
    </row>
    <row r="170" spans="1:5" x14ac:dyDescent="0.35">
      <c r="A170" s="46">
        <v>120</v>
      </c>
      <c r="B170" t="s">
        <v>337</v>
      </c>
      <c r="E170">
        <f>SUM(E152:E169)</f>
        <v>73906</v>
      </c>
    </row>
    <row r="171" spans="1:5" x14ac:dyDescent="0.35">
      <c r="A171" s="46">
        <v>121</v>
      </c>
    </row>
    <row r="172" spans="1:5" x14ac:dyDescent="0.35">
      <c r="A172" s="46">
        <v>122</v>
      </c>
    </row>
    <row r="173" spans="1:5" x14ac:dyDescent="0.35">
      <c r="A173" s="46">
        <v>123</v>
      </c>
    </row>
    <row r="174" spans="1:5" x14ac:dyDescent="0.35">
      <c r="A174" s="46">
        <v>124</v>
      </c>
    </row>
    <row r="175" spans="1:5" x14ac:dyDescent="0.35">
      <c r="A175" s="46">
        <v>125</v>
      </c>
    </row>
    <row r="176" spans="1:5" x14ac:dyDescent="0.35">
      <c r="A176" s="46">
        <v>126</v>
      </c>
    </row>
    <row r="177" spans="1:1" x14ac:dyDescent="0.35">
      <c r="A177" s="46">
        <v>127</v>
      </c>
    </row>
    <row r="178" spans="1:1" x14ac:dyDescent="0.35">
      <c r="A178" s="46">
        <v>128</v>
      </c>
    </row>
    <row r="179" spans="1:1" x14ac:dyDescent="0.35">
      <c r="A179" s="46">
        <v>129</v>
      </c>
    </row>
    <row r="180" spans="1:1" x14ac:dyDescent="0.35">
      <c r="A180" s="46">
        <v>130</v>
      </c>
    </row>
    <row r="181" spans="1:1" x14ac:dyDescent="0.35">
      <c r="A181" s="46">
        <v>131</v>
      </c>
    </row>
    <row r="182" spans="1:1" x14ac:dyDescent="0.35">
      <c r="A182" s="46">
        <v>132</v>
      </c>
    </row>
    <row r="183" spans="1:1" x14ac:dyDescent="0.35">
      <c r="A183" s="46">
        <v>133</v>
      </c>
    </row>
    <row r="184" spans="1:1" x14ac:dyDescent="0.35">
      <c r="A184" s="46">
        <v>134</v>
      </c>
    </row>
    <row r="185" spans="1:1" x14ac:dyDescent="0.35">
      <c r="A185" s="46">
        <v>135</v>
      </c>
    </row>
    <row r="186" spans="1:1" x14ac:dyDescent="0.35">
      <c r="A186" s="46">
        <v>136</v>
      </c>
    </row>
    <row r="187" spans="1:1" x14ac:dyDescent="0.35">
      <c r="A187" s="46">
        <v>137</v>
      </c>
    </row>
    <row r="188" spans="1:1" x14ac:dyDescent="0.35">
      <c r="A188" s="46">
        <v>138</v>
      </c>
    </row>
    <row r="189" spans="1:1" x14ac:dyDescent="0.35">
      <c r="A189" s="46">
        <v>139</v>
      </c>
    </row>
    <row r="190" spans="1:1" x14ac:dyDescent="0.35">
      <c r="A190" s="46">
        <v>140</v>
      </c>
    </row>
    <row r="191" spans="1:1" x14ac:dyDescent="0.35">
      <c r="A191" s="46">
        <v>141</v>
      </c>
    </row>
    <row r="192" spans="1:1" x14ac:dyDescent="0.35">
      <c r="A192" s="46">
        <v>142</v>
      </c>
    </row>
    <row r="193" spans="1:5" x14ac:dyDescent="0.35">
      <c r="A193" s="46">
        <v>143</v>
      </c>
    </row>
    <row r="194" spans="1:5" x14ac:dyDescent="0.35">
      <c r="A194" s="46">
        <v>144</v>
      </c>
    </row>
    <row r="195" spans="1:5" x14ac:dyDescent="0.35">
      <c r="A195" s="46">
        <v>145</v>
      </c>
    </row>
    <row r="196" spans="1:5" x14ac:dyDescent="0.35">
      <c r="A196" s="46">
        <v>146</v>
      </c>
    </row>
    <row r="197" spans="1:5" x14ac:dyDescent="0.35">
      <c r="A197" s="46">
        <v>147</v>
      </c>
    </row>
    <row r="198" spans="1:5" x14ac:dyDescent="0.35">
      <c r="A198" s="46">
        <v>148</v>
      </c>
    </row>
    <row r="199" spans="1:5" x14ac:dyDescent="0.35">
      <c r="A199" s="46">
        <v>149</v>
      </c>
    </row>
    <row r="200" spans="1:5" s="30" customFormat="1" x14ac:dyDescent="0.35">
      <c r="A200" s="46">
        <v>150</v>
      </c>
    </row>
    <row r="201" spans="1:5" x14ac:dyDescent="0.35">
      <c r="A201" s="46">
        <v>151</v>
      </c>
      <c r="B201" s="29" t="s">
        <v>20</v>
      </c>
      <c r="C201" s="29" t="s">
        <v>315</v>
      </c>
      <c r="D201" s="29" t="s">
        <v>338</v>
      </c>
      <c r="E201" s="29" t="s">
        <v>316</v>
      </c>
    </row>
    <row r="202" spans="1:5" x14ac:dyDescent="0.35">
      <c r="A202" s="46">
        <v>152</v>
      </c>
      <c r="B202" t="s">
        <v>317</v>
      </c>
      <c r="C202" t="s">
        <v>339</v>
      </c>
      <c r="D202" t="s">
        <v>318</v>
      </c>
      <c r="E202">
        <v>14</v>
      </c>
    </row>
    <row r="203" spans="1:5" x14ac:dyDescent="0.35">
      <c r="A203" s="46">
        <v>153</v>
      </c>
      <c r="B203" t="s">
        <v>317</v>
      </c>
      <c r="C203" t="s">
        <v>339</v>
      </c>
      <c r="D203" t="s">
        <v>319</v>
      </c>
      <c r="E203">
        <v>14</v>
      </c>
    </row>
    <row r="204" spans="1:5" x14ac:dyDescent="0.35">
      <c r="A204" s="46">
        <v>154</v>
      </c>
      <c r="B204" t="s">
        <v>317</v>
      </c>
      <c r="C204" t="s">
        <v>341</v>
      </c>
      <c r="D204" t="s">
        <v>325</v>
      </c>
      <c r="E204">
        <v>2</v>
      </c>
    </row>
    <row r="205" spans="1:5" x14ac:dyDescent="0.35">
      <c r="A205" s="46">
        <v>155</v>
      </c>
      <c r="B205" t="s">
        <v>326</v>
      </c>
      <c r="C205" t="s">
        <v>327</v>
      </c>
      <c r="D205" t="s">
        <v>327</v>
      </c>
      <c r="E205">
        <v>297</v>
      </c>
    </row>
    <row r="206" spans="1:5" x14ac:dyDescent="0.35">
      <c r="A206" s="46">
        <v>156</v>
      </c>
      <c r="B206" t="s">
        <v>326</v>
      </c>
      <c r="C206" t="s">
        <v>343</v>
      </c>
      <c r="D206" t="s">
        <v>332</v>
      </c>
      <c r="E206">
        <v>4576</v>
      </c>
    </row>
    <row r="207" spans="1:5" x14ac:dyDescent="0.35">
      <c r="A207" s="46">
        <v>157</v>
      </c>
      <c r="B207" t="s">
        <v>326</v>
      </c>
      <c r="C207" t="s">
        <v>343</v>
      </c>
      <c r="D207" t="s">
        <v>333</v>
      </c>
      <c r="E207">
        <v>61</v>
      </c>
    </row>
    <row r="208" spans="1:5" x14ac:dyDescent="0.35">
      <c r="A208" s="46">
        <v>158</v>
      </c>
      <c r="B208" t="s">
        <v>326</v>
      </c>
      <c r="C208" t="s">
        <v>343</v>
      </c>
      <c r="D208" t="s">
        <v>334</v>
      </c>
      <c r="E208">
        <v>1291</v>
      </c>
    </row>
    <row r="209" spans="1:5" x14ac:dyDescent="0.35">
      <c r="A209" s="46">
        <v>159</v>
      </c>
      <c r="B209" t="s">
        <v>337</v>
      </c>
      <c r="E209">
        <f>SUM(E202:E208)</f>
        <v>6255</v>
      </c>
    </row>
    <row r="210" spans="1:5" x14ac:dyDescent="0.35">
      <c r="A210" s="46">
        <v>160</v>
      </c>
    </row>
    <row r="211" spans="1:5" x14ac:dyDescent="0.35">
      <c r="A211" s="46">
        <v>161</v>
      </c>
    </row>
    <row r="212" spans="1:5" x14ac:dyDescent="0.35">
      <c r="A212" s="46">
        <v>162</v>
      </c>
    </row>
    <row r="213" spans="1:5" x14ac:dyDescent="0.35">
      <c r="A213" s="46">
        <v>163</v>
      </c>
    </row>
    <row r="214" spans="1:5" x14ac:dyDescent="0.35">
      <c r="A214" s="46">
        <v>164</v>
      </c>
    </row>
    <row r="215" spans="1:5" x14ac:dyDescent="0.35">
      <c r="A215" s="46">
        <v>165</v>
      </c>
    </row>
    <row r="216" spans="1:5" x14ac:dyDescent="0.35">
      <c r="A216" s="46">
        <v>166</v>
      </c>
    </row>
    <row r="217" spans="1:5" x14ac:dyDescent="0.35">
      <c r="A217" s="46">
        <v>167</v>
      </c>
    </row>
    <row r="218" spans="1:5" x14ac:dyDescent="0.35">
      <c r="A218" s="46">
        <v>168</v>
      </c>
    </row>
    <row r="219" spans="1:5" x14ac:dyDescent="0.35">
      <c r="A219" s="46">
        <v>169</v>
      </c>
    </row>
    <row r="220" spans="1:5" x14ac:dyDescent="0.35">
      <c r="A220" s="46">
        <v>170</v>
      </c>
    </row>
    <row r="221" spans="1:5" x14ac:dyDescent="0.35">
      <c r="A221" s="46">
        <v>171</v>
      </c>
    </row>
    <row r="222" spans="1:5" x14ac:dyDescent="0.35">
      <c r="A222" s="46">
        <v>172</v>
      </c>
    </row>
    <row r="223" spans="1:5" x14ac:dyDescent="0.35">
      <c r="A223" s="46">
        <v>173</v>
      </c>
    </row>
    <row r="224" spans="1:5" x14ac:dyDescent="0.35">
      <c r="A224" s="46">
        <v>174</v>
      </c>
    </row>
    <row r="225" spans="1:1" x14ac:dyDescent="0.35">
      <c r="A225" s="46">
        <v>175</v>
      </c>
    </row>
    <row r="226" spans="1:1" x14ac:dyDescent="0.35">
      <c r="A226" s="46">
        <v>176</v>
      </c>
    </row>
    <row r="227" spans="1:1" x14ac:dyDescent="0.35">
      <c r="A227" s="46">
        <v>177</v>
      </c>
    </row>
    <row r="228" spans="1:1" x14ac:dyDescent="0.35">
      <c r="A228" s="46">
        <v>178</v>
      </c>
    </row>
    <row r="229" spans="1:1" x14ac:dyDescent="0.35">
      <c r="A229" s="46">
        <v>179</v>
      </c>
    </row>
    <row r="230" spans="1:1" x14ac:dyDescent="0.35">
      <c r="A230" s="46">
        <v>180</v>
      </c>
    </row>
    <row r="231" spans="1:1" x14ac:dyDescent="0.35">
      <c r="A231" s="46">
        <v>181</v>
      </c>
    </row>
    <row r="232" spans="1:1" x14ac:dyDescent="0.35">
      <c r="A232" s="46">
        <v>182</v>
      </c>
    </row>
    <row r="233" spans="1:1" x14ac:dyDescent="0.35">
      <c r="A233" s="46">
        <v>183</v>
      </c>
    </row>
    <row r="234" spans="1:1" x14ac:dyDescent="0.35">
      <c r="A234" s="46">
        <v>184</v>
      </c>
    </row>
    <row r="235" spans="1:1" x14ac:dyDescent="0.35">
      <c r="A235" s="46">
        <v>185</v>
      </c>
    </row>
    <row r="236" spans="1:1" x14ac:dyDescent="0.35">
      <c r="A236" s="46">
        <v>186</v>
      </c>
    </row>
    <row r="237" spans="1:1" x14ac:dyDescent="0.35">
      <c r="A237" s="46">
        <v>187</v>
      </c>
    </row>
    <row r="238" spans="1:1" x14ac:dyDescent="0.35">
      <c r="A238" s="46">
        <v>188</v>
      </c>
    </row>
    <row r="239" spans="1:1" x14ac:dyDescent="0.35">
      <c r="A239" s="46">
        <v>189</v>
      </c>
    </row>
    <row r="240" spans="1:1" x14ac:dyDescent="0.35">
      <c r="A240" s="46">
        <v>190</v>
      </c>
    </row>
    <row r="241" spans="1:5" x14ac:dyDescent="0.35">
      <c r="A241" s="46">
        <v>191</v>
      </c>
    </row>
    <row r="242" spans="1:5" x14ac:dyDescent="0.35">
      <c r="A242" s="46">
        <v>192</v>
      </c>
    </row>
    <row r="243" spans="1:5" x14ac:dyDescent="0.35">
      <c r="A243" s="46">
        <v>193</v>
      </c>
    </row>
    <row r="244" spans="1:5" x14ac:dyDescent="0.35">
      <c r="A244" s="46">
        <v>194</v>
      </c>
    </row>
    <row r="245" spans="1:5" x14ac:dyDescent="0.35">
      <c r="A245" s="46">
        <v>195</v>
      </c>
    </row>
    <row r="246" spans="1:5" x14ac:dyDescent="0.35">
      <c r="A246" s="46">
        <v>196</v>
      </c>
    </row>
    <row r="247" spans="1:5" x14ac:dyDescent="0.35">
      <c r="A247" s="46">
        <v>197</v>
      </c>
    </row>
    <row r="248" spans="1:5" x14ac:dyDescent="0.35">
      <c r="A248" s="46">
        <v>198</v>
      </c>
    </row>
    <row r="249" spans="1:5" x14ac:dyDescent="0.35">
      <c r="A249" s="46">
        <v>199</v>
      </c>
    </row>
    <row r="250" spans="1:5" s="30" customFormat="1" x14ac:dyDescent="0.35">
      <c r="A250" s="46">
        <v>200</v>
      </c>
    </row>
    <row r="251" spans="1:5" x14ac:dyDescent="0.35">
      <c r="A251" s="46">
        <v>201</v>
      </c>
      <c r="B251" s="29" t="s">
        <v>52</v>
      </c>
      <c r="C251" s="29" t="s">
        <v>315</v>
      </c>
      <c r="D251" s="29" t="s">
        <v>338</v>
      </c>
      <c r="E251" s="29" t="s">
        <v>316</v>
      </c>
    </row>
    <row r="252" spans="1:5" x14ac:dyDescent="0.35">
      <c r="A252" s="46">
        <v>202</v>
      </c>
      <c r="B252" t="s">
        <v>317</v>
      </c>
      <c r="C252" t="s">
        <v>339</v>
      </c>
      <c r="D252" t="s">
        <v>318</v>
      </c>
      <c r="E252">
        <v>62289</v>
      </c>
    </row>
    <row r="253" spans="1:5" x14ac:dyDescent="0.35">
      <c r="A253" s="46">
        <v>203</v>
      </c>
      <c r="B253" t="s">
        <v>317</v>
      </c>
      <c r="C253" t="s">
        <v>339</v>
      </c>
      <c r="D253" t="s">
        <v>319</v>
      </c>
      <c r="E253">
        <v>100</v>
      </c>
    </row>
    <row r="254" spans="1:5" x14ac:dyDescent="0.35">
      <c r="A254" s="46">
        <v>204</v>
      </c>
      <c r="B254" t="s">
        <v>317</v>
      </c>
      <c r="C254" t="s">
        <v>339</v>
      </c>
      <c r="D254" t="s">
        <v>320</v>
      </c>
      <c r="E254">
        <v>55</v>
      </c>
    </row>
    <row r="255" spans="1:5" x14ac:dyDescent="0.35">
      <c r="A255" s="46">
        <v>205</v>
      </c>
      <c r="B255" t="s">
        <v>317</v>
      </c>
      <c r="C255" t="s">
        <v>340</v>
      </c>
      <c r="D255" t="s">
        <v>321</v>
      </c>
      <c r="E255">
        <v>77</v>
      </c>
    </row>
    <row r="256" spans="1:5" x14ac:dyDescent="0.35">
      <c r="A256" s="46">
        <v>206</v>
      </c>
      <c r="B256" t="s">
        <v>317</v>
      </c>
      <c r="C256" t="s">
        <v>341</v>
      </c>
      <c r="D256" t="s">
        <v>323</v>
      </c>
      <c r="E256">
        <v>159</v>
      </c>
    </row>
    <row r="257" spans="1:5" x14ac:dyDescent="0.35">
      <c r="A257" s="46">
        <v>207</v>
      </c>
      <c r="B257" t="s">
        <v>317</v>
      </c>
      <c r="C257" t="s">
        <v>341</v>
      </c>
      <c r="D257" t="s">
        <v>324</v>
      </c>
      <c r="E257">
        <v>70</v>
      </c>
    </row>
    <row r="258" spans="1:5" x14ac:dyDescent="0.35">
      <c r="A258" s="46">
        <v>208</v>
      </c>
      <c r="B258" t="s">
        <v>317</v>
      </c>
      <c r="C258" t="s">
        <v>341</v>
      </c>
      <c r="D258" t="s">
        <v>325</v>
      </c>
      <c r="E258">
        <v>27</v>
      </c>
    </row>
    <row r="259" spans="1:5" x14ac:dyDescent="0.35">
      <c r="A259" s="46">
        <v>209</v>
      </c>
      <c r="B259" t="s">
        <v>326</v>
      </c>
      <c r="C259" t="s">
        <v>327</v>
      </c>
      <c r="D259" t="s">
        <v>327</v>
      </c>
      <c r="E259">
        <v>6563</v>
      </c>
    </row>
    <row r="260" spans="1:5" x14ac:dyDescent="0.35">
      <c r="A260" s="46">
        <v>210</v>
      </c>
      <c r="B260" t="s">
        <v>326</v>
      </c>
      <c r="C260" t="s">
        <v>327</v>
      </c>
      <c r="D260" t="s">
        <v>329</v>
      </c>
      <c r="E260">
        <v>544</v>
      </c>
    </row>
    <row r="261" spans="1:5" x14ac:dyDescent="0.35">
      <c r="A261" s="46">
        <v>211</v>
      </c>
      <c r="B261" t="s">
        <v>326</v>
      </c>
      <c r="C261" t="s">
        <v>342</v>
      </c>
      <c r="D261" t="s">
        <v>331</v>
      </c>
      <c r="E261">
        <v>31</v>
      </c>
    </row>
    <row r="262" spans="1:5" x14ac:dyDescent="0.35">
      <c r="A262" s="46">
        <v>212</v>
      </c>
      <c r="B262" t="s">
        <v>326</v>
      </c>
      <c r="C262" t="s">
        <v>343</v>
      </c>
      <c r="D262" t="s">
        <v>332</v>
      </c>
      <c r="E262">
        <v>3290</v>
      </c>
    </row>
    <row r="263" spans="1:5" x14ac:dyDescent="0.35">
      <c r="A263" s="46">
        <v>213</v>
      </c>
      <c r="B263" t="s">
        <v>326</v>
      </c>
      <c r="C263" t="s">
        <v>343</v>
      </c>
      <c r="D263" t="s">
        <v>333</v>
      </c>
      <c r="E263">
        <v>6646</v>
      </c>
    </row>
    <row r="264" spans="1:5" x14ac:dyDescent="0.35">
      <c r="A264" s="46">
        <v>214</v>
      </c>
      <c r="B264" t="s">
        <v>326</v>
      </c>
      <c r="C264" t="s">
        <v>343</v>
      </c>
      <c r="D264" t="s">
        <v>334</v>
      </c>
      <c r="E264">
        <v>5508</v>
      </c>
    </row>
    <row r="265" spans="1:5" x14ac:dyDescent="0.35">
      <c r="A265" s="46">
        <v>215</v>
      </c>
      <c r="B265" t="s">
        <v>326</v>
      </c>
      <c r="C265" t="s">
        <v>343</v>
      </c>
      <c r="D265" t="s">
        <v>335</v>
      </c>
      <c r="E265">
        <v>909</v>
      </c>
    </row>
    <row r="266" spans="1:5" x14ac:dyDescent="0.35">
      <c r="A266" s="46">
        <v>216</v>
      </c>
      <c r="B266" t="s">
        <v>326</v>
      </c>
      <c r="C266" t="s">
        <v>343</v>
      </c>
      <c r="D266" t="s">
        <v>336</v>
      </c>
      <c r="E266">
        <v>313</v>
      </c>
    </row>
    <row r="267" spans="1:5" x14ac:dyDescent="0.35">
      <c r="A267" s="46">
        <v>217</v>
      </c>
      <c r="B267" t="s">
        <v>337</v>
      </c>
      <c r="E267">
        <f>SUM(E252:E266)</f>
        <v>86581</v>
      </c>
    </row>
    <row r="268" spans="1:5" x14ac:dyDescent="0.35">
      <c r="A268" s="46">
        <v>218</v>
      </c>
    </row>
    <row r="269" spans="1:5" x14ac:dyDescent="0.35">
      <c r="A269" s="46">
        <v>219</v>
      </c>
    </row>
    <row r="270" spans="1:5" x14ac:dyDescent="0.35">
      <c r="A270" s="46">
        <v>220</v>
      </c>
    </row>
    <row r="271" spans="1:5" x14ac:dyDescent="0.35">
      <c r="A271" s="46">
        <v>221</v>
      </c>
    </row>
    <row r="272" spans="1:5" x14ac:dyDescent="0.35">
      <c r="A272" s="46">
        <v>222</v>
      </c>
    </row>
    <row r="273" spans="1:1" x14ac:dyDescent="0.35">
      <c r="A273" s="46">
        <v>223</v>
      </c>
    </row>
    <row r="274" spans="1:1" x14ac:dyDescent="0.35">
      <c r="A274" s="46">
        <v>224</v>
      </c>
    </row>
    <row r="275" spans="1:1" x14ac:dyDescent="0.35">
      <c r="A275" s="46">
        <v>225</v>
      </c>
    </row>
    <row r="276" spans="1:1" x14ac:dyDescent="0.35">
      <c r="A276" s="46">
        <v>226</v>
      </c>
    </row>
    <row r="277" spans="1:1" x14ac:dyDescent="0.35">
      <c r="A277" s="46">
        <v>227</v>
      </c>
    </row>
    <row r="278" spans="1:1" x14ac:dyDescent="0.35">
      <c r="A278" s="46">
        <v>228</v>
      </c>
    </row>
    <row r="279" spans="1:1" x14ac:dyDescent="0.35">
      <c r="A279" s="46">
        <v>229</v>
      </c>
    </row>
    <row r="280" spans="1:1" x14ac:dyDescent="0.35">
      <c r="A280" s="46">
        <v>230</v>
      </c>
    </row>
    <row r="281" spans="1:1" x14ac:dyDescent="0.35">
      <c r="A281" s="46">
        <v>231</v>
      </c>
    </row>
    <row r="282" spans="1:1" x14ac:dyDescent="0.35">
      <c r="A282" s="46">
        <v>232</v>
      </c>
    </row>
    <row r="283" spans="1:1" x14ac:dyDescent="0.35">
      <c r="A283" s="46">
        <v>233</v>
      </c>
    </row>
    <row r="284" spans="1:1" x14ac:dyDescent="0.35">
      <c r="A284" s="46">
        <v>234</v>
      </c>
    </row>
    <row r="285" spans="1:1" x14ac:dyDescent="0.35">
      <c r="A285" s="46">
        <v>235</v>
      </c>
    </row>
    <row r="286" spans="1:1" x14ac:dyDescent="0.35">
      <c r="A286" s="46">
        <v>236</v>
      </c>
    </row>
    <row r="287" spans="1:1" x14ac:dyDescent="0.35">
      <c r="A287" s="46">
        <v>237</v>
      </c>
    </row>
    <row r="288" spans="1:1" x14ac:dyDescent="0.35">
      <c r="A288" s="46">
        <v>238</v>
      </c>
    </row>
    <row r="289" spans="1:5" x14ac:dyDescent="0.35">
      <c r="A289" s="46">
        <v>239</v>
      </c>
    </row>
    <row r="290" spans="1:5" x14ac:dyDescent="0.35">
      <c r="A290" s="46">
        <v>240</v>
      </c>
    </row>
    <row r="291" spans="1:5" x14ac:dyDescent="0.35">
      <c r="A291" s="46">
        <v>241</v>
      </c>
    </row>
    <row r="292" spans="1:5" x14ac:dyDescent="0.35">
      <c r="A292" s="46">
        <v>242</v>
      </c>
    </row>
    <row r="293" spans="1:5" x14ac:dyDescent="0.35">
      <c r="A293" s="46">
        <v>243</v>
      </c>
    </row>
    <row r="294" spans="1:5" x14ac:dyDescent="0.35">
      <c r="A294" s="46">
        <v>244</v>
      </c>
    </row>
    <row r="295" spans="1:5" x14ac:dyDescent="0.35">
      <c r="A295" s="46">
        <v>245</v>
      </c>
    </row>
    <row r="296" spans="1:5" x14ac:dyDescent="0.35">
      <c r="A296" s="46">
        <v>246</v>
      </c>
    </row>
    <row r="297" spans="1:5" x14ac:dyDescent="0.35">
      <c r="A297" s="46">
        <v>247</v>
      </c>
    </row>
    <row r="298" spans="1:5" x14ac:dyDescent="0.35">
      <c r="A298" s="46">
        <v>248</v>
      </c>
    </row>
    <row r="299" spans="1:5" x14ac:dyDescent="0.35">
      <c r="A299" s="46">
        <v>249</v>
      </c>
    </row>
    <row r="300" spans="1:5" s="30" customFormat="1" x14ac:dyDescent="0.35">
      <c r="A300" s="46">
        <v>250</v>
      </c>
    </row>
    <row r="301" spans="1:5" x14ac:dyDescent="0.35">
      <c r="A301" s="46">
        <v>251</v>
      </c>
      <c r="B301" s="29" t="s">
        <v>53</v>
      </c>
      <c r="C301" s="29" t="s">
        <v>315</v>
      </c>
      <c r="D301" s="29" t="s">
        <v>338</v>
      </c>
      <c r="E301" s="29" t="s">
        <v>316</v>
      </c>
    </row>
    <row r="302" spans="1:5" x14ac:dyDescent="0.35">
      <c r="A302" s="46">
        <v>252</v>
      </c>
      <c r="B302" t="s">
        <v>317</v>
      </c>
      <c r="C302" t="s">
        <v>339</v>
      </c>
      <c r="D302" t="s">
        <v>318</v>
      </c>
      <c r="E302">
        <v>107390</v>
      </c>
    </row>
    <row r="303" spans="1:5" x14ac:dyDescent="0.35">
      <c r="A303" s="46">
        <v>253</v>
      </c>
      <c r="B303" t="s">
        <v>317</v>
      </c>
      <c r="C303" t="s">
        <v>339</v>
      </c>
      <c r="D303" t="s">
        <v>319</v>
      </c>
      <c r="E303">
        <v>1204</v>
      </c>
    </row>
    <row r="304" spans="1:5" x14ac:dyDescent="0.35">
      <c r="A304" s="46">
        <v>254</v>
      </c>
      <c r="B304" t="s">
        <v>317</v>
      </c>
      <c r="C304" t="s">
        <v>339</v>
      </c>
      <c r="D304" t="s">
        <v>344</v>
      </c>
      <c r="E304">
        <v>1</v>
      </c>
    </row>
    <row r="305" spans="1:5" x14ac:dyDescent="0.35">
      <c r="A305" s="46">
        <v>255</v>
      </c>
      <c r="B305" t="s">
        <v>317</v>
      </c>
      <c r="C305" t="s">
        <v>339</v>
      </c>
      <c r="D305" t="s">
        <v>320</v>
      </c>
      <c r="E305">
        <v>981</v>
      </c>
    </row>
    <row r="306" spans="1:5" x14ac:dyDescent="0.35">
      <c r="A306" s="46">
        <v>256</v>
      </c>
      <c r="B306" t="s">
        <v>317</v>
      </c>
      <c r="C306" t="s">
        <v>340</v>
      </c>
      <c r="D306" t="s">
        <v>321</v>
      </c>
      <c r="E306">
        <v>926</v>
      </c>
    </row>
    <row r="307" spans="1:5" x14ac:dyDescent="0.35">
      <c r="A307" s="46">
        <v>257</v>
      </c>
      <c r="B307" t="s">
        <v>317</v>
      </c>
      <c r="C307" t="s">
        <v>340</v>
      </c>
      <c r="D307" t="s">
        <v>322</v>
      </c>
      <c r="E307">
        <v>186</v>
      </c>
    </row>
    <row r="308" spans="1:5" x14ac:dyDescent="0.35">
      <c r="A308" s="46">
        <v>258</v>
      </c>
      <c r="B308" t="s">
        <v>317</v>
      </c>
      <c r="C308" t="s">
        <v>341</v>
      </c>
      <c r="D308" t="s">
        <v>323</v>
      </c>
      <c r="E308">
        <v>556</v>
      </c>
    </row>
    <row r="309" spans="1:5" x14ac:dyDescent="0.35">
      <c r="A309" s="46">
        <v>259</v>
      </c>
      <c r="B309" t="s">
        <v>317</v>
      </c>
      <c r="C309" t="s">
        <v>341</v>
      </c>
      <c r="D309" t="s">
        <v>324</v>
      </c>
      <c r="E309">
        <v>7966</v>
      </c>
    </row>
    <row r="310" spans="1:5" x14ac:dyDescent="0.35">
      <c r="A310" s="46">
        <v>260</v>
      </c>
      <c r="B310" t="s">
        <v>317</v>
      </c>
      <c r="C310" t="s">
        <v>341</v>
      </c>
      <c r="D310" t="s">
        <v>325</v>
      </c>
      <c r="E310">
        <v>155</v>
      </c>
    </row>
    <row r="311" spans="1:5" x14ac:dyDescent="0.35">
      <c r="A311" s="46">
        <v>261</v>
      </c>
      <c r="B311" t="s">
        <v>326</v>
      </c>
      <c r="C311" t="s">
        <v>327</v>
      </c>
      <c r="D311" t="s">
        <v>327</v>
      </c>
      <c r="E311">
        <v>38625</v>
      </c>
    </row>
    <row r="312" spans="1:5" x14ac:dyDescent="0.35">
      <c r="A312" s="46">
        <v>262</v>
      </c>
      <c r="B312" t="s">
        <v>326</v>
      </c>
      <c r="C312" t="s">
        <v>327</v>
      </c>
      <c r="D312" t="s">
        <v>328</v>
      </c>
      <c r="E312">
        <v>190371</v>
      </c>
    </row>
    <row r="313" spans="1:5" x14ac:dyDescent="0.35">
      <c r="A313" s="46">
        <v>263</v>
      </c>
      <c r="B313" t="s">
        <v>326</v>
      </c>
      <c r="C313" t="s">
        <v>327</v>
      </c>
      <c r="D313" t="s">
        <v>329</v>
      </c>
      <c r="E313">
        <v>4800</v>
      </c>
    </row>
    <row r="314" spans="1:5" x14ac:dyDescent="0.35">
      <c r="A314" s="46">
        <v>264</v>
      </c>
      <c r="B314" t="s">
        <v>326</v>
      </c>
      <c r="C314" t="s">
        <v>342</v>
      </c>
      <c r="D314" t="s">
        <v>330</v>
      </c>
      <c r="E314">
        <v>587</v>
      </c>
    </row>
    <row r="315" spans="1:5" x14ac:dyDescent="0.35">
      <c r="A315" s="46">
        <v>265</v>
      </c>
      <c r="B315" t="s">
        <v>326</v>
      </c>
      <c r="C315" t="s">
        <v>342</v>
      </c>
      <c r="D315" t="s">
        <v>331</v>
      </c>
      <c r="E315">
        <v>10211</v>
      </c>
    </row>
    <row r="316" spans="1:5" x14ac:dyDescent="0.35">
      <c r="A316" s="46">
        <v>266</v>
      </c>
      <c r="B316" t="s">
        <v>326</v>
      </c>
      <c r="C316" t="s">
        <v>343</v>
      </c>
      <c r="D316" t="s">
        <v>332</v>
      </c>
      <c r="E316">
        <v>5607</v>
      </c>
    </row>
    <row r="317" spans="1:5" x14ac:dyDescent="0.35">
      <c r="A317" s="46">
        <v>267</v>
      </c>
      <c r="B317" t="s">
        <v>326</v>
      </c>
      <c r="C317" t="s">
        <v>343</v>
      </c>
      <c r="D317" t="s">
        <v>333</v>
      </c>
      <c r="E317">
        <v>19803</v>
      </c>
    </row>
    <row r="318" spans="1:5" x14ac:dyDescent="0.35">
      <c r="A318" s="46">
        <v>268</v>
      </c>
      <c r="B318" t="s">
        <v>326</v>
      </c>
      <c r="C318" t="s">
        <v>343</v>
      </c>
      <c r="D318" t="s">
        <v>334</v>
      </c>
      <c r="E318">
        <v>10207</v>
      </c>
    </row>
    <row r="319" spans="1:5" x14ac:dyDescent="0.35">
      <c r="A319" s="46">
        <v>269</v>
      </c>
      <c r="B319" t="s">
        <v>326</v>
      </c>
      <c r="C319" t="s">
        <v>343</v>
      </c>
      <c r="D319" t="s">
        <v>335</v>
      </c>
      <c r="E319">
        <v>649</v>
      </c>
    </row>
    <row r="320" spans="1:5" x14ac:dyDescent="0.35">
      <c r="A320" s="46">
        <v>270</v>
      </c>
      <c r="B320" t="s">
        <v>326</v>
      </c>
      <c r="C320" t="s">
        <v>343</v>
      </c>
      <c r="D320" t="s">
        <v>336</v>
      </c>
      <c r="E320">
        <v>2532</v>
      </c>
    </row>
    <row r="321" spans="1:5" x14ac:dyDescent="0.35">
      <c r="A321" s="46">
        <v>271</v>
      </c>
      <c r="B321" t="s">
        <v>337</v>
      </c>
      <c r="E321">
        <f>SUM(E302:E320)</f>
        <v>402757</v>
      </c>
    </row>
    <row r="322" spans="1:5" x14ac:dyDescent="0.35">
      <c r="A322" s="46">
        <v>272</v>
      </c>
    </row>
    <row r="323" spans="1:5" x14ac:dyDescent="0.35">
      <c r="A323" s="46">
        <v>273</v>
      </c>
    </row>
    <row r="324" spans="1:5" x14ac:dyDescent="0.35">
      <c r="A324" s="46">
        <v>274</v>
      </c>
    </row>
    <row r="325" spans="1:5" x14ac:dyDescent="0.35">
      <c r="A325" s="46">
        <v>275</v>
      </c>
    </row>
    <row r="326" spans="1:5" x14ac:dyDescent="0.35">
      <c r="A326" s="46">
        <v>276</v>
      </c>
    </row>
    <row r="327" spans="1:5" x14ac:dyDescent="0.35">
      <c r="A327" s="46">
        <v>277</v>
      </c>
    </row>
    <row r="328" spans="1:5" x14ac:dyDescent="0.35">
      <c r="A328" s="46">
        <v>278</v>
      </c>
    </row>
    <row r="329" spans="1:5" x14ac:dyDescent="0.35">
      <c r="A329" s="46">
        <v>279</v>
      </c>
    </row>
    <row r="330" spans="1:5" x14ac:dyDescent="0.35">
      <c r="A330" s="46">
        <v>280</v>
      </c>
    </row>
    <row r="331" spans="1:5" x14ac:dyDescent="0.35">
      <c r="A331" s="46">
        <v>281</v>
      </c>
    </row>
    <row r="332" spans="1:5" x14ac:dyDescent="0.35">
      <c r="A332" s="46">
        <v>282</v>
      </c>
    </row>
    <row r="333" spans="1:5" x14ac:dyDescent="0.35">
      <c r="A333" s="46">
        <v>283</v>
      </c>
    </row>
    <row r="334" spans="1:5" x14ac:dyDescent="0.35">
      <c r="A334" s="46">
        <v>284</v>
      </c>
    </row>
    <row r="335" spans="1:5" x14ac:dyDescent="0.35">
      <c r="A335" s="46">
        <v>285</v>
      </c>
    </row>
    <row r="336" spans="1:5" x14ac:dyDescent="0.35">
      <c r="A336" s="46">
        <v>286</v>
      </c>
    </row>
    <row r="337" spans="1:5" x14ac:dyDescent="0.35">
      <c r="A337" s="46">
        <v>287</v>
      </c>
    </row>
    <row r="338" spans="1:5" x14ac:dyDescent="0.35">
      <c r="A338" s="46">
        <v>288</v>
      </c>
    </row>
    <row r="339" spans="1:5" x14ac:dyDescent="0.35">
      <c r="A339" s="46">
        <v>289</v>
      </c>
    </row>
    <row r="340" spans="1:5" x14ac:dyDescent="0.35">
      <c r="A340" s="46">
        <v>290</v>
      </c>
    </row>
    <row r="341" spans="1:5" x14ac:dyDescent="0.35">
      <c r="A341" s="46">
        <v>291</v>
      </c>
    </row>
    <row r="342" spans="1:5" x14ac:dyDescent="0.35">
      <c r="A342" s="46">
        <v>292</v>
      </c>
    </row>
    <row r="343" spans="1:5" x14ac:dyDescent="0.35">
      <c r="A343" s="46">
        <v>293</v>
      </c>
    </row>
    <row r="344" spans="1:5" x14ac:dyDescent="0.35">
      <c r="A344" s="46">
        <v>294</v>
      </c>
    </row>
    <row r="345" spans="1:5" x14ac:dyDescent="0.35">
      <c r="A345" s="46">
        <v>295</v>
      </c>
    </row>
    <row r="346" spans="1:5" x14ac:dyDescent="0.35">
      <c r="A346" s="46">
        <v>296</v>
      </c>
    </row>
    <row r="347" spans="1:5" x14ac:dyDescent="0.35">
      <c r="A347" s="46">
        <v>297</v>
      </c>
    </row>
    <row r="348" spans="1:5" x14ac:dyDescent="0.35">
      <c r="A348" s="46">
        <v>298</v>
      </c>
    </row>
    <row r="349" spans="1:5" x14ac:dyDescent="0.35">
      <c r="A349" s="46">
        <v>299</v>
      </c>
    </row>
    <row r="350" spans="1:5" s="30" customFormat="1" x14ac:dyDescent="0.35">
      <c r="A350" s="46">
        <v>300</v>
      </c>
    </row>
    <row r="351" spans="1:5" x14ac:dyDescent="0.35">
      <c r="A351" s="46">
        <v>301</v>
      </c>
      <c r="B351" s="29" t="s">
        <v>21</v>
      </c>
      <c r="C351" s="29" t="s">
        <v>315</v>
      </c>
      <c r="D351" s="29" t="s">
        <v>338</v>
      </c>
      <c r="E351" s="29" t="s">
        <v>316</v>
      </c>
    </row>
    <row r="352" spans="1:5" x14ac:dyDescent="0.35">
      <c r="A352" s="46">
        <v>302</v>
      </c>
      <c r="B352" t="s">
        <v>317</v>
      </c>
      <c r="C352" t="s">
        <v>339</v>
      </c>
      <c r="D352" t="s">
        <v>318</v>
      </c>
      <c r="E352">
        <v>14</v>
      </c>
    </row>
    <row r="353" spans="1:5" x14ac:dyDescent="0.35">
      <c r="A353" s="46">
        <v>303</v>
      </c>
      <c r="B353" t="s">
        <v>326</v>
      </c>
      <c r="C353" t="s">
        <v>327</v>
      </c>
      <c r="D353" t="s">
        <v>327</v>
      </c>
      <c r="E353">
        <v>57</v>
      </c>
    </row>
    <row r="354" spans="1:5" x14ac:dyDescent="0.35">
      <c r="A354" s="46">
        <v>304</v>
      </c>
      <c r="B354" t="s">
        <v>326</v>
      </c>
      <c r="C354" t="s">
        <v>343</v>
      </c>
      <c r="D354" t="s">
        <v>332</v>
      </c>
      <c r="E354">
        <v>2949</v>
      </c>
    </row>
    <row r="355" spans="1:5" x14ac:dyDescent="0.35">
      <c r="A355" s="46">
        <v>305</v>
      </c>
      <c r="B355" t="s">
        <v>326</v>
      </c>
      <c r="C355" t="s">
        <v>343</v>
      </c>
      <c r="D355" t="s">
        <v>334</v>
      </c>
      <c r="E355">
        <v>701</v>
      </c>
    </row>
    <row r="356" spans="1:5" x14ac:dyDescent="0.35">
      <c r="A356" s="46">
        <v>306</v>
      </c>
      <c r="B356" t="s">
        <v>337</v>
      </c>
      <c r="E356">
        <f>SUM(E352:E355)</f>
        <v>3721</v>
      </c>
    </row>
    <row r="357" spans="1:5" x14ac:dyDescent="0.35">
      <c r="A357" s="46">
        <v>307</v>
      </c>
    </row>
    <row r="358" spans="1:5" x14ac:dyDescent="0.35">
      <c r="A358" s="46">
        <v>308</v>
      </c>
    </row>
    <row r="359" spans="1:5" x14ac:dyDescent="0.35">
      <c r="A359" s="46">
        <v>309</v>
      </c>
    </row>
    <row r="360" spans="1:5" x14ac:dyDescent="0.35">
      <c r="A360" s="46">
        <v>310</v>
      </c>
    </row>
    <row r="361" spans="1:5" x14ac:dyDescent="0.35">
      <c r="A361" s="46">
        <v>311</v>
      </c>
    </row>
    <row r="362" spans="1:5" x14ac:dyDescent="0.35">
      <c r="A362" s="46">
        <v>312</v>
      </c>
    </row>
    <row r="363" spans="1:5" x14ac:dyDescent="0.35">
      <c r="A363" s="46">
        <v>313</v>
      </c>
    </row>
    <row r="364" spans="1:5" x14ac:dyDescent="0.35">
      <c r="A364" s="46">
        <v>314</v>
      </c>
    </row>
    <row r="365" spans="1:5" x14ac:dyDescent="0.35">
      <c r="A365" s="46">
        <v>315</v>
      </c>
    </row>
    <row r="366" spans="1:5" x14ac:dyDescent="0.35">
      <c r="A366" s="46">
        <v>316</v>
      </c>
    </row>
    <row r="367" spans="1:5" x14ac:dyDescent="0.35">
      <c r="A367" s="46">
        <v>317</v>
      </c>
    </row>
    <row r="368" spans="1:5" x14ac:dyDescent="0.35">
      <c r="A368" s="46">
        <v>318</v>
      </c>
    </row>
    <row r="369" spans="1:1" x14ac:dyDescent="0.35">
      <c r="A369" s="46">
        <v>319</v>
      </c>
    </row>
    <row r="370" spans="1:1" x14ac:dyDescent="0.35">
      <c r="A370" s="46">
        <v>320</v>
      </c>
    </row>
    <row r="371" spans="1:1" x14ac:dyDescent="0.35">
      <c r="A371" s="46">
        <v>321</v>
      </c>
    </row>
    <row r="372" spans="1:1" x14ac:dyDescent="0.35">
      <c r="A372" s="46">
        <v>322</v>
      </c>
    </row>
    <row r="373" spans="1:1" x14ac:dyDescent="0.35">
      <c r="A373" s="46">
        <v>323</v>
      </c>
    </row>
    <row r="374" spans="1:1" x14ac:dyDescent="0.35">
      <c r="A374" s="46">
        <v>324</v>
      </c>
    </row>
    <row r="375" spans="1:1" x14ac:dyDescent="0.35">
      <c r="A375" s="46">
        <v>325</v>
      </c>
    </row>
    <row r="376" spans="1:1" x14ac:dyDescent="0.35">
      <c r="A376" s="46">
        <v>326</v>
      </c>
    </row>
    <row r="377" spans="1:1" x14ac:dyDescent="0.35">
      <c r="A377" s="46">
        <v>327</v>
      </c>
    </row>
    <row r="378" spans="1:1" x14ac:dyDescent="0.35">
      <c r="A378" s="46">
        <v>328</v>
      </c>
    </row>
    <row r="379" spans="1:1" x14ac:dyDescent="0.35">
      <c r="A379" s="46">
        <v>329</v>
      </c>
    </row>
    <row r="380" spans="1:1" x14ac:dyDescent="0.35">
      <c r="A380" s="46">
        <v>330</v>
      </c>
    </row>
    <row r="381" spans="1:1" x14ac:dyDescent="0.35">
      <c r="A381" s="46">
        <v>331</v>
      </c>
    </row>
    <row r="382" spans="1:1" x14ac:dyDescent="0.35">
      <c r="A382" s="46">
        <v>332</v>
      </c>
    </row>
    <row r="383" spans="1:1" x14ac:dyDescent="0.35">
      <c r="A383" s="46">
        <v>333</v>
      </c>
    </row>
    <row r="384" spans="1:1" x14ac:dyDescent="0.35">
      <c r="A384" s="46">
        <v>334</v>
      </c>
    </row>
    <row r="385" spans="1:1" x14ac:dyDescent="0.35">
      <c r="A385" s="46">
        <v>335</v>
      </c>
    </row>
    <row r="386" spans="1:1" x14ac:dyDescent="0.35">
      <c r="A386" s="46">
        <v>336</v>
      </c>
    </row>
    <row r="387" spans="1:1" x14ac:dyDescent="0.35">
      <c r="A387" s="46">
        <v>337</v>
      </c>
    </row>
    <row r="388" spans="1:1" x14ac:dyDescent="0.35">
      <c r="A388" s="46">
        <v>338</v>
      </c>
    </row>
    <row r="389" spans="1:1" x14ac:dyDescent="0.35">
      <c r="A389" s="46">
        <v>339</v>
      </c>
    </row>
    <row r="390" spans="1:1" x14ac:dyDescent="0.35">
      <c r="A390" s="46">
        <v>340</v>
      </c>
    </row>
    <row r="391" spans="1:1" x14ac:dyDescent="0.35">
      <c r="A391" s="46">
        <v>341</v>
      </c>
    </row>
    <row r="392" spans="1:1" x14ac:dyDescent="0.35">
      <c r="A392" s="46">
        <v>342</v>
      </c>
    </row>
    <row r="393" spans="1:1" x14ac:dyDescent="0.35">
      <c r="A393" s="46">
        <v>343</v>
      </c>
    </row>
    <row r="394" spans="1:1" x14ac:dyDescent="0.35">
      <c r="A394" s="46">
        <v>344</v>
      </c>
    </row>
    <row r="395" spans="1:1" x14ac:dyDescent="0.35">
      <c r="A395" s="46">
        <v>345</v>
      </c>
    </row>
    <row r="396" spans="1:1" x14ac:dyDescent="0.35">
      <c r="A396" s="46">
        <v>346</v>
      </c>
    </row>
    <row r="397" spans="1:1" x14ac:dyDescent="0.35">
      <c r="A397" s="46">
        <v>347</v>
      </c>
    </row>
    <row r="398" spans="1:1" x14ac:dyDescent="0.35">
      <c r="A398" s="46">
        <v>348</v>
      </c>
    </row>
    <row r="399" spans="1:1" x14ac:dyDescent="0.35">
      <c r="A399" s="46">
        <v>349</v>
      </c>
    </row>
    <row r="400" spans="1:1" s="30" customFormat="1" x14ac:dyDescent="0.35">
      <c r="A400" s="46">
        <v>350</v>
      </c>
    </row>
    <row r="401" spans="1:5" x14ac:dyDescent="0.35">
      <c r="A401" s="46">
        <v>351</v>
      </c>
      <c r="B401" s="29" t="s">
        <v>54</v>
      </c>
      <c r="C401" s="29" t="s">
        <v>315</v>
      </c>
      <c r="D401" s="29" t="s">
        <v>338</v>
      </c>
      <c r="E401" s="29" t="s">
        <v>316</v>
      </c>
    </row>
    <row r="402" spans="1:5" x14ac:dyDescent="0.35">
      <c r="A402" s="46">
        <v>352</v>
      </c>
      <c r="B402" t="s">
        <v>317</v>
      </c>
      <c r="C402" t="s">
        <v>339</v>
      </c>
      <c r="D402" t="s">
        <v>318</v>
      </c>
      <c r="E402">
        <v>101063</v>
      </c>
    </row>
    <row r="403" spans="1:5" x14ac:dyDescent="0.35">
      <c r="A403" s="46">
        <v>353</v>
      </c>
      <c r="B403" t="s">
        <v>317</v>
      </c>
      <c r="C403" t="s">
        <v>339</v>
      </c>
      <c r="D403" t="s">
        <v>319</v>
      </c>
      <c r="E403">
        <v>3879</v>
      </c>
    </row>
    <row r="404" spans="1:5" x14ac:dyDescent="0.35">
      <c r="A404" s="46">
        <v>354</v>
      </c>
      <c r="B404" t="s">
        <v>317</v>
      </c>
      <c r="C404" t="s">
        <v>339</v>
      </c>
      <c r="D404" t="s">
        <v>320</v>
      </c>
      <c r="E404">
        <v>828</v>
      </c>
    </row>
    <row r="405" spans="1:5" x14ac:dyDescent="0.35">
      <c r="A405" s="46">
        <v>355</v>
      </c>
      <c r="B405" t="s">
        <v>317</v>
      </c>
      <c r="C405" t="s">
        <v>340</v>
      </c>
      <c r="D405" t="s">
        <v>321</v>
      </c>
      <c r="E405">
        <v>33816</v>
      </c>
    </row>
    <row r="406" spans="1:5" x14ac:dyDescent="0.35">
      <c r="A406" s="46">
        <v>356</v>
      </c>
      <c r="B406" t="s">
        <v>317</v>
      </c>
      <c r="C406" t="s">
        <v>340</v>
      </c>
      <c r="D406" t="s">
        <v>322</v>
      </c>
      <c r="E406">
        <v>2000</v>
      </c>
    </row>
    <row r="407" spans="1:5" x14ac:dyDescent="0.35">
      <c r="A407" s="46">
        <v>357</v>
      </c>
      <c r="B407" t="s">
        <v>317</v>
      </c>
      <c r="C407" t="s">
        <v>341</v>
      </c>
      <c r="D407" t="s">
        <v>323</v>
      </c>
      <c r="E407">
        <v>452</v>
      </c>
    </row>
    <row r="408" spans="1:5" x14ac:dyDescent="0.35">
      <c r="A408" s="46">
        <v>358</v>
      </c>
      <c r="B408" t="s">
        <v>317</v>
      </c>
      <c r="C408" t="s">
        <v>341</v>
      </c>
      <c r="D408" t="s">
        <v>324</v>
      </c>
      <c r="E408">
        <v>1294</v>
      </c>
    </row>
    <row r="409" spans="1:5" x14ac:dyDescent="0.35">
      <c r="A409" s="46">
        <v>359</v>
      </c>
      <c r="B409" t="s">
        <v>317</v>
      </c>
      <c r="C409" t="s">
        <v>341</v>
      </c>
      <c r="D409" t="s">
        <v>325</v>
      </c>
      <c r="E409">
        <v>1</v>
      </c>
    </row>
    <row r="410" spans="1:5" x14ac:dyDescent="0.35">
      <c r="A410" s="46">
        <v>360</v>
      </c>
      <c r="B410" t="s">
        <v>326</v>
      </c>
      <c r="C410" t="s">
        <v>327</v>
      </c>
      <c r="D410" t="s">
        <v>327</v>
      </c>
      <c r="E410">
        <v>20641</v>
      </c>
    </row>
    <row r="411" spans="1:5" x14ac:dyDescent="0.35">
      <c r="A411" s="46">
        <v>361</v>
      </c>
      <c r="B411" t="s">
        <v>326</v>
      </c>
      <c r="C411" t="s">
        <v>327</v>
      </c>
      <c r="D411" t="s">
        <v>328</v>
      </c>
      <c r="E411">
        <v>33352</v>
      </c>
    </row>
    <row r="412" spans="1:5" x14ac:dyDescent="0.35">
      <c r="A412" s="46">
        <v>362</v>
      </c>
      <c r="B412" t="s">
        <v>326</v>
      </c>
      <c r="C412" t="s">
        <v>327</v>
      </c>
      <c r="D412" t="s">
        <v>329</v>
      </c>
      <c r="E412">
        <v>3204</v>
      </c>
    </row>
    <row r="413" spans="1:5" x14ac:dyDescent="0.35">
      <c r="A413" s="46">
        <v>363</v>
      </c>
      <c r="B413" t="s">
        <v>326</v>
      </c>
      <c r="C413" t="s">
        <v>342</v>
      </c>
      <c r="D413" t="s">
        <v>330</v>
      </c>
      <c r="E413">
        <v>288</v>
      </c>
    </row>
    <row r="414" spans="1:5" x14ac:dyDescent="0.35">
      <c r="A414" s="46">
        <v>364</v>
      </c>
      <c r="B414" t="s">
        <v>326</v>
      </c>
      <c r="C414" t="s">
        <v>342</v>
      </c>
      <c r="D414" t="s">
        <v>331</v>
      </c>
      <c r="E414">
        <v>11267</v>
      </c>
    </row>
    <row r="415" spans="1:5" x14ac:dyDescent="0.35">
      <c r="A415" s="46">
        <v>365</v>
      </c>
      <c r="B415" t="s">
        <v>326</v>
      </c>
      <c r="C415" t="s">
        <v>343</v>
      </c>
      <c r="D415" t="s">
        <v>332</v>
      </c>
      <c r="E415">
        <v>1216</v>
      </c>
    </row>
    <row r="416" spans="1:5" x14ac:dyDescent="0.35">
      <c r="A416" s="46">
        <v>366</v>
      </c>
      <c r="B416" t="s">
        <v>326</v>
      </c>
      <c r="C416" t="s">
        <v>343</v>
      </c>
      <c r="D416" t="s">
        <v>333</v>
      </c>
      <c r="E416">
        <v>13798</v>
      </c>
    </row>
    <row r="417" spans="1:5" x14ac:dyDescent="0.35">
      <c r="A417" s="46">
        <v>367</v>
      </c>
      <c r="B417" t="s">
        <v>326</v>
      </c>
      <c r="C417" t="s">
        <v>343</v>
      </c>
      <c r="D417" t="s">
        <v>334</v>
      </c>
      <c r="E417">
        <v>7803</v>
      </c>
    </row>
    <row r="418" spans="1:5" x14ac:dyDescent="0.35">
      <c r="A418" s="46">
        <v>368</v>
      </c>
      <c r="B418" t="s">
        <v>326</v>
      </c>
      <c r="C418" t="s">
        <v>343</v>
      </c>
      <c r="D418" t="s">
        <v>335</v>
      </c>
      <c r="E418">
        <v>262</v>
      </c>
    </row>
    <row r="419" spans="1:5" x14ac:dyDescent="0.35">
      <c r="A419" s="46">
        <v>369</v>
      </c>
      <c r="B419" t="s">
        <v>326</v>
      </c>
      <c r="C419" t="s">
        <v>336</v>
      </c>
      <c r="D419" t="s">
        <v>336</v>
      </c>
      <c r="E419">
        <v>98</v>
      </c>
    </row>
    <row r="420" spans="1:5" x14ac:dyDescent="0.35">
      <c r="A420" s="46">
        <v>370</v>
      </c>
      <c r="B420" t="s">
        <v>337</v>
      </c>
      <c r="E420">
        <v>235259</v>
      </c>
    </row>
    <row r="421" spans="1:5" x14ac:dyDescent="0.35">
      <c r="A421" s="46">
        <v>371</v>
      </c>
    </row>
    <row r="422" spans="1:5" x14ac:dyDescent="0.35">
      <c r="A422" s="46">
        <v>372</v>
      </c>
    </row>
    <row r="423" spans="1:5" x14ac:dyDescent="0.35">
      <c r="A423" s="46">
        <v>373</v>
      </c>
    </row>
    <row r="424" spans="1:5" x14ac:dyDescent="0.35">
      <c r="A424" s="46">
        <v>374</v>
      </c>
    </row>
    <row r="425" spans="1:5" x14ac:dyDescent="0.35">
      <c r="A425" s="46">
        <v>375</v>
      </c>
    </row>
    <row r="426" spans="1:5" x14ac:dyDescent="0.35">
      <c r="A426" s="46">
        <v>376</v>
      </c>
    </row>
    <row r="427" spans="1:5" x14ac:dyDescent="0.35">
      <c r="A427" s="46">
        <v>377</v>
      </c>
    </row>
    <row r="428" spans="1:5" x14ac:dyDescent="0.35">
      <c r="A428" s="46">
        <v>378</v>
      </c>
    </row>
    <row r="429" spans="1:5" x14ac:dyDescent="0.35">
      <c r="A429" s="46">
        <v>379</v>
      </c>
    </row>
    <row r="430" spans="1:5" x14ac:dyDescent="0.35">
      <c r="A430" s="46">
        <v>380</v>
      </c>
    </row>
    <row r="431" spans="1:5" x14ac:dyDescent="0.35">
      <c r="A431" s="46">
        <v>381</v>
      </c>
    </row>
    <row r="432" spans="1:5" x14ac:dyDescent="0.35">
      <c r="A432" s="46">
        <v>382</v>
      </c>
    </row>
    <row r="433" spans="1:1" x14ac:dyDescent="0.35">
      <c r="A433" s="46">
        <v>383</v>
      </c>
    </row>
    <row r="434" spans="1:1" x14ac:dyDescent="0.35">
      <c r="A434" s="46">
        <v>384</v>
      </c>
    </row>
    <row r="435" spans="1:1" x14ac:dyDescent="0.35">
      <c r="A435" s="46">
        <v>385</v>
      </c>
    </row>
    <row r="436" spans="1:1" x14ac:dyDescent="0.35">
      <c r="A436" s="46">
        <v>386</v>
      </c>
    </row>
    <row r="437" spans="1:1" x14ac:dyDescent="0.35">
      <c r="A437" s="46">
        <v>387</v>
      </c>
    </row>
    <row r="438" spans="1:1" x14ac:dyDescent="0.35">
      <c r="A438" s="46">
        <v>388</v>
      </c>
    </row>
    <row r="439" spans="1:1" x14ac:dyDescent="0.35">
      <c r="A439" s="46">
        <v>389</v>
      </c>
    </row>
    <row r="440" spans="1:1" x14ac:dyDescent="0.35">
      <c r="A440" s="46">
        <v>390</v>
      </c>
    </row>
    <row r="441" spans="1:1" x14ac:dyDescent="0.35">
      <c r="A441" s="46">
        <v>391</v>
      </c>
    </row>
    <row r="442" spans="1:1" x14ac:dyDescent="0.35">
      <c r="A442" s="46">
        <v>392</v>
      </c>
    </row>
    <row r="443" spans="1:1" x14ac:dyDescent="0.35">
      <c r="A443" s="46">
        <v>393</v>
      </c>
    </row>
    <row r="444" spans="1:1" x14ac:dyDescent="0.35">
      <c r="A444" s="46">
        <v>394</v>
      </c>
    </row>
    <row r="445" spans="1:1" x14ac:dyDescent="0.35">
      <c r="A445" s="46">
        <v>395</v>
      </c>
    </row>
    <row r="446" spans="1:1" x14ac:dyDescent="0.35">
      <c r="A446" s="46">
        <v>396</v>
      </c>
    </row>
    <row r="447" spans="1:1" x14ac:dyDescent="0.35">
      <c r="A447" s="46">
        <v>397</v>
      </c>
    </row>
    <row r="448" spans="1:1" x14ac:dyDescent="0.35">
      <c r="A448" s="46">
        <v>398</v>
      </c>
    </row>
    <row r="449" spans="1:5" x14ac:dyDescent="0.35">
      <c r="A449" s="46">
        <v>399</v>
      </c>
    </row>
    <row r="450" spans="1:5" s="30" customFormat="1" x14ac:dyDescent="0.35">
      <c r="A450" s="46">
        <v>400</v>
      </c>
    </row>
    <row r="451" spans="1:5" x14ac:dyDescent="0.35">
      <c r="A451" s="46">
        <v>401</v>
      </c>
      <c r="B451" s="31" t="s">
        <v>22</v>
      </c>
      <c r="C451" s="31" t="s">
        <v>315</v>
      </c>
      <c r="D451" s="31" t="s">
        <v>338</v>
      </c>
      <c r="E451" s="31" t="s">
        <v>316</v>
      </c>
    </row>
    <row r="452" spans="1:5" ht="29" x14ac:dyDescent="0.35">
      <c r="A452" s="46">
        <v>402</v>
      </c>
      <c r="B452" s="32" t="s">
        <v>317</v>
      </c>
      <c r="C452" s="32" t="s">
        <v>341</v>
      </c>
      <c r="D452" s="32" t="s">
        <v>325</v>
      </c>
      <c r="E452" s="32">
        <v>2</v>
      </c>
    </row>
    <row r="453" spans="1:5" x14ac:dyDescent="0.35">
      <c r="A453" s="46">
        <v>403</v>
      </c>
      <c r="B453" s="32" t="s">
        <v>345</v>
      </c>
      <c r="C453" s="32" t="s">
        <v>327</v>
      </c>
      <c r="D453" s="32" t="s">
        <v>327</v>
      </c>
      <c r="E453" s="32">
        <v>125</v>
      </c>
    </row>
    <row r="454" spans="1:5" x14ac:dyDescent="0.35">
      <c r="A454" s="46">
        <v>404</v>
      </c>
      <c r="B454" s="32" t="s">
        <v>345</v>
      </c>
      <c r="C454" s="32" t="s">
        <v>343</v>
      </c>
      <c r="D454" s="32" t="s">
        <v>332</v>
      </c>
      <c r="E454" s="33">
        <v>4569</v>
      </c>
    </row>
    <row r="455" spans="1:5" x14ac:dyDescent="0.35">
      <c r="A455" s="46">
        <v>405</v>
      </c>
      <c r="B455" s="32" t="s">
        <v>345</v>
      </c>
      <c r="C455" s="32" t="s">
        <v>343</v>
      </c>
      <c r="D455" s="32" t="s">
        <v>333</v>
      </c>
      <c r="E455" s="32">
        <v>5</v>
      </c>
    </row>
    <row r="456" spans="1:5" x14ac:dyDescent="0.35">
      <c r="A456" s="46">
        <v>406</v>
      </c>
      <c r="B456" s="32" t="s">
        <v>345</v>
      </c>
      <c r="C456" s="32" t="s">
        <v>343</v>
      </c>
      <c r="D456" s="32" t="s">
        <v>334</v>
      </c>
      <c r="E456" s="33">
        <v>1320</v>
      </c>
    </row>
    <row r="457" spans="1:5" x14ac:dyDescent="0.35">
      <c r="A457" s="46">
        <v>407</v>
      </c>
      <c r="B457" s="32" t="s">
        <v>345</v>
      </c>
      <c r="C457" s="32" t="s">
        <v>336</v>
      </c>
      <c r="D457" s="32" t="s">
        <v>336</v>
      </c>
      <c r="E457" s="32">
        <v>1</v>
      </c>
    </row>
    <row r="458" spans="1:5" x14ac:dyDescent="0.35">
      <c r="A458" s="46">
        <v>408</v>
      </c>
      <c r="B458" s="34" t="s">
        <v>337</v>
      </c>
      <c r="C458" s="34"/>
      <c r="D458" s="34"/>
      <c r="E458" s="35">
        <v>6021</v>
      </c>
    </row>
    <row r="459" spans="1:5" x14ac:dyDescent="0.35">
      <c r="A459" s="46">
        <v>409</v>
      </c>
    </row>
    <row r="460" spans="1:5" x14ac:dyDescent="0.35">
      <c r="A460" s="46">
        <v>410</v>
      </c>
    </row>
    <row r="461" spans="1:5" x14ac:dyDescent="0.35">
      <c r="A461" s="46">
        <v>411</v>
      </c>
    </row>
    <row r="462" spans="1:5" x14ac:dyDescent="0.35">
      <c r="A462" s="46">
        <v>412</v>
      </c>
    </row>
    <row r="463" spans="1:5" x14ac:dyDescent="0.35">
      <c r="A463" s="46">
        <v>413</v>
      </c>
    </row>
    <row r="464" spans="1:5" x14ac:dyDescent="0.35">
      <c r="A464" s="46">
        <v>414</v>
      </c>
    </row>
    <row r="465" spans="1:1" x14ac:dyDescent="0.35">
      <c r="A465" s="46">
        <v>415</v>
      </c>
    </row>
    <row r="466" spans="1:1" x14ac:dyDescent="0.35">
      <c r="A466" s="46">
        <v>416</v>
      </c>
    </row>
    <row r="467" spans="1:1" x14ac:dyDescent="0.35">
      <c r="A467" s="46">
        <v>417</v>
      </c>
    </row>
    <row r="468" spans="1:1" x14ac:dyDescent="0.35">
      <c r="A468" s="46">
        <v>418</v>
      </c>
    </row>
    <row r="469" spans="1:1" x14ac:dyDescent="0.35">
      <c r="A469" s="46">
        <v>419</v>
      </c>
    </row>
    <row r="470" spans="1:1" x14ac:dyDescent="0.35">
      <c r="A470" s="46">
        <v>420</v>
      </c>
    </row>
    <row r="471" spans="1:1" x14ac:dyDescent="0.35">
      <c r="A471" s="46">
        <v>421</v>
      </c>
    </row>
    <row r="472" spans="1:1" x14ac:dyDescent="0.35">
      <c r="A472" s="46">
        <v>422</v>
      </c>
    </row>
    <row r="473" spans="1:1" x14ac:dyDescent="0.35">
      <c r="A473" s="46">
        <v>423</v>
      </c>
    </row>
    <row r="474" spans="1:1" x14ac:dyDescent="0.35">
      <c r="A474" s="46">
        <v>424</v>
      </c>
    </row>
    <row r="475" spans="1:1" x14ac:dyDescent="0.35">
      <c r="A475" s="46">
        <v>425</v>
      </c>
    </row>
    <row r="476" spans="1:1" x14ac:dyDescent="0.35">
      <c r="A476" s="46">
        <v>426</v>
      </c>
    </row>
    <row r="477" spans="1:1" x14ac:dyDescent="0.35">
      <c r="A477" s="46">
        <v>427</v>
      </c>
    </row>
    <row r="478" spans="1:1" x14ac:dyDescent="0.35">
      <c r="A478" s="46">
        <v>428</v>
      </c>
    </row>
    <row r="479" spans="1:1" x14ac:dyDescent="0.35">
      <c r="A479" s="46">
        <v>429</v>
      </c>
    </row>
    <row r="480" spans="1:1" x14ac:dyDescent="0.35">
      <c r="A480" s="46">
        <v>430</v>
      </c>
    </row>
    <row r="481" spans="1:1" x14ac:dyDescent="0.35">
      <c r="A481" s="46">
        <v>431</v>
      </c>
    </row>
    <row r="482" spans="1:1" x14ac:dyDescent="0.35">
      <c r="A482" s="46">
        <v>432</v>
      </c>
    </row>
    <row r="483" spans="1:1" x14ac:dyDescent="0.35">
      <c r="A483" s="46">
        <v>433</v>
      </c>
    </row>
    <row r="484" spans="1:1" x14ac:dyDescent="0.35">
      <c r="A484" s="46">
        <v>434</v>
      </c>
    </row>
    <row r="485" spans="1:1" x14ac:dyDescent="0.35">
      <c r="A485" s="46">
        <v>435</v>
      </c>
    </row>
    <row r="486" spans="1:1" x14ac:dyDescent="0.35">
      <c r="A486" s="46">
        <v>436</v>
      </c>
    </row>
    <row r="487" spans="1:1" x14ac:dyDescent="0.35">
      <c r="A487" s="46">
        <v>437</v>
      </c>
    </row>
    <row r="488" spans="1:1" x14ac:dyDescent="0.35">
      <c r="A488" s="46">
        <v>438</v>
      </c>
    </row>
    <row r="489" spans="1:1" x14ac:dyDescent="0.35">
      <c r="A489" s="46">
        <v>439</v>
      </c>
    </row>
    <row r="490" spans="1:1" x14ac:dyDescent="0.35">
      <c r="A490" s="46">
        <v>440</v>
      </c>
    </row>
    <row r="491" spans="1:1" x14ac:dyDescent="0.35">
      <c r="A491" s="46">
        <v>441</v>
      </c>
    </row>
    <row r="492" spans="1:1" x14ac:dyDescent="0.35">
      <c r="A492" s="46">
        <v>442</v>
      </c>
    </row>
    <row r="493" spans="1:1" x14ac:dyDescent="0.35">
      <c r="A493" s="46">
        <v>443</v>
      </c>
    </row>
    <row r="494" spans="1:1" x14ac:dyDescent="0.35">
      <c r="A494" s="46">
        <v>444</v>
      </c>
    </row>
    <row r="495" spans="1:1" x14ac:dyDescent="0.35">
      <c r="A495" s="46">
        <v>445</v>
      </c>
    </row>
    <row r="496" spans="1:1" x14ac:dyDescent="0.35">
      <c r="A496" s="46">
        <v>446</v>
      </c>
    </row>
    <row r="497" spans="1:5" x14ac:dyDescent="0.35">
      <c r="A497" s="46">
        <v>447</v>
      </c>
    </row>
    <row r="498" spans="1:5" x14ac:dyDescent="0.35">
      <c r="A498" s="46">
        <v>448</v>
      </c>
    </row>
    <row r="499" spans="1:5" x14ac:dyDescent="0.35">
      <c r="A499" s="46">
        <v>449</v>
      </c>
    </row>
    <row r="500" spans="1:5" s="30" customFormat="1" x14ac:dyDescent="0.35">
      <c r="A500" s="46">
        <v>450</v>
      </c>
    </row>
    <row r="501" spans="1:5" x14ac:dyDescent="0.35">
      <c r="A501" s="46">
        <v>451</v>
      </c>
      <c r="B501" s="31" t="s">
        <v>23</v>
      </c>
      <c r="C501" s="31" t="s">
        <v>315</v>
      </c>
      <c r="D501" s="31" t="s">
        <v>338</v>
      </c>
      <c r="E501" s="31" t="s">
        <v>316</v>
      </c>
    </row>
    <row r="502" spans="1:5" ht="29" x14ac:dyDescent="0.35">
      <c r="A502" s="46">
        <v>452</v>
      </c>
      <c r="B502" s="32" t="s">
        <v>317</v>
      </c>
      <c r="C502" s="32" t="s">
        <v>339</v>
      </c>
      <c r="D502" s="32" t="s">
        <v>318</v>
      </c>
      <c r="E502" s="32">
        <v>349</v>
      </c>
    </row>
    <row r="503" spans="1:5" x14ac:dyDescent="0.35">
      <c r="A503" s="46">
        <v>453</v>
      </c>
      <c r="B503" s="32" t="s">
        <v>317</v>
      </c>
      <c r="C503" s="32" t="s">
        <v>339</v>
      </c>
      <c r="D503" s="32" t="s">
        <v>319</v>
      </c>
      <c r="E503" s="32">
        <v>40</v>
      </c>
    </row>
    <row r="504" spans="1:5" x14ac:dyDescent="0.35">
      <c r="A504" s="46">
        <v>454</v>
      </c>
      <c r="B504" s="32" t="s">
        <v>317</v>
      </c>
      <c r="C504" s="32" t="s">
        <v>341</v>
      </c>
      <c r="D504" s="32" t="s">
        <v>324</v>
      </c>
      <c r="E504" s="32">
        <v>16</v>
      </c>
    </row>
    <row r="505" spans="1:5" x14ac:dyDescent="0.35">
      <c r="A505" s="46">
        <v>455</v>
      </c>
      <c r="B505" s="32" t="s">
        <v>345</v>
      </c>
      <c r="C505" s="32" t="s">
        <v>327</v>
      </c>
      <c r="D505" s="32" t="s">
        <v>327</v>
      </c>
      <c r="E505" s="32">
        <v>700</v>
      </c>
    </row>
    <row r="506" spans="1:5" x14ac:dyDescent="0.35">
      <c r="A506" s="46">
        <v>456</v>
      </c>
      <c r="B506" s="32" t="s">
        <v>345</v>
      </c>
      <c r="C506" s="32" t="s">
        <v>327</v>
      </c>
      <c r="D506" s="32" t="s">
        <v>329</v>
      </c>
      <c r="E506" s="32">
        <v>177</v>
      </c>
    </row>
    <row r="507" spans="1:5" x14ac:dyDescent="0.35">
      <c r="A507" s="46">
        <v>457</v>
      </c>
      <c r="B507" s="32" t="s">
        <v>345</v>
      </c>
      <c r="C507" s="32" t="s">
        <v>343</v>
      </c>
      <c r="D507" s="32" t="s">
        <v>332</v>
      </c>
      <c r="E507" s="33">
        <v>7155</v>
      </c>
    </row>
    <row r="508" spans="1:5" x14ac:dyDescent="0.35">
      <c r="A508" s="46">
        <v>458</v>
      </c>
      <c r="B508" s="32" t="s">
        <v>345</v>
      </c>
      <c r="C508" s="32" t="s">
        <v>343</v>
      </c>
      <c r="D508" s="32" t="s">
        <v>333</v>
      </c>
      <c r="E508" s="32">
        <v>255</v>
      </c>
    </row>
    <row r="509" spans="1:5" x14ac:dyDescent="0.35">
      <c r="A509" s="46">
        <v>459</v>
      </c>
      <c r="B509" s="32" t="s">
        <v>345</v>
      </c>
      <c r="C509" s="32" t="s">
        <v>343</v>
      </c>
      <c r="D509" s="32" t="s">
        <v>334</v>
      </c>
      <c r="E509" s="33">
        <v>3526</v>
      </c>
    </row>
    <row r="510" spans="1:5" x14ac:dyDescent="0.35">
      <c r="A510" s="46">
        <v>460</v>
      </c>
      <c r="B510" s="32" t="s">
        <v>345</v>
      </c>
      <c r="C510" s="32" t="s">
        <v>343</v>
      </c>
      <c r="D510" s="32" t="s">
        <v>335</v>
      </c>
      <c r="E510" s="32">
        <v>113</v>
      </c>
    </row>
    <row r="511" spans="1:5" x14ac:dyDescent="0.35">
      <c r="A511" s="46">
        <v>461</v>
      </c>
      <c r="B511" s="32" t="s">
        <v>345</v>
      </c>
      <c r="C511" s="32" t="s">
        <v>336</v>
      </c>
      <c r="D511" s="32" t="s">
        <v>336</v>
      </c>
      <c r="E511" s="32">
        <v>4</v>
      </c>
    </row>
    <row r="512" spans="1:5" x14ac:dyDescent="0.35">
      <c r="A512" s="46">
        <v>462</v>
      </c>
      <c r="B512" s="34" t="s">
        <v>337</v>
      </c>
      <c r="C512" s="34"/>
      <c r="D512" s="34"/>
      <c r="E512" s="35">
        <v>12333</v>
      </c>
    </row>
    <row r="513" spans="1:1" x14ac:dyDescent="0.35">
      <c r="A513" s="46">
        <v>463</v>
      </c>
    </row>
    <row r="514" spans="1:1" x14ac:dyDescent="0.35">
      <c r="A514" s="46">
        <v>464</v>
      </c>
    </row>
    <row r="515" spans="1:1" x14ac:dyDescent="0.35">
      <c r="A515" s="46">
        <v>465</v>
      </c>
    </row>
    <row r="516" spans="1:1" x14ac:dyDescent="0.35">
      <c r="A516" s="46">
        <v>466</v>
      </c>
    </row>
    <row r="517" spans="1:1" x14ac:dyDescent="0.35">
      <c r="A517" s="46">
        <v>467</v>
      </c>
    </row>
    <row r="518" spans="1:1" x14ac:dyDescent="0.35">
      <c r="A518" s="46">
        <v>468</v>
      </c>
    </row>
    <row r="519" spans="1:1" x14ac:dyDescent="0.35">
      <c r="A519" s="46">
        <v>469</v>
      </c>
    </row>
    <row r="520" spans="1:1" x14ac:dyDescent="0.35">
      <c r="A520" s="46">
        <v>470</v>
      </c>
    </row>
    <row r="521" spans="1:1" x14ac:dyDescent="0.35">
      <c r="A521" s="46">
        <v>471</v>
      </c>
    </row>
    <row r="522" spans="1:1" x14ac:dyDescent="0.35">
      <c r="A522" s="46">
        <v>472</v>
      </c>
    </row>
    <row r="523" spans="1:1" x14ac:dyDescent="0.35">
      <c r="A523" s="46">
        <v>473</v>
      </c>
    </row>
    <row r="524" spans="1:1" x14ac:dyDescent="0.35">
      <c r="A524" s="46">
        <v>474</v>
      </c>
    </row>
    <row r="525" spans="1:1" x14ac:dyDescent="0.35">
      <c r="A525" s="46">
        <v>475</v>
      </c>
    </row>
    <row r="526" spans="1:1" x14ac:dyDescent="0.35">
      <c r="A526" s="46">
        <v>476</v>
      </c>
    </row>
    <row r="527" spans="1:1" x14ac:dyDescent="0.35">
      <c r="A527" s="46">
        <v>477</v>
      </c>
    </row>
    <row r="528" spans="1:1" x14ac:dyDescent="0.35">
      <c r="A528" s="46">
        <v>478</v>
      </c>
    </row>
    <row r="529" spans="1:1" x14ac:dyDescent="0.35">
      <c r="A529" s="46">
        <v>479</v>
      </c>
    </row>
    <row r="530" spans="1:1" x14ac:dyDescent="0.35">
      <c r="A530" s="46">
        <v>480</v>
      </c>
    </row>
    <row r="531" spans="1:1" x14ac:dyDescent="0.35">
      <c r="A531" s="46">
        <v>481</v>
      </c>
    </row>
    <row r="532" spans="1:1" x14ac:dyDescent="0.35">
      <c r="A532" s="46">
        <v>482</v>
      </c>
    </row>
    <row r="533" spans="1:1" x14ac:dyDescent="0.35">
      <c r="A533" s="46">
        <v>483</v>
      </c>
    </row>
    <row r="534" spans="1:1" x14ac:dyDescent="0.35">
      <c r="A534" s="46">
        <v>484</v>
      </c>
    </row>
    <row r="535" spans="1:1" x14ac:dyDescent="0.35">
      <c r="A535" s="46">
        <v>485</v>
      </c>
    </row>
    <row r="536" spans="1:1" x14ac:dyDescent="0.35">
      <c r="A536" s="46">
        <v>486</v>
      </c>
    </row>
    <row r="537" spans="1:1" x14ac:dyDescent="0.35">
      <c r="A537" s="46">
        <v>487</v>
      </c>
    </row>
    <row r="538" spans="1:1" x14ac:dyDescent="0.35">
      <c r="A538" s="46">
        <v>488</v>
      </c>
    </row>
    <row r="539" spans="1:1" x14ac:dyDescent="0.35">
      <c r="A539" s="46">
        <v>489</v>
      </c>
    </row>
    <row r="540" spans="1:1" x14ac:dyDescent="0.35">
      <c r="A540" s="46">
        <v>490</v>
      </c>
    </row>
    <row r="541" spans="1:1" x14ac:dyDescent="0.35">
      <c r="A541" s="46">
        <v>491</v>
      </c>
    </row>
    <row r="542" spans="1:1" x14ac:dyDescent="0.35">
      <c r="A542" s="46">
        <v>492</v>
      </c>
    </row>
    <row r="543" spans="1:1" x14ac:dyDescent="0.35">
      <c r="A543" s="46">
        <v>493</v>
      </c>
    </row>
    <row r="544" spans="1:1" x14ac:dyDescent="0.35">
      <c r="A544" s="46">
        <v>494</v>
      </c>
    </row>
    <row r="545" spans="1:5" x14ac:dyDescent="0.35">
      <c r="A545" s="46">
        <v>495</v>
      </c>
    </row>
    <row r="546" spans="1:5" x14ac:dyDescent="0.35">
      <c r="A546" s="46">
        <v>496</v>
      </c>
    </row>
    <row r="547" spans="1:5" x14ac:dyDescent="0.35">
      <c r="A547" s="46">
        <v>497</v>
      </c>
    </row>
    <row r="548" spans="1:5" x14ac:dyDescent="0.35">
      <c r="A548" s="46">
        <v>498</v>
      </c>
    </row>
    <row r="549" spans="1:5" x14ac:dyDescent="0.35">
      <c r="A549" s="46">
        <v>499</v>
      </c>
    </row>
    <row r="550" spans="1:5" s="30" customFormat="1" x14ac:dyDescent="0.35">
      <c r="A550" s="46">
        <v>500</v>
      </c>
    </row>
    <row r="551" spans="1:5" x14ac:dyDescent="0.35">
      <c r="A551" s="46">
        <v>501</v>
      </c>
      <c r="B551" s="31" t="s">
        <v>55</v>
      </c>
      <c r="C551" s="31" t="s">
        <v>315</v>
      </c>
      <c r="D551" s="31" t="s">
        <v>338</v>
      </c>
      <c r="E551" s="31" t="s">
        <v>316</v>
      </c>
    </row>
    <row r="552" spans="1:5" ht="29" x14ac:dyDescent="0.35">
      <c r="A552" s="46">
        <v>502</v>
      </c>
      <c r="B552" s="32" t="s">
        <v>317</v>
      </c>
      <c r="C552" s="32" t="s">
        <v>339</v>
      </c>
      <c r="D552" s="32" t="s">
        <v>318</v>
      </c>
      <c r="E552" s="33">
        <v>4894</v>
      </c>
    </row>
    <row r="553" spans="1:5" ht="29" x14ac:dyDescent="0.35">
      <c r="A553" s="46">
        <v>503</v>
      </c>
      <c r="B553" s="32" t="s">
        <v>317</v>
      </c>
      <c r="C553" s="32" t="s">
        <v>339</v>
      </c>
      <c r="D553" s="32" t="s">
        <v>320</v>
      </c>
      <c r="E553" s="33">
        <v>1790</v>
      </c>
    </row>
    <row r="554" spans="1:5" x14ac:dyDescent="0.35">
      <c r="A554" s="46">
        <v>504</v>
      </c>
      <c r="B554" s="32" t="s">
        <v>317</v>
      </c>
      <c r="C554" s="32" t="s">
        <v>340</v>
      </c>
      <c r="D554" s="32" t="s">
        <v>321</v>
      </c>
      <c r="E554" s="33">
        <v>724497</v>
      </c>
    </row>
    <row r="555" spans="1:5" x14ac:dyDescent="0.35">
      <c r="A555" s="46">
        <v>505</v>
      </c>
      <c r="B555" s="32" t="s">
        <v>317</v>
      </c>
      <c r="C555" s="32" t="s">
        <v>340</v>
      </c>
      <c r="D555" s="32" t="s">
        <v>322</v>
      </c>
      <c r="E555" s="32">
        <v>974</v>
      </c>
    </row>
    <row r="556" spans="1:5" x14ac:dyDescent="0.35">
      <c r="A556" s="46">
        <v>506</v>
      </c>
      <c r="B556" s="32" t="s">
        <v>317</v>
      </c>
      <c r="C556" s="32" t="s">
        <v>341</v>
      </c>
      <c r="D556" s="32" t="s">
        <v>324</v>
      </c>
      <c r="E556" s="32">
        <v>15</v>
      </c>
    </row>
    <row r="557" spans="1:5" x14ac:dyDescent="0.35">
      <c r="A557" s="46">
        <v>507</v>
      </c>
      <c r="B557" s="32" t="s">
        <v>345</v>
      </c>
      <c r="C557" s="32" t="s">
        <v>327</v>
      </c>
      <c r="D557" s="32" t="s">
        <v>327</v>
      </c>
      <c r="E557" s="33">
        <v>40739</v>
      </c>
    </row>
    <row r="558" spans="1:5" ht="29" x14ac:dyDescent="0.35">
      <c r="A558" s="46">
        <v>508</v>
      </c>
      <c r="B558" s="32" t="s">
        <v>345</v>
      </c>
      <c r="C558" s="32" t="s">
        <v>327</v>
      </c>
      <c r="D558" s="32" t="s">
        <v>328</v>
      </c>
      <c r="E558" s="32">
        <v>20</v>
      </c>
    </row>
    <row r="559" spans="1:5" x14ac:dyDescent="0.35">
      <c r="A559" s="46">
        <v>509</v>
      </c>
      <c r="B559" s="32" t="s">
        <v>345</v>
      </c>
      <c r="C559" s="32" t="s">
        <v>343</v>
      </c>
      <c r="D559" s="32" t="s">
        <v>332</v>
      </c>
      <c r="E559" s="32">
        <v>679</v>
      </c>
    </row>
    <row r="560" spans="1:5" x14ac:dyDescent="0.35">
      <c r="A560" s="46">
        <v>510</v>
      </c>
      <c r="B560" s="32" t="s">
        <v>345</v>
      </c>
      <c r="C560" s="32" t="s">
        <v>343</v>
      </c>
      <c r="D560" s="32" t="s">
        <v>333</v>
      </c>
      <c r="E560" s="33">
        <v>2074</v>
      </c>
    </row>
    <row r="561" spans="1:5" x14ac:dyDescent="0.35">
      <c r="A561" s="46">
        <v>511</v>
      </c>
      <c r="B561" s="32" t="s">
        <v>345</v>
      </c>
      <c r="C561" s="32" t="s">
        <v>343</v>
      </c>
      <c r="D561" s="32" t="s">
        <v>334</v>
      </c>
      <c r="E561" s="33">
        <v>23734</v>
      </c>
    </row>
    <row r="562" spans="1:5" x14ac:dyDescent="0.35">
      <c r="A562" s="46">
        <v>512</v>
      </c>
      <c r="B562" s="32" t="s">
        <v>345</v>
      </c>
      <c r="C562" s="32" t="s">
        <v>343</v>
      </c>
      <c r="D562" s="32" t="s">
        <v>335</v>
      </c>
      <c r="E562" s="32">
        <v>202</v>
      </c>
    </row>
    <row r="563" spans="1:5" x14ac:dyDescent="0.35">
      <c r="A563" s="46">
        <v>513</v>
      </c>
      <c r="B563" s="32" t="s">
        <v>345</v>
      </c>
      <c r="C563" s="32" t="s">
        <v>336</v>
      </c>
      <c r="D563" s="32" t="s">
        <v>336</v>
      </c>
      <c r="E563" s="32">
        <v>210</v>
      </c>
    </row>
    <row r="564" spans="1:5" x14ac:dyDescent="0.35">
      <c r="A564" s="46">
        <v>514</v>
      </c>
      <c r="B564" s="34" t="s">
        <v>337</v>
      </c>
      <c r="C564" s="34"/>
      <c r="D564" s="34"/>
      <c r="E564" s="35">
        <v>799826</v>
      </c>
    </row>
    <row r="565" spans="1:5" x14ac:dyDescent="0.35">
      <c r="A565" s="46">
        <v>515</v>
      </c>
    </row>
    <row r="566" spans="1:5" x14ac:dyDescent="0.35">
      <c r="A566" s="46">
        <v>516</v>
      </c>
    </row>
    <row r="567" spans="1:5" x14ac:dyDescent="0.35">
      <c r="A567" s="46">
        <v>517</v>
      </c>
    </row>
    <row r="568" spans="1:5" x14ac:dyDescent="0.35">
      <c r="A568" s="46">
        <v>518</v>
      </c>
    </row>
    <row r="569" spans="1:5" x14ac:dyDescent="0.35">
      <c r="A569" s="46">
        <v>519</v>
      </c>
    </row>
    <row r="570" spans="1:5" x14ac:dyDescent="0.35">
      <c r="A570" s="46">
        <v>520</v>
      </c>
    </row>
    <row r="571" spans="1:5" x14ac:dyDescent="0.35">
      <c r="A571" s="46">
        <v>521</v>
      </c>
    </row>
    <row r="572" spans="1:5" x14ac:dyDescent="0.35">
      <c r="A572" s="46">
        <v>522</v>
      </c>
    </row>
    <row r="573" spans="1:5" x14ac:dyDescent="0.35">
      <c r="A573" s="46">
        <v>523</v>
      </c>
    </row>
    <row r="574" spans="1:5" x14ac:dyDescent="0.35">
      <c r="A574" s="46">
        <v>524</v>
      </c>
    </row>
    <row r="575" spans="1:5" x14ac:dyDescent="0.35">
      <c r="A575" s="46">
        <v>525</v>
      </c>
    </row>
    <row r="576" spans="1:5" x14ac:dyDescent="0.35">
      <c r="A576" s="46">
        <v>526</v>
      </c>
    </row>
    <row r="577" spans="1:1" x14ac:dyDescent="0.35">
      <c r="A577" s="46">
        <v>527</v>
      </c>
    </row>
    <row r="578" spans="1:1" x14ac:dyDescent="0.35">
      <c r="A578" s="46">
        <v>528</v>
      </c>
    </row>
    <row r="579" spans="1:1" x14ac:dyDescent="0.35">
      <c r="A579" s="46">
        <v>529</v>
      </c>
    </row>
    <row r="580" spans="1:1" x14ac:dyDescent="0.35">
      <c r="A580" s="46">
        <v>530</v>
      </c>
    </row>
    <row r="581" spans="1:1" x14ac:dyDescent="0.35">
      <c r="A581" s="46">
        <v>531</v>
      </c>
    </row>
    <row r="582" spans="1:1" x14ac:dyDescent="0.35">
      <c r="A582" s="46">
        <v>532</v>
      </c>
    </row>
    <row r="583" spans="1:1" x14ac:dyDescent="0.35">
      <c r="A583" s="46">
        <v>533</v>
      </c>
    </row>
    <row r="584" spans="1:1" x14ac:dyDescent="0.35">
      <c r="A584" s="46">
        <v>534</v>
      </c>
    </row>
    <row r="585" spans="1:1" x14ac:dyDescent="0.35">
      <c r="A585" s="46">
        <v>535</v>
      </c>
    </row>
    <row r="586" spans="1:1" x14ac:dyDescent="0.35">
      <c r="A586" s="46">
        <v>536</v>
      </c>
    </row>
    <row r="587" spans="1:1" x14ac:dyDescent="0.35">
      <c r="A587" s="46">
        <v>537</v>
      </c>
    </row>
    <row r="588" spans="1:1" x14ac:dyDescent="0.35">
      <c r="A588" s="46">
        <v>538</v>
      </c>
    </row>
    <row r="589" spans="1:1" x14ac:dyDescent="0.35">
      <c r="A589" s="46">
        <v>539</v>
      </c>
    </row>
    <row r="590" spans="1:1" x14ac:dyDescent="0.35">
      <c r="A590" s="46">
        <v>540</v>
      </c>
    </row>
    <row r="591" spans="1:1" x14ac:dyDescent="0.35">
      <c r="A591" s="46">
        <v>541</v>
      </c>
    </row>
    <row r="592" spans="1:1" x14ac:dyDescent="0.35">
      <c r="A592" s="46">
        <v>542</v>
      </c>
    </row>
    <row r="593" spans="1:5" x14ac:dyDescent="0.35">
      <c r="A593" s="46">
        <v>543</v>
      </c>
    </row>
    <row r="594" spans="1:5" x14ac:dyDescent="0.35">
      <c r="A594" s="46">
        <v>544</v>
      </c>
    </row>
    <row r="595" spans="1:5" x14ac:dyDescent="0.35">
      <c r="A595" s="46">
        <v>545</v>
      </c>
    </row>
    <row r="596" spans="1:5" x14ac:dyDescent="0.35">
      <c r="A596" s="46">
        <v>546</v>
      </c>
    </row>
    <row r="597" spans="1:5" x14ac:dyDescent="0.35">
      <c r="A597" s="46">
        <v>547</v>
      </c>
    </row>
    <row r="598" spans="1:5" x14ac:dyDescent="0.35">
      <c r="A598" s="46">
        <v>548</v>
      </c>
    </row>
    <row r="599" spans="1:5" x14ac:dyDescent="0.35">
      <c r="A599" s="46">
        <v>549</v>
      </c>
    </row>
    <row r="600" spans="1:5" s="30" customFormat="1" x14ac:dyDescent="0.35">
      <c r="A600" s="46">
        <v>550</v>
      </c>
    </row>
    <row r="601" spans="1:5" x14ac:dyDescent="0.35">
      <c r="A601" s="46">
        <v>551</v>
      </c>
      <c r="B601" s="31" t="s">
        <v>56</v>
      </c>
      <c r="C601" s="31" t="s">
        <v>315</v>
      </c>
      <c r="D601" s="31" t="s">
        <v>338</v>
      </c>
      <c r="E601" s="31" t="s">
        <v>316</v>
      </c>
    </row>
    <row r="602" spans="1:5" ht="29" x14ac:dyDescent="0.35">
      <c r="A602" s="46">
        <v>552</v>
      </c>
      <c r="B602" s="32" t="s">
        <v>317</v>
      </c>
      <c r="C602" s="32" t="s">
        <v>339</v>
      </c>
      <c r="D602" s="32" t="s">
        <v>346</v>
      </c>
      <c r="E602" s="32">
        <v>7</v>
      </c>
    </row>
    <row r="603" spans="1:5" ht="29" x14ac:dyDescent="0.35">
      <c r="A603" s="46">
        <v>553</v>
      </c>
      <c r="B603" s="32" t="s">
        <v>317</v>
      </c>
      <c r="C603" s="32" t="s">
        <v>339</v>
      </c>
      <c r="D603" s="32" t="s">
        <v>318</v>
      </c>
      <c r="E603" s="33">
        <v>77936</v>
      </c>
    </row>
    <row r="604" spans="1:5" x14ac:dyDescent="0.35">
      <c r="A604" s="46">
        <v>554</v>
      </c>
      <c r="B604" s="32" t="s">
        <v>317</v>
      </c>
      <c r="C604" s="32" t="s">
        <v>339</v>
      </c>
      <c r="D604" s="32" t="s">
        <v>319</v>
      </c>
      <c r="E604" s="33">
        <v>81040</v>
      </c>
    </row>
    <row r="605" spans="1:5" ht="29" x14ac:dyDescent="0.35">
      <c r="A605" s="46">
        <v>555</v>
      </c>
      <c r="B605" s="32" t="s">
        <v>317</v>
      </c>
      <c r="C605" s="32" t="s">
        <v>339</v>
      </c>
      <c r="D605" s="32" t="s">
        <v>320</v>
      </c>
      <c r="E605" s="33">
        <v>4811</v>
      </c>
    </row>
    <row r="606" spans="1:5" x14ac:dyDescent="0.35">
      <c r="A606" s="46">
        <v>556</v>
      </c>
      <c r="B606" s="32" t="s">
        <v>317</v>
      </c>
      <c r="C606" s="32" t="s">
        <v>340</v>
      </c>
      <c r="D606" s="32" t="s">
        <v>321</v>
      </c>
      <c r="E606" s="33">
        <v>124305</v>
      </c>
    </row>
    <row r="607" spans="1:5" x14ac:dyDescent="0.35">
      <c r="A607" s="46">
        <v>557</v>
      </c>
      <c r="B607" s="32" t="s">
        <v>317</v>
      </c>
      <c r="C607" s="32" t="s">
        <v>340</v>
      </c>
      <c r="D607" s="32" t="s">
        <v>322</v>
      </c>
      <c r="E607" s="33">
        <v>58233</v>
      </c>
    </row>
    <row r="608" spans="1:5" x14ac:dyDescent="0.35">
      <c r="A608" s="46">
        <v>558</v>
      </c>
      <c r="B608" s="32" t="s">
        <v>317</v>
      </c>
      <c r="C608" s="32" t="s">
        <v>341</v>
      </c>
      <c r="D608" s="32" t="s">
        <v>323</v>
      </c>
      <c r="E608" s="32">
        <v>770</v>
      </c>
    </row>
    <row r="609" spans="1:5" x14ac:dyDescent="0.35">
      <c r="A609" s="46">
        <v>559</v>
      </c>
      <c r="B609" s="32" t="s">
        <v>317</v>
      </c>
      <c r="C609" s="32" t="s">
        <v>341</v>
      </c>
      <c r="D609" s="32" t="s">
        <v>324</v>
      </c>
      <c r="E609" s="33">
        <v>9306</v>
      </c>
    </row>
    <row r="610" spans="1:5" ht="29" x14ac:dyDescent="0.35">
      <c r="A610" s="46">
        <v>560</v>
      </c>
      <c r="B610" s="32" t="s">
        <v>317</v>
      </c>
      <c r="C610" s="32" t="s">
        <v>341</v>
      </c>
      <c r="D610" s="32" t="s">
        <v>325</v>
      </c>
      <c r="E610" s="32">
        <v>2</v>
      </c>
    </row>
    <row r="611" spans="1:5" x14ac:dyDescent="0.35">
      <c r="A611" s="46">
        <v>561</v>
      </c>
      <c r="B611" s="32" t="s">
        <v>345</v>
      </c>
      <c r="C611" s="32" t="s">
        <v>327</v>
      </c>
      <c r="D611" s="32" t="s">
        <v>327</v>
      </c>
      <c r="E611" s="33">
        <v>26297</v>
      </c>
    </row>
    <row r="612" spans="1:5" ht="29" x14ac:dyDescent="0.35">
      <c r="A612" s="46">
        <v>562</v>
      </c>
      <c r="B612" s="32" t="s">
        <v>345</v>
      </c>
      <c r="C612" s="32" t="s">
        <v>327</v>
      </c>
      <c r="D612" s="32" t="s">
        <v>328</v>
      </c>
      <c r="E612" s="33">
        <v>12614</v>
      </c>
    </row>
    <row r="613" spans="1:5" x14ac:dyDescent="0.35">
      <c r="A613" s="46">
        <v>563</v>
      </c>
      <c r="B613" s="32" t="s">
        <v>345</v>
      </c>
      <c r="C613" s="32" t="s">
        <v>327</v>
      </c>
      <c r="D613" s="32" t="s">
        <v>329</v>
      </c>
      <c r="E613" s="33">
        <v>2030</v>
      </c>
    </row>
    <row r="614" spans="1:5" ht="29" x14ac:dyDescent="0.35">
      <c r="A614" s="46">
        <v>564</v>
      </c>
      <c r="B614" s="32" t="s">
        <v>345</v>
      </c>
      <c r="C614" s="32" t="s">
        <v>342</v>
      </c>
      <c r="D614" s="32" t="s">
        <v>330</v>
      </c>
      <c r="E614" s="32">
        <v>235</v>
      </c>
    </row>
    <row r="615" spans="1:5" x14ac:dyDescent="0.35">
      <c r="A615" s="46">
        <v>565</v>
      </c>
      <c r="B615" s="32" t="s">
        <v>345</v>
      </c>
      <c r="C615" s="32" t="s">
        <v>342</v>
      </c>
      <c r="D615" s="32" t="s">
        <v>331</v>
      </c>
      <c r="E615" s="32">
        <v>66</v>
      </c>
    </row>
    <row r="616" spans="1:5" x14ac:dyDescent="0.35">
      <c r="A616" s="46">
        <v>566</v>
      </c>
      <c r="B616" s="32" t="s">
        <v>345</v>
      </c>
      <c r="C616" s="32" t="s">
        <v>343</v>
      </c>
      <c r="D616" s="32" t="s">
        <v>332</v>
      </c>
      <c r="E616" s="33">
        <v>3018</v>
      </c>
    </row>
    <row r="617" spans="1:5" x14ac:dyDescent="0.35">
      <c r="A617" s="46">
        <v>567</v>
      </c>
      <c r="B617" s="32" t="s">
        <v>345</v>
      </c>
      <c r="C617" s="32" t="s">
        <v>343</v>
      </c>
      <c r="D617" s="32" t="s">
        <v>333</v>
      </c>
      <c r="E617" s="33">
        <v>23405</v>
      </c>
    </row>
    <row r="618" spans="1:5" x14ac:dyDescent="0.35">
      <c r="A618" s="46">
        <v>568</v>
      </c>
      <c r="B618" s="32" t="s">
        <v>345</v>
      </c>
      <c r="C618" s="32" t="s">
        <v>343</v>
      </c>
      <c r="D618" s="32" t="s">
        <v>334</v>
      </c>
      <c r="E618" s="33">
        <v>15305</v>
      </c>
    </row>
    <row r="619" spans="1:5" x14ac:dyDescent="0.35">
      <c r="A619" s="46">
        <v>569</v>
      </c>
      <c r="B619" s="32" t="s">
        <v>345</v>
      </c>
      <c r="C619" s="32" t="s">
        <v>343</v>
      </c>
      <c r="D619" s="32" t="s">
        <v>335</v>
      </c>
      <c r="E619" s="33">
        <v>1329</v>
      </c>
    </row>
    <row r="620" spans="1:5" x14ac:dyDescent="0.35">
      <c r="A620" s="46">
        <v>570</v>
      </c>
      <c r="B620" s="32" t="s">
        <v>345</v>
      </c>
      <c r="C620" s="32" t="s">
        <v>336</v>
      </c>
      <c r="D620" s="32" t="s">
        <v>336</v>
      </c>
      <c r="E620" s="33">
        <v>11198</v>
      </c>
    </row>
    <row r="621" spans="1:5" x14ac:dyDescent="0.35">
      <c r="A621" s="46">
        <v>571</v>
      </c>
      <c r="B621" s="34" t="s">
        <v>337</v>
      </c>
      <c r="C621" s="34"/>
      <c r="D621" s="34"/>
      <c r="E621" s="35">
        <v>451905</v>
      </c>
    </row>
    <row r="622" spans="1:5" x14ac:dyDescent="0.35">
      <c r="A622" s="46">
        <v>572</v>
      </c>
    </row>
    <row r="623" spans="1:5" x14ac:dyDescent="0.35">
      <c r="A623" s="46">
        <v>573</v>
      </c>
    </row>
    <row r="624" spans="1:5" x14ac:dyDescent="0.35">
      <c r="A624" s="46">
        <v>574</v>
      </c>
    </row>
    <row r="625" spans="1:1" x14ac:dyDescent="0.35">
      <c r="A625" s="46">
        <v>575</v>
      </c>
    </row>
    <row r="626" spans="1:1" x14ac:dyDescent="0.35">
      <c r="A626" s="46">
        <v>576</v>
      </c>
    </row>
    <row r="627" spans="1:1" x14ac:dyDescent="0.35">
      <c r="A627" s="46">
        <v>577</v>
      </c>
    </row>
    <row r="628" spans="1:1" x14ac:dyDescent="0.35">
      <c r="A628" s="46">
        <v>578</v>
      </c>
    </row>
    <row r="629" spans="1:1" x14ac:dyDescent="0.35">
      <c r="A629" s="46">
        <v>579</v>
      </c>
    </row>
    <row r="630" spans="1:1" x14ac:dyDescent="0.35">
      <c r="A630" s="46">
        <v>580</v>
      </c>
    </row>
    <row r="631" spans="1:1" x14ac:dyDescent="0.35">
      <c r="A631" s="46">
        <v>581</v>
      </c>
    </row>
    <row r="632" spans="1:1" x14ac:dyDescent="0.35">
      <c r="A632" s="46">
        <v>582</v>
      </c>
    </row>
    <row r="633" spans="1:1" x14ac:dyDescent="0.35">
      <c r="A633" s="46">
        <v>583</v>
      </c>
    </row>
    <row r="634" spans="1:1" x14ac:dyDescent="0.35">
      <c r="A634" s="46">
        <v>584</v>
      </c>
    </row>
    <row r="635" spans="1:1" x14ac:dyDescent="0.35">
      <c r="A635" s="46">
        <v>585</v>
      </c>
    </row>
    <row r="636" spans="1:1" x14ac:dyDescent="0.35">
      <c r="A636" s="46">
        <v>586</v>
      </c>
    </row>
    <row r="637" spans="1:1" x14ac:dyDescent="0.35">
      <c r="A637" s="46">
        <v>587</v>
      </c>
    </row>
    <row r="638" spans="1:1" x14ac:dyDescent="0.35">
      <c r="A638" s="46">
        <v>588</v>
      </c>
    </row>
    <row r="639" spans="1:1" x14ac:dyDescent="0.35">
      <c r="A639" s="46">
        <v>589</v>
      </c>
    </row>
    <row r="640" spans="1:1" x14ac:dyDescent="0.35">
      <c r="A640" s="46">
        <v>590</v>
      </c>
    </row>
    <row r="641" spans="1:5" x14ac:dyDescent="0.35">
      <c r="A641" s="46">
        <v>591</v>
      </c>
    </row>
    <row r="642" spans="1:5" x14ac:dyDescent="0.35">
      <c r="A642" s="46">
        <v>592</v>
      </c>
    </row>
    <row r="643" spans="1:5" x14ac:dyDescent="0.35">
      <c r="A643" s="46">
        <v>593</v>
      </c>
    </row>
    <row r="644" spans="1:5" x14ac:dyDescent="0.35">
      <c r="A644" s="46">
        <v>594</v>
      </c>
    </row>
    <row r="645" spans="1:5" x14ac:dyDescent="0.35">
      <c r="A645" s="46">
        <v>595</v>
      </c>
    </row>
    <row r="646" spans="1:5" x14ac:dyDescent="0.35">
      <c r="A646" s="46">
        <v>596</v>
      </c>
    </row>
    <row r="647" spans="1:5" x14ac:dyDescent="0.35">
      <c r="A647" s="46">
        <v>597</v>
      </c>
    </row>
    <row r="648" spans="1:5" x14ac:dyDescent="0.35">
      <c r="A648" s="46">
        <v>598</v>
      </c>
    </row>
    <row r="649" spans="1:5" x14ac:dyDescent="0.35">
      <c r="A649" s="46">
        <v>599</v>
      </c>
    </row>
    <row r="650" spans="1:5" s="30" customFormat="1" x14ac:dyDescent="0.35">
      <c r="A650" s="46">
        <v>600</v>
      </c>
    </row>
    <row r="651" spans="1:5" x14ac:dyDescent="0.35">
      <c r="A651" s="46">
        <v>601</v>
      </c>
      <c r="B651" s="31" t="s">
        <v>24</v>
      </c>
      <c r="C651" s="31" t="s">
        <v>315</v>
      </c>
      <c r="D651" s="31" t="s">
        <v>338</v>
      </c>
      <c r="E651" s="31" t="s">
        <v>316</v>
      </c>
    </row>
    <row r="652" spans="1:5" ht="29" x14ac:dyDescent="0.35">
      <c r="A652" s="46">
        <v>602</v>
      </c>
      <c r="B652" s="32" t="s">
        <v>317</v>
      </c>
      <c r="C652" s="32" t="s">
        <v>339</v>
      </c>
      <c r="D652" s="32" t="s">
        <v>318</v>
      </c>
      <c r="E652" s="33">
        <v>49595</v>
      </c>
    </row>
    <row r="653" spans="1:5" x14ac:dyDescent="0.35">
      <c r="A653" s="46">
        <v>603</v>
      </c>
      <c r="B653" s="32" t="s">
        <v>317</v>
      </c>
      <c r="C653" s="32" t="s">
        <v>339</v>
      </c>
      <c r="D653" s="32" t="s">
        <v>319</v>
      </c>
      <c r="E653" s="33">
        <v>1984</v>
      </c>
    </row>
    <row r="654" spans="1:5" ht="29" x14ac:dyDescent="0.35">
      <c r="A654" s="46">
        <v>604</v>
      </c>
      <c r="B654" s="32" t="s">
        <v>317</v>
      </c>
      <c r="C654" s="32" t="s">
        <v>339</v>
      </c>
      <c r="D654" s="32" t="s">
        <v>320</v>
      </c>
      <c r="E654" s="33">
        <v>1266</v>
      </c>
    </row>
    <row r="655" spans="1:5" x14ac:dyDescent="0.35">
      <c r="A655" s="46">
        <v>605</v>
      </c>
      <c r="B655" s="32" t="s">
        <v>317</v>
      </c>
      <c r="C655" s="32" t="s">
        <v>340</v>
      </c>
      <c r="D655" s="32" t="s">
        <v>321</v>
      </c>
      <c r="E655" s="32">
        <v>332</v>
      </c>
    </row>
    <row r="656" spans="1:5" x14ac:dyDescent="0.35">
      <c r="A656" s="46">
        <v>606</v>
      </c>
      <c r="B656" s="32" t="s">
        <v>317</v>
      </c>
      <c r="C656" s="32" t="s">
        <v>340</v>
      </c>
      <c r="D656" s="32" t="s">
        <v>322</v>
      </c>
      <c r="E656" s="32">
        <v>16</v>
      </c>
    </row>
    <row r="657" spans="1:5" x14ac:dyDescent="0.35">
      <c r="A657" s="46">
        <v>607</v>
      </c>
      <c r="B657" s="32" t="s">
        <v>317</v>
      </c>
      <c r="C657" s="32" t="s">
        <v>341</v>
      </c>
      <c r="D657" s="32" t="s">
        <v>323</v>
      </c>
      <c r="E657" s="33">
        <v>2177</v>
      </c>
    </row>
    <row r="658" spans="1:5" x14ac:dyDescent="0.35">
      <c r="A658" s="46">
        <v>608</v>
      </c>
      <c r="B658" s="32" t="s">
        <v>317</v>
      </c>
      <c r="C658" s="32" t="s">
        <v>341</v>
      </c>
      <c r="D658" s="32" t="s">
        <v>324</v>
      </c>
      <c r="E658" s="33">
        <v>3896</v>
      </c>
    </row>
    <row r="659" spans="1:5" ht="29" x14ac:dyDescent="0.35">
      <c r="A659" s="46">
        <v>609</v>
      </c>
      <c r="B659" s="32" t="s">
        <v>317</v>
      </c>
      <c r="C659" s="32" t="s">
        <v>341</v>
      </c>
      <c r="D659" s="32" t="s">
        <v>325</v>
      </c>
      <c r="E659" s="32">
        <v>267</v>
      </c>
    </row>
    <row r="660" spans="1:5" x14ac:dyDescent="0.35">
      <c r="A660" s="46">
        <v>610</v>
      </c>
      <c r="B660" s="32" t="s">
        <v>345</v>
      </c>
      <c r="C660" s="32" t="s">
        <v>327</v>
      </c>
      <c r="D660" s="32" t="s">
        <v>327</v>
      </c>
      <c r="E660" s="33">
        <v>17791</v>
      </c>
    </row>
    <row r="661" spans="1:5" ht="29" x14ac:dyDescent="0.35">
      <c r="A661" s="46">
        <v>611</v>
      </c>
      <c r="B661" s="32" t="s">
        <v>345</v>
      </c>
      <c r="C661" s="32" t="s">
        <v>327</v>
      </c>
      <c r="D661" s="32" t="s">
        <v>328</v>
      </c>
      <c r="E661" s="33">
        <v>2533</v>
      </c>
    </row>
    <row r="662" spans="1:5" x14ac:dyDescent="0.35">
      <c r="A662" s="46">
        <v>612</v>
      </c>
      <c r="B662" s="32" t="s">
        <v>345</v>
      </c>
      <c r="C662" s="32" t="s">
        <v>327</v>
      </c>
      <c r="D662" s="32" t="s">
        <v>329</v>
      </c>
      <c r="E662" s="33">
        <v>4495</v>
      </c>
    </row>
    <row r="663" spans="1:5" x14ac:dyDescent="0.35">
      <c r="A663" s="46">
        <v>613</v>
      </c>
      <c r="B663" s="32" t="s">
        <v>345</v>
      </c>
      <c r="C663" s="32" t="s">
        <v>342</v>
      </c>
      <c r="D663" s="32" t="s">
        <v>331</v>
      </c>
      <c r="E663" s="32">
        <v>91</v>
      </c>
    </row>
    <row r="664" spans="1:5" x14ac:dyDescent="0.35">
      <c r="A664" s="46">
        <v>614</v>
      </c>
      <c r="B664" s="32" t="s">
        <v>345</v>
      </c>
      <c r="C664" s="32" t="s">
        <v>343</v>
      </c>
      <c r="D664" s="32" t="s">
        <v>332</v>
      </c>
      <c r="E664" s="33">
        <v>8615</v>
      </c>
    </row>
    <row r="665" spans="1:5" x14ac:dyDescent="0.35">
      <c r="A665" s="46">
        <v>615</v>
      </c>
      <c r="B665" s="32" t="s">
        <v>345</v>
      </c>
      <c r="C665" s="32" t="s">
        <v>343</v>
      </c>
      <c r="D665" s="32" t="s">
        <v>333</v>
      </c>
      <c r="E665" s="33">
        <v>24816</v>
      </c>
    </row>
    <row r="666" spans="1:5" x14ac:dyDescent="0.35">
      <c r="A666" s="46">
        <v>616</v>
      </c>
      <c r="B666" s="32" t="s">
        <v>345</v>
      </c>
      <c r="C666" s="32" t="s">
        <v>343</v>
      </c>
      <c r="D666" s="32" t="s">
        <v>334</v>
      </c>
      <c r="E666" s="33">
        <v>8014</v>
      </c>
    </row>
    <row r="667" spans="1:5" x14ac:dyDescent="0.35">
      <c r="A667" s="46">
        <v>617</v>
      </c>
      <c r="B667" s="32" t="s">
        <v>345</v>
      </c>
      <c r="C667" s="32" t="s">
        <v>343</v>
      </c>
      <c r="D667" s="32" t="s">
        <v>335</v>
      </c>
      <c r="E667" s="32">
        <v>969</v>
      </c>
    </row>
    <row r="668" spans="1:5" x14ac:dyDescent="0.35">
      <c r="A668" s="46">
        <v>618</v>
      </c>
      <c r="B668" s="32" t="s">
        <v>345</v>
      </c>
      <c r="C668" s="32" t="s">
        <v>336</v>
      </c>
      <c r="D668" s="32" t="s">
        <v>336</v>
      </c>
      <c r="E668" s="33">
        <v>1408</v>
      </c>
    </row>
    <row r="669" spans="1:5" x14ac:dyDescent="0.35">
      <c r="A669" s="46">
        <v>619</v>
      </c>
      <c r="B669" s="34" t="s">
        <v>337</v>
      </c>
      <c r="C669" s="34"/>
      <c r="D669" s="34"/>
      <c r="E669" s="35">
        <v>128262</v>
      </c>
    </row>
    <row r="670" spans="1:5" x14ac:dyDescent="0.35">
      <c r="A670" s="46">
        <v>620</v>
      </c>
    </row>
    <row r="671" spans="1:5" x14ac:dyDescent="0.35">
      <c r="A671" s="46">
        <v>621</v>
      </c>
    </row>
    <row r="672" spans="1:5" x14ac:dyDescent="0.35">
      <c r="A672" s="46">
        <v>622</v>
      </c>
    </row>
    <row r="673" spans="1:1" x14ac:dyDescent="0.35">
      <c r="A673" s="46">
        <v>623</v>
      </c>
    </row>
    <row r="674" spans="1:1" x14ac:dyDescent="0.35">
      <c r="A674" s="46">
        <v>624</v>
      </c>
    </row>
    <row r="675" spans="1:1" x14ac:dyDescent="0.35">
      <c r="A675" s="46">
        <v>625</v>
      </c>
    </row>
    <row r="676" spans="1:1" x14ac:dyDescent="0.35">
      <c r="A676" s="46">
        <v>626</v>
      </c>
    </row>
    <row r="677" spans="1:1" x14ac:dyDescent="0.35">
      <c r="A677" s="46">
        <v>627</v>
      </c>
    </row>
    <row r="678" spans="1:1" x14ac:dyDescent="0.35">
      <c r="A678" s="46">
        <v>628</v>
      </c>
    </row>
    <row r="679" spans="1:1" x14ac:dyDescent="0.35">
      <c r="A679" s="46">
        <v>629</v>
      </c>
    </row>
    <row r="680" spans="1:1" x14ac:dyDescent="0.35">
      <c r="A680" s="46">
        <v>630</v>
      </c>
    </row>
    <row r="681" spans="1:1" x14ac:dyDescent="0.35">
      <c r="A681" s="46">
        <v>631</v>
      </c>
    </row>
    <row r="682" spans="1:1" x14ac:dyDescent="0.35">
      <c r="A682" s="46">
        <v>632</v>
      </c>
    </row>
    <row r="683" spans="1:1" x14ac:dyDescent="0.35">
      <c r="A683" s="46">
        <v>633</v>
      </c>
    </row>
    <row r="684" spans="1:1" x14ac:dyDescent="0.35">
      <c r="A684" s="46">
        <v>634</v>
      </c>
    </row>
    <row r="685" spans="1:1" x14ac:dyDescent="0.35">
      <c r="A685" s="46">
        <v>635</v>
      </c>
    </row>
    <row r="686" spans="1:1" x14ac:dyDescent="0.35">
      <c r="A686" s="46">
        <v>636</v>
      </c>
    </row>
    <row r="687" spans="1:1" x14ac:dyDescent="0.35">
      <c r="A687" s="46">
        <v>637</v>
      </c>
    </row>
    <row r="688" spans="1:1" x14ac:dyDescent="0.35">
      <c r="A688" s="46">
        <v>638</v>
      </c>
    </row>
    <row r="689" spans="1:5" x14ac:dyDescent="0.35">
      <c r="A689" s="46">
        <v>639</v>
      </c>
    </row>
    <row r="690" spans="1:5" x14ac:dyDescent="0.35">
      <c r="A690" s="46">
        <v>640</v>
      </c>
    </row>
    <row r="691" spans="1:5" x14ac:dyDescent="0.35">
      <c r="A691" s="46">
        <v>641</v>
      </c>
    </row>
    <row r="692" spans="1:5" x14ac:dyDescent="0.35">
      <c r="A692" s="46">
        <v>642</v>
      </c>
    </row>
    <row r="693" spans="1:5" x14ac:dyDescent="0.35">
      <c r="A693" s="46">
        <v>643</v>
      </c>
    </row>
    <row r="694" spans="1:5" x14ac:dyDescent="0.35">
      <c r="A694" s="46">
        <v>644</v>
      </c>
    </row>
    <row r="695" spans="1:5" x14ac:dyDescent="0.35">
      <c r="A695" s="46">
        <v>645</v>
      </c>
    </row>
    <row r="696" spans="1:5" x14ac:dyDescent="0.35">
      <c r="A696" s="46">
        <v>646</v>
      </c>
    </row>
    <row r="697" spans="1:5" x14ac:dyDescent="0.35">
      <c r="A697" s="46">
        <v>647</v>
      </c>
    </row>
    <row r="698" spans="1:5" x14ac:dyDescent="0.35">
      <c r="A698" s="46">
        <v>648</v>
      </c>
    </row>
    <row r="699" spans="1:5" x14ac:dyDescent="0.35">
      <c r="A699" s="46">
        <v>649</v>
      </c>
    </row>
    <row r="700" spans="1:5" s="30" customFormat="1" x14ac:dyDescent="0.35">
      <c r="A700" s="46">
        <v>650</v>
      </c>
    </row>
    <row r="701" spans="1:5" x14ac:dyDescent="0.35">
      <c r="A701" s="46">
        <v>651</v>
      </c>
      <c r="B701" s="31" t="s">
        <v>25</v>
      </c>
      <c r="C701" s="31" t="s">
        <v>315</v>
      </c>
      <c r="D701" s="31" t="s">
        <v>338</v>
      </c>
      <c r="E701" s="31" t="s">
        <v>316</v>
      </c>
    </row>
    <row r="702" spans="1:5" ht="29" x14ac:dyDescent="0.35">
      <c r="A702" s="46">
        <v>652</v>
      </c>
      <c r="B702" s="32" t="s">
        <v>317</v>
      </c>
      <c r="C702" s="32" t="s">
        <v>339</v>
      </c>
      <c r="D702" s="32" t="s">
        <v>318</v>
      </c>
      <c r="E702" s="33">
        <v>5169</v>
      </c>
    </row>
    <row r="703" spans="1:5" x14ac:dyDescent="0.35">
      <c r="A703" s="46">
        <v>653</v>
      </c>
      <c r="B703" s="32" t="s">
        <v>317</v>
      </c>
      <c r="C703" s="32" t="s">
        <v>339</v>
      </c>
      <c r="D703" s="32" t="s">
        <v>319</v>
      </c>
      <c r="E703" s="32">
        <v>13</v>
      </c>
    </row>
    <row r="704" spans="1:5" ht="29" x14ac:dyDescent="0.35">
      <c r="A704" s="46">
        <v>654</v>
      </c>
      <c r="B704" s="32" t="s">
        <v>317</v>
      </c>
      <c r="C704" s="32" t="s">
        <v>339</v>
      </c>
      <c r="D704" s="32" t="s">
        <v>320</v>
      </c>
      <c r="E704" s="32">
        <v>479</v>
      </c>
    </row>
    <row r="705" spans="1:5" x14ac:dyDescent="0.35">
      <c r="A705" s="46">
        <v>655</v>
      </c>
      <c r="B705" s="32" t="s">
        <v>317</v>
      </c>
      <c r="C705" s="32" t="s">
        <v>340</v>
      </c>
      <c r="D705" s="32" t="s">
        <v>321</v>
      </c>
      <c r="E705" s="32">
        <v>30</v>
      </c>
    </row>
    <row r="706" spans="1:5" x14ac:dyDescent="0.35">
      <c r="A706" s="46">
        <v>656</v>
      </c>
      <c r="B706" s="32" t="s">
        <v>317</v>
      </c>
      <c r="C706" s="32" t="s">
        <v>341</v>
      </c>
      <c r="D706" s="32" t="s">
        <v>323</v>
      </c>
      <c r="E706" s="33">
        <v>1092</v>
      </c>
    </row>
    <row r="707" spans="1:5" x14ac:dyDescent="0.35">
      <c r="A707" s="46">
        <v>657</v>
      </c>
      <c r="B707" s="32" t="s">
        <v>317</v>
      </c>
      <c r="C707" s="32" t="s">
        <v>341</v>
      </c>
      <c r="D707" s="32" t="s">
        <v>324</v>
      </c>
      <c r="E707" s="33">
        <v>1610</v>
      </c>
    </row>
    <row r="708" spans="1:5" ht="29" x14ac:dyDescent="0.35">
      <c r="A708" s="46">
        <v>658</v>
      </c>
      <c r="B708" s="32" t="s">
        <v>317</v>
      </c>
      <c r="C708" s="32" t="s">
        <v>341</v>
      </c>
      <c r="D708" s="32" t="s">
        <v>325</v>
      </c>
      <c r="E708" s="32">
        <v>225</v>
      </c>
    </row>
    <row r="709" spans="1:5" x14ac:dyDescent="0.35">
      <c r="A709" s="46">
        <v>659</v>
      </c>
      <c r="B709" s="32" t="s">
        <v>345</v>
      </c>
      <c r="C709" s="32" t="s">
        <v>327</v>
      </c>
      <c r="D709" s="32" t="s">
        <v>327</v>
      </c>
      <c r="E709" s="33">
        <v>3204</v>
      </c>
    </row>
    <row r="710" spans="1:5" x14ac:dyDescent="0.35">
      <c r="A710" s="46">
        <v>660</v>
      </c>
      <c r="B710" s="32" t="s">
        <v>345</v>
      </c>
      <c r="C710" s="32" t="s">
        <v>327</v>
      </c>
      <c r="D710" s="32" t="s">
        <v>329</v>
      </c>
      <c r="E710" s="32">
        <v>92</v>
      </c>
    </row>
    <row r="711" spans="1:5" x14ac:dyDescent="0.35">
      <c r="A711" s="46">
        <v>661</v>
      </c>
      <c r="B711" s="32" t="s">
        <v>345</v>
      </c>
      <c r="C711" s="32" t="s">
        <v>343</v>
      </c>
      <c r="D711" s="32" t="s">
        <v>332</v>
      </c>
      <c r="E711" s="33">
        <v>14733</v>
      </c>
    </row>
    <row r="712" spans="1:5" x14ac:dyDescent="0.35">
      <c r="A712" s="46">
        <v>662</v>
      </c>
      <c r="B712" s="32" t="s">
        <v>345</v>
      </c>
      <c r="C712" s="32" t="s">
        <v>343</v>
      </c>
      <c r="D712" s="32" t="s">
        <v>333</v>
      </c>
      <c r="E712" s="33">
        <v>7237</v>
      </c>
    </row>
    <row r="713" spans="1:5" x14ac:dyDescent="0.35">
      <c r="A713" s="46">
        <v>663</v>
      </c>
      <c r="B713" s="32" t="s">
        <v>345</v>
      </c>
      <c r="C713" s="32" t="s">
        <v>343</v>
      </c>
      <c r="D713" s="32" t="s">
        <v>334</v>
      </c>
      <c r="E713" s="33">
        <v>6684</v>
      </c>
    </row>
    <row r="714" spans="1:5" x14ac:dyDescent="0.35">
      <c r="A714" s="46">
        <v>664</v>
      </c>
      <c r="B714" s="32" t="s">
        <v>345</v>
      </c>
      <c r="C714" s="32" t="s">
        <v>343</v>
      </c>
      <c r="D714" s="32" t="s">
        <v>335</v>
      </c>
      <c r="E714" s="32">
        <v>370</v>
      </c>
    </row>
    <row r="715" spans="1:5" x14ac:dyDescent="0.35">
      <c r="A715" s="46">
        <v>665</v>
      </c>
      <c r="B715" s="32" t="s">
        <v>345</v>
      </c>
      <c r="C715" s="32" t="s">
        <v>336</v>
      </c>
      <c r="D715" s="32" t="s">
        <v>336</v>
      </c>
      <c r="E715" s="32">
        <v>2</v>
      </c>
    </row>
    <row r="716" spans="1:5" x14ac:dyDescent="0.35">
      <c r="A716" s="46">
        <v>666</v>
      </c>
      <c r="B716" s="34" t="s">
        <v>337</v>
      </c>
      <c r="C716" s="34"/>
      <c r="D716" s="34"/>
      <c r="E716" s="35">
        <v>40939</v>
      </c>
    </row>
    <row r="717" spans="1:5" x14ac:dyDescent="0.35">
      <c r="A717" s="46">
        <v>667</v>
      </c>
    </row>
    <row r="718" spans="1:5" x14ac:dyDescent="0.35">
      <c r="A718" s="46">
        <v>668</v>
      </c>
    </row>
    <row r="719" spans="1:5" x14ac:dyDescent="0.35">
      <c r="A719" s="46">
        <v>669</v>
      </c>
    </row>
    <row r="720" spans="1:5" x14ac:dyDescent="0.35">
      <c r="A720" s="46">
        <v>670</v>
      </c>
    </row>
    <row r="721" spans="1:1" x14ac:dyDescent="0.35">
      <c r="A721" s="46">
        <v>671</v>
      </c>
    </row>
    <row r="722" spans="1:1" x14ac:dyDescent="0.35">
      <c r="A722" s="46">
        <v>672</v>
      </c>
    </row>
    <row r="723" spans="1:1" x14ac:dyDescent="0.35">
      <c r="A723" s="46">
        <v>673</v>
      </c>
    </row>
    <row r="724" spans="1:1" x14ac:dyDescent="0.35">
      <c r="A724" s="46">
        <v>674</v>
      </c>
    </row>
    <row r="725" spans="1:1" x14ac:dyDescent="0.35">
      <c r="A725" s="46">
        <v>675</v>
      </c>
    </row>
    <row r="726" spans="1:1" x14ac:dyDescent="0.35">
      <c r="A726" s="46">
        <v>676</v>
      </c>
    </row>
    <row r="727" spans="1:1" x14ac:dyDescent="0.35">
      <c r="A727" s="46">
        <v>677</v>
      </c>
    </row>
    <row r="728" spans="1:1" x14ac:dyDescent="0.35">
      <c r="A728" s="46">
        <v>678</v>
      </c>
    </row>
    <row r="729" spans="1:1" x14ac:dyDescent="0.35">
      <c r="A729" s="46">
        <v>679</v>
      </c>
    </row>
    <row r="730" spans="1:1" x14ac:dyDescent="0.35">
      <c r="A730" s="46">
        <v>680</v>
      </c>
    </row>
    <row r="731" spans="1:1" x14ac:dyDescent="0.35">
      <c r="A731" s="46">
        <v>681</v>
      </c>
    </row>
    <row r="732" spans="1:1" x14ac:dyDescent="0.35">
      <c r="A732" s="46">
        <v>682</v>
      </c>
    </row>
    <row r="733" spans="1:1" x14ac:dyDescent="0.35">
      <c r="A733" s="46">
        <v>683</v>
      </c>
    </row>
    <row r="734" spans="1:1" x14ac:dyDescent="0.35">
      <c r="A734" s="46">
        <v>684</v>
      </c>
    </row>
    <row r="735" spans="1:1" x14ac:dyDescent="0.35">
      <c r="A735" s="46">
        <v>685</v>
      </c>
    </row>
    <row r="736" spans="1:1" x14ac:dyDescent="0.35">
      <c r="A736" s="46">
        <v>686</v>
      </c>
    </row>
    <row r="737" spans="1:5" x14ac:dyDescent="0.35">
      <c r="A737" s="46">
        <v>687</v>
      </c>
    </row>
    <row r="738" spans="1:5" x14ac:dyDescent="0.35">
      <c r="A738" s="46">
        <v>688</v>
      </c>
    </row>
    <row r="739" spans="1:5" x14ac:dyDescent="0.35">
      <c r="A739" s="46">
        <v>689</v>
      </c>
    </row>
    <row r="740" spans="1:5" x14ac:dyDescent="0.35">
      <c r="A740" s="46">
        <v>690</v>
      </c>
    </row>
    <row r="741" spans="1:5" x14ac:dyDescent="0.35">
      <c r="A741" s="46">
        <v>691</v>
      </c>
    </row>
    <row r="742" spans="1:5" x14ac:dyDescent="0.35">
      <c r="A742" s="46">
        <v>692</v>
      </c>
    </row>
    <row r="743" spans="1:5" x14ac:dyDescent="0.35">
      <c r="A743" s="46">
        <v>693</v>
      </c>
    </row>
    <row r="744" spans="1:5" x14ac:dyDescent="0.35">
      <c r="A744" s="46">
        <v>694</v>
      </c>
    </row>
    <row r="745" spans="1:5" x14ac:dyDescent="0.35">
      <c r="A745" s="46">
        <v>695</v>
      </c>
    </row>
    <row r="746" spans="1:5" x14ac:dyDescent="0.35">
      <c r="A746" s="46">
        <v>696</v>
      </c>
    </row>
    <row r="747" spans="1:5" x14ac:dyDescent="0.35">
      <c r="A747" s="46">
        <v>697</v>
      </c>
    </row>
    <row r="748" spans="1:5" x14ac:dyDescent="0.35">
      <c r="A748" s="46">
        <v>698</v>
      </c>
    </row>
    <row r="749" spans="1:5" x14ac:dyDescent="0.35">
      <c r="A749" s="46">
        <v>699</v>
      </c>
    </row>
    <row r="750" spans="1:5" s="30" customFormat="1" x14ac:dyDescent="0.35">
      <c r="A750" s="46">
        <v>700</v>
      </c>
    </row>
    <row r="751" spans="1:5" x14ac:dyDescent="0.35">
      <c r="A751" s="46">
        <v>701</v>
      </c>
      <c r="B751" s="31" t="s">
        <v>57</v>
      </c>
      <c r="C751" s="31" t="s">
        <v>315</v>
      </c>
      <c r="D751" s="31" t="s">
        <v>338</v>
      </c>
      <c r="E751" s="31" t="s">
        <v>316</v>
      </c>
    </row>
    <row r="752" spans="1:5" ht="29" x14ac:dyDescent="0.35">
      <c r="A752" s="46">
        <v>702</v>
      </c>
      <c r="B752" s="32" t="s">
        <v>317</v>
      </c>
      <c r="C752" s="32" t="s">
        <v>339</v>
      </c>
      <c r="D752" s="32" t="s">
        <v>318</v>
      </c>
      <c r="E752" s="33">
        <v>51434</v>
      </c>
    </row>
    <row r="753" spans="1:5" x14ac:dyDescent="0.35">
      <c r="A753" s="46">
        <v>703</v>
      </c>
      <c r="B753" s="32" t="s">
        <v>317</v>
      </c>
      <c r="C753" s="32" t="s">
        <v>339</v>
      </c>
      <c r="D753" s="32" t="s">
        <v>319</v>
      </c>
      <c r="E753" s="33">
        <v>2076</v>
      </c>
    </row>
    <row r="754" spans="1:5" ht="29" x14ac:dyDescent="0.35">
      <c r="A754" s="46">
        <v>704</v>
      </c>
      <c r="B754" s="32" t="s">
        <v>317</v>
      </c>
      <c r="C754" s="32" t="s">
        <v>339</v>
      </c>
      <c r="D754" s="32" t="s">
        <v>320</v>
      </c>
      <c r="E754" s="32">
        <v>288</v>
      </c>
    </row>
    <row r="755" spans="1:5" x14ac:dyDescent="0.35">
      <c r="A755" s="46">
        <v>705</v>
      </c>
      <c r="B755" s="32" t="s">
        <v>317</v>
      </c>
      <c r="C755" s="32" t="s">
        <v>340</v>
      </c>
      <c r="D755" s="32" t="s">
        <v>321</v>
      </c>
      <c r="E755" s="33">
        <v>32970</v>
      </c>
    </row>
    <row r="756" spans="1:5" x14ac:dyDescent="0.35">
      <c r="A756" s="46">
        <v>706</v>
      </c>
      <c r="B756" s="32" t="s">
        <v>317</v>
      </c>
      <c r="C756" s="32" t="s">
        <v>340</v>
      </c>
      <c r="D756" s="32" t="s">
        <v>322</v>
      </c>
      <c r="E756" s="33">
        <v>2084</v>
      </c>
    </row>
    <row r="757" spans="1:5" x14ac:dyDescent="0.35">
      <c r="A757" s="46">
        <v>707</v>
      </c>
      <c r="B757" s="32" t="s">
        <v>317</v>
      </c>
      <c r="C757" s="32" t="s">
        <v>341</v>
      </c>
      <c r="D757" s="32" t="s">
        <v>323</v>
      </c>
      <c r="E757" s="33">
        <v>1822</v>
      </c>
    </row>
    <row r="758" spans="1:5" x14ac:dyDescent="0.35">
      <c r="A758" s="46">
        <v>708</v>
      </c>
      <c r="B758" s="32" t="s">
        <v>317</v>
      </c>
      <c r="C758" s="32" t="s">
        <v>341</v>
      </c>
      <c r="D758" s="32" t="s">
        <v>324</v>
      </c>
      <c r="E758" s="32">
        <v>239</v>
      </c>
    </row>
    <row r="759" spans="1:5" ht="29" x14ac:dyDescent="0.35">
      <c r="A759" s="46">
        <v>709</v>
      </c>
      <c r="B759" s="32" t="s">
        <v>317</v>
      </c>
      <c r="C759" s="32" t="s">
        <v>341</v>
      </c>
      <c r="D759" s="32" t="s">
        <v>325</v>
      </c>
      <c r="E759" s="32">
        <v>34</v>
      </c>
    </row>
    <row r="760" spans="1:5" x14ac:dyDescent="0.35">
      <c r="A760" s="46">
        <v>710</v>
      </c>
      <c r="B760" s="32" t="s">
        <v>345</v>
      </c>
      <c r="C760" s="32" t="s">
        <v>327</v>
      </c>
      <c r="D760" s="32" t="s">
        <v>327</v>
      </c>
      <c r="E760" s="33">
        <v>11372</v>
      </c>
    </row>
    <row r="761" spans="1:5" ht="29" x14ac:dyDescent="0.35">
      <c r="A761" s="46">
        <v>711</v>
      </c>
      <c r="B761" s="32" t="s">
        <v>345</v>
      </c>
      <c r="C761" s="32" t="s">
        <v>327</v>
      </c>
      <c r="D761" s="32" t="s">
        <v>328</v>
      </c>
      <c r="E761" s="33">
        <v>24886</v>
      </c>
    </row>
    <row r="762" spans="1:5" x14ac:dyDescent="0.35">
      <c r="A762" s="46">
        <v>712</v>
      </c>
      <c r="B762" s="32" t="s">
        <v>345</v>
      </c>
      <c r="C762" s="32" t="s">
        <v>327</v>
      </c>
      <c r="D762" s="32" t="s">
        <v>329</v>
      </c>
      <c r="E762" s="33">
        <v>1456</v>
      </c>
    </row>
    <row r="763" spans="1:5" ht="29" x14ac:dyDescent="0.35">
      <c r="A763" s="46">
        <v>713</v>
      </c>
      <c r="B763" s="32" t="s">
        <v>345</v>
      </c>
      <c r="C763" s="32" t="s">
        <v>342</v>
      </c>
      <c r="D763" s="32" t="s">
        <v>330</v>
      </c>
      <c r="E763" s="32">
        <v>970</v>
      </c>
    </row>
    <row r="764" spans="1:5" x14ac:dyDescent="0.35">
      <c r="A764" s="46">
        <v>714</v>
      </c>
      <c r="B764" s="32" t="s">
        <v>345</v>
      </c>
      <c r="C764" s="32" t="s">
        <v>343</v>
      </c>
      <c r="D764" s="32" t="s">
        <v>332</v>
      </c>
      <c r="E764" s="32">
        <v>919</v>
      </c>
    </row>
    <row r="765" spans="1:5" x14ac:dyDescent="0.35">
      <c r="A765" s="46">
        <v>715</v>
      </c>
      <c r="B765" s="32" t="s">
        <v>345</v>
      </c>
      <c r="C765" s="32" t="s">
        <v>343</v>
      </c>
      <c r="D765" s="32" t="s">
        <v>333</v>
      </c>
      <c r="E765" s="33">
        <v>14034</v>
      </c>
    </row>
    <row r="766" spans="1:5" x14ac:dyDescent="0.35">
      <c r="A766" s="46">
        <v>716</v>
      </c>
      <c r="B766" s="32" t="s">
        <v>345</v>
      </c>
      <c r="C766" s="32" t="s">
        <v>343</v>
      </c>
      <c r="D766" s="32" t="s">
        <v>334</v>
      </c>
      <c r="E766" s="33">
        <v>6809</v>
      </c>
    </row>
    <row r="767" spans="1:5" x14ac:dyDescent="0.35">
      <c r="A767" s="46">
        <v>717</v>
      </c>
      <c r="B767" s="32" t="s">
        <v>345</v>
      </c>
      <c r="C767" s="32" t="s">
        <v>343</v>
      </c>
      <c r="D767" s="32" t="s">
        <v>335</v>
      </c>
      <c r="E767" s="32">
        <v>994</v>
      </c>
    </row>
    <row r="768" spans="1:5" x14ac:dyDescent="0.35">
      <c r="A768" s="46">
        <v>718</v>
      </c>
      <c r="B768" s="32" t="s">
        <v>345</v>
      </c>
      <c r="C768" s="32" t="s">
        <v>336</v>
      </c>
      <c r="D768" s="32" t="s">
        <v>336</v>
      </c>
      <c r="E768" s="32">
        <v>893</v>
      </c>
    </row>
    <row r="769" spans="1:5" x14ac:dyDescent="0.35">
      <c r="A769" s="46">
        <v>719</v>
      </c>
      <c r="B769" s="34" t="s">
        <v>337</v>
      </c>
      <c r="C769" s="34"/>
      <c r="D769" s="34"/>
      <c r="E769" s="35">
        <v>153278</v>
      </c>
    </row>
    <row r="770" spans="1:5" x14ac:dyDescent="0.35">
      <c r="A770" s="46">
        <v>720</v>
      </c>
    </row>
    <row r="771" spans="1:5" x14ac:dyDescent="0.35">
      <c r="A771" s="46">
        <v>721</v>
      </c>
    </row>
    <row r="772" spans="1:5" x14ac:dyDescent="0.35">
      <c r="A772" s="46">
        <v>722</v>
      </c>
    </row>
    <row r="773" spans="1:5" x14ac:dyDescent="0.35">
      <c r="A773" s="46">
        <v>723</v>
      </c>
    </row>
    <row r="774" spans="1:5" x14ac:dyDescent="0.35">
      <c r="A774" s="46">
        <v>724</v>
      </c>
    </row>
    <row r="775" spans="1:5" x14ac:dyDescent="0.35">
      <c r="A775" s="46">
        <v>725</v>
      </c>
    </row>
    <row r="776" spans="1:5" x14ac:dyDescent="0.35">
      <c r="A776" s="46">
        <v>726</v>
      </c>
    </row>
    <row r="777" spans="1:5" x14ac:dyDescent="0.35">
      <c r="A777" s="46">
        <v>727</v>
      </c>
    </row>
    <row r="778" spans="1:5" x14ac:dyDescent="0.35">
      <c r="A778" s="46">
        <v>728</v>
      </c>
    </row>
    <row r="779" spans="1:5" x14ac:dyDescent="0.35">
      <c r="A779" s="46">
        <v>729</v>
      </c>
    </row>
    <row r="780" spans="1:5" x14ac:dyDescent="0.35">
      <c r="A780" s="46">
        <v>730</v>
      </c>
    </row>
    <row r="781" spans="1:5" x14ac:dyDescent="0.35">
      <c r="A781" s="46">
        <v>731</v>
      </c>
    </row>
    <row r="782" spans="1:5" x14ac:dyDescent="0.35">
      <c r="A782" s="46">
        <v>732</v>
      </c>
    </row>
    <row r="783" spans="1:5" x14ac:dyDescent="0.35">
      <c r="A783" s="46">
        <v>733</v>
      </c>
    </row>
    <row r="784" spans="1:5" x14ac:dyDescent="0.35">
      <c r="A784" s="46">
        <v>734</v>
      </c>
    </row>
    <row r="785" spans="1:1" x14ac:dyDescent="0.35">
      <c r="A785" s="46">
        <v>735</v>
      </c>
    </row>
    <row r="786" spans="1:1" x14ac:dyDescent="0.35">
      <c r="A786" s="46">
        <v>736</v>
      </c>
    </row>
    <row r="787" spans="1:1" x14ac:dyDescent="0.35">
      <c r="A787" s="46">
        <v>737</v>
      </c>
    </row>
    <row r="788" spans="1:1" x14ac:dyDescent="0.35">
      <c r="A788" s="46">
        <v>738</v>
      </c>
    </row>
    <row r="789" spans="1:1" x14ac:dyDescent="0.35">
      <c r="A789" s="46">
        <v>739</v>
      </c>
    </row>
    <row r="790" spans="1:1" x14ac:dyDescent="0.35">
      <c r="A790" s="46">
        <v>740</v>
      </c>
    </row>
    <row r="791" spans="1:1" x14ac:dyDescent="0.35">
      <c r="A791" s="46">
        <v>741</v>
      </c>
    </row>
    <row r="792" spans="1:1" x14ac:dyDescent="0.35">
      <c r="A792" s="46">
        <v>742</v>
      </c>
    </row>
    <row r="793" spans="1:1" x14ac:dyDescent="0.35">
      <c r="A793" s="46">
        <v>743</v>
      </c>
    </row>
    <row r="794" spans="1:1" x14ac:dyDescent="0.35">
      <c r="A794" s="46">
        <v>744</v>
      </c>
    </row>
    <row r="795" spans="1:1" x14ac:dyDescent="0.35">
      <c r="A795" s="46">
        <v>745</v>
      </c>
    </row>
    <row r="796" spans="1:1" x14ac:dyDescent="0.35">
      <c r="A796" s="46">
        <v>746</v>
      </c>
    </row>
    <row r="797" spans="1:1" x14ac:dyDescent="0.35">
      <c r="A797" s="46">
        <v>747</v>
      </c>
    </row>
    <row r="798" spans="1:1" x14ac:dyDescent="0.35">
      <c r="A798" s="46">
        <v>748</v>
      </c>
    </row>
    <row r="799" spans="1:1" x14ac:dyDescent="0.35">
      <c r="A799" s="46">
        <v>749</v>
      </c>
    </row>
    <row r="800" spans="1:1" s="30" customFormat="1" x14ac:dyDescent="0.35">
      <c r="A800" s="46">
        <v>750</v>
      </c>
    </row>
    <row r="801" spans="1:5" x14ac:dyDescent="0.35">
      <c r="A801" s="46">
        <v>751</v>
      </c>
      <c r="B801" s="31" t="s">
        <v>58</v>
      </c>
      <c r="C801" s="31" t="s">
        <v>315</v>
      </c>
      <c r="D801" s="31" t="s">
        <v>338</v>
      </c>
      <c r="E801" s="31" t="s">
        <v>316</v>
      </c>
    </row>
    <row r="802" spans="1:5" ht="29" x14ac:dyDescent="0.35">
      <c r="A802" s="46">
        <v>752</v>
      </c>
      <c r="B802" s="32" t="s">
        <v>317</v>
      </c>
      <c r="C802" s="32" t="s">
        <v>339</v>
      </c>
      <c r="D802" s="32" t="s">
        <v>318</v>
      </c>
      <c r="E802" s="33">
        <v>149549</v>
      </c>
    </row>
    <row r="803" spans="1:5" x14ac:dyDescent="0.35">
      <c r="A803" s="46">
        <v>753</v>
      </c>
      <c r="B803" s="32" t="s">
        <v>317</v>
      </c>
      <c r="C803" s="32" t="s">
        <v>339</v>
      </c>
      <c r="D803" s="32" t="s">
        <v>319</v>
      </c>
      <c r="E803" s="33">
        <v>3470</v>
      </c>
    </row>
    <row r="804" spans="1:5" ht="29" x14ac:dyDescent="0.35">
      <c r="A804" s="46">
        <v>754</v>
      </c>
      <c r="B804" s="32" t="s">
        <v>317</v>
      </c>
      <c r="C804" s="32" t="s">
        <v>339</v>
      </c>
      <c r="D804" s="32" t="s">
        <v>320</v>
      </c>
      <c r="E804" s="32">
        <v>59</v>
      </c>
    </row>
    <row r="805" spans="1:5" x14ac:dyDescent="0.35">
      <c r="A805" s="46">
        <v>755</v>
      </c>
      <c r="B805" s="32" t="s">
        <v>317</v>
      </c>
      <c r="C805" s="32" t="s">
        <v>340</v>
      </c>
      <c r="D805" s="32" t="s">
        <v>321</v>
      </c>
      <c r="E805" s="33">
        <v>8462</v>
      </c>
    </row>
    <row r="806" spans="1:5" x14ac:dyDescent="0.35">
      <c r="A806" s="46">
        <v>756</v>
      </c>
      <c r="B806" s="32" t="s">
        <v>317</v>
      </c>
      <c r="C806" s="32" t="s">
        <v>340</v>
      </c>
      <c r="D806" s="32" t="s">
        <v>322</v>
      </c>
      <c r="E806" s="32">
        <v>40</v>
      </c>
    </row>
    <row r="807" spans="1:5" x14ac:dyDescent="0.35">
      <c r="A807" s="46">
        <v>757</v>
      </c>
      <c r="B807" s="32" t="s">
        <v>317</v>
      </c>
      <c r="C807" s="32" t="s">
        <v>341</v>
      </c>
      <c r="D807" s="32" t="s">
        <v>323</v>
      </c>
      <c r="E807" s="32">
        <v>741</v>
      </c>
    </row>
    <row r="808" spans="1:5" x14ac:dyDescent="0.35">
      <c r="A808" s="46">
        <v>758</v>
      </c>
      <c r="B808" s="32" t="s">
        <v>317</v>
      </c>
      <c r="C808" s="32" t="s">
        <v>341</v>
      </c>
      <c r="D808" s="32" t="s">
        <v>324</v>
      </c>
      <c r="E808" s="32">
        <v>397</v>
      </c>
    </row>
    <row r="809" spans="1:5" x14ac:dyDescent="0.35">
      <c r="A809" s="46">
        <v>759</v>
      </c>
      <c r="B809" s="32" t="s">
        <v>345</v>
      </c>
      <c r="C809" s="32" t="s">
        <v>327</v>
      </c>
      <c r="D809" s="32" t="s">
        <v>327</v>
      </c>
      <c r="E809" s="33">
        <v>92579</v>
      </c>
    </row>
    <row r="810" spans="1:5" ht="29" x14ac:dyDescent="0.35">
      <c r="A810" s="46">
        <v>760</v>
      </c>
      <c r="B810" s="32" t="s">
        <v>345</v>
      </c>
      <c r="C810" s="32" t="s">
        <v>327</v>
      </c>
      <c r="D810" s="32" t="s">
        <v>328</v>
      </c>
      <c r="E810" s="33">
        <v>27311</v>
      </c>
    </row>
    <row r="811" spans="1:5" x14ac:dyDescent="0.35">
      <c r="A811" s="46">
        <v>761</v>
      </c>
      <c r="B811" s="32" t="s">
        <v>345</v>
      </c>
      <c r="C811" s="32" t="s">
        <v>327</v>
      </c>
      <c r="D811" s="32" t="s">
        <v>329</v>
      </c>
      <c r="E811" s="33">
        <v>6531</v>
      </c>
    </row>
    <row r="812" spans="1:5" ht="29" x14ac:dyDescent="0.35">
      <c r="A812" s="46">
        <v>762</v>
      </c>
      <c r="B812" s="32" t="s">
        <v>345</v>
      </c>
      <c r="C812" s="32" t="s">
        <v>342</v>
      </c>
      <c r="D812" s="32" t="s">
        <v>330</v>
      </c>
      <c r="E812" s="33">
        <v>1299</v>
      </c>
    </row>
    <row r="813" spans="1:5" x14ac:dyDescent="0.35">
      <c r="A813" s="46">
        <v>763</v>
      </c>
      <c r="B813" s="32" t="s">
        <v>345</v>
      </c>
      <c r="C813" s="32" t="s">
        <v>342</v>
      </c>
      <c r="D813" s="32" t="s">
        <v>331</v>
      </c>
      <c r="E813" s="33">
        <v>24299</v>
      </c>
    </row>
    <row r="814" spans="1:5" x14ac:dyDescent="0.35">
      <c r="A814" s="46">
        <v>764</v>
      </c>
      <c r="B814" s="32" t="s">
        <v>345</v>
      </c>
      <c r="C814" s="32" t="s">
        <v>343</v>
      </c>
      <c r="D814" s="32" t="s">
        <v>332</v>
      </c>
      <c r="E814" s="33">
        <v>2734</v>
      </c>
    </row>
    <row r="815" spans="1:5" x14ac:dyDescent="0.35">
      <c r="A815" s="46">
        <v>765</v>
      </c>
      <c r="B815" s="32" t="s">
        <v>345</v>
      </c>
      <c r="C815" s="32" t="s">
        <v>343</v>
      </c>
      <c r="D815" s="32" t="s">
        <v>333</v>
      </c>
      <c r="E815" s="33">
        <v>15528</v>
      </c>
    </row>
    <row r="816" spans="1:5" x14ac:dyDescent="0.35">
      <c r="A816" s="46">
        <v>766</v>
      </c>
      <c r="B816" s="32" t="s">
        <v>345</v>
      </c>
      <c r="C816" s="32" t="s">
        <v>343</v>
      </c>
      <c r="D816" s="32" t="s">
        <v>334</v>
      </c>
      <c r="E816" s="33">
        <v>10275</v>
      </c>
    </row>
    <row r="817" spans="1:5" x14ac:dyDescent="0.35">
      <c r="A817" s="46">
        <v>767</v>
      </c>
      <c r="B817" s="32" t="s">
        <v>345</v>
      </c>
      <c r="C817" s="32" t="s">
        <v>343</v>
      </c>
      <c r="D817" s="32" t="s">
        <v>335</v>
      </c>
      <c r="E817" s="32">
        <v>290</v>
      </c>
    </row>
    <row r="818" spans="1:5" x14ac:dyDescent="0.35">
      <c r="A818" s="46">
        <v>768</v>
      </c>
      <c r="B818" s="32" t="s">
        <v>345</v>
      </c>
      <c r="C818" s="32" t="s">
        <v>336</v>
      </c>
      <c r="D818" s="32" t="s">
        <v>336</v>
      </c>
      <c r="E818" s="32">
        <v>172</v>
      </c>
    </row>
    <row r="819" spans="1:5" x14ac:dyDescent="0.35">
      <c r="A819" s="46">
        <v>769</v>
      </c>
      <c r="B819" s="34" t="s">
        <v>337</v>
      </c>
      <c r="C819" s="34"/>
      <c r="D819" s="34"/>
      <c r="E819" s="35">
        <f>SUM(E802:E818)</f>
        <v>343736</v>
      </c>
    </row>
    <row r="820" spans="1:5" x14ac:dyDescent="0.35">
      <c r="A820" s="46">
        <v>770</v>
      </c>
    </row>
    <row r="821" spans="1:5" x14ac:dyDescent="0.35">
      <c r="A821" s="46">
        <v>771</v>
      </c>
    </row>
    <row r="822" spans="1:5" x14ac:dyDescent="0.35">
      <c r="A822" s="46">
        <v>772</v>
      </c>
    </row>
    <row r="823" spans="1:5" x14ac:dyDescent="0.35">
      <c r="A823" s="46">
        <v>773</v>
      </c>
    </row>
    <row r="824" spans="1:5" x14ac:dyDescent="0.35">
      <c r="A824" s="46">
        <v>774</v>
      </c>
    </row>
    <row r="825" spans="1:5" x14ac:dyDescent="0.35">
      <c r="A825" s="46">
        <v>775</v>
      </c>
    </row>
    <row r="826" spans="1:5" x14ac:dyDescent="0.35">
      <c r="A826" s="46">
        <v>776</v>
      </c>
    </row>
    <row r="827" spans="1:5" x14ac:dyDescent="0.35">
      <c r="A827" s="46">
        <v>777</v>
      </c>
    </row>
    <row r="828" spans="1:5" x14ac:dyDescent="0.35">
      <c r="A828" s="46">
        <v>778</v>
      </c>
    </row>
    <row r="829" spans="1:5" x14ac:dyDescent="0.35">
      <c r="A829" s="46">
        <v>779</v>
      </c>
    </row>
    <row r="830" spans="1:5" x14ac:dyDescent="0.35">
      <c r="A830" s="46">
        <v>780</v>
      </c>
    </row>
    <row r="831" spans="1:5" x14ac:dyDescent="0.35">
      <c r="A831" s="46">
        <v>781</v>
      </c>
    </row>
    <row r="832" spans="1:5" x14ac:dyDescent="0.35">
      <c r="A832" s="46">
        <v>782</v>
      </c>
    </row>
    <row r="833" spans="1:1" x14ac:dyDescent="0.35">
      <c r="A833" s="46">
        <v>783</v>
      </c>
    </row>
    <row r="834" spans="1:1" x14ac:dyDescent="0.35">
      <c r="A834" s="46">
        <v>784</v>
      </c>
    </row>
    <row r="835" spans="1:1" x14ac:dyDescent="0.35">
      <c r="A835" s="46">
        <v>785</v>
      </c>
    </row>
    <row r="836" spans="1:1" x14ac:dyDescent="0.35">
      <c r="A836" s="46">
        <v>786</v>
      </c>
    </row>
    <row r="837" spans="1:1" x14ac:dyDescent="0.35">
      <c r="A837" s="46">
        <v>787</v>
      </c>
    </row>
    <row r="838" spans="1:1" x14ac:dyDescent="0.35">
      <c r="A838" s="46">
        <v>788</v>
      </c>
    </row>
    <row r="839" spans="1:1" x14ac:dyDescent="0.35">
      <c r="A839" s="46">
        <v>789</v>
      </c>
    </row>
    <row r="840" spans="1:1" x14ac:dyDescent="0.35">
      <c r="A840" s="46">
        <v>790</v>
      </c>
    </row>
    <row r="841" spans="1:1" x14ac:dyDescent="0.35">
      <c r="A841" s="46">
        <v>791</v>
      </c>
    </row>
    <row r="842" spans="1:1" x14ac:dyDescent="0.35">
      <c r="A842" s="46">
        <v>792</v>
      </c>
    </row>
    <row r="843" spans="1:1" x14ac:dyDescent="0.35">
      <c r="A843" s="46">
        <v>793</v>
      </c>
    </row>
    <row r="844" spans="1:1" x14ac:dyDescent="0.35">
      <c r="A844" s="46">
        <v>794</v>
      </c>
    </row>
    <row r="845" spans="1:1" x14ac:dyDescent="0.35">
      <c r="A845" s="46">
        <v>795</v>
      </c>
    </row>
    <row r="846" spans="1:1" x14ac:dyDescent="0.35">
      <c r="A846" s="46">
        <v>796</v>
      </c>
    </row>
    <row r="847" spans="1:1" x14ac:dyDescent="0.35">
      <c r="A847" s="46">
        <v>797</v>
      </c>
    </row>
    <row r="848" spans="1:1" x14ac:dyDescent="0.35">
      <c r="A848" s="46">
        <v>798</v>
      </c>
    </row>
    <row r="849" spans="1:5" x14ac:dyDescent="0.35">
      <c r="A849" s="46">
        <v>799</v>
      </c>
    </row>
    <row r="850" spans="1:5" s="30" customFormat="1" x14ac:dyDescent="0.35">
      <c r="A850" s="46">
        <v>800</v>
      </c>
    </row>
    <row r="851" spans="1:5" x14ac:dyDescent="0.35">
      <c r="A851" s="46">
        <v>801</v>
      </c>
      <c r="B851" s="31" t="s">
        <v>59</v>
      </c>
      <c r="C851" s="31" t="s">
        <v>315</v>
      </c>
      <c r="D851" s="31" t="s">
        <v>338</v>
      </c>
      <c r="E851" s="31" t="s">
        <v>316</v>
      </c>
    </row>
    <row r="852" spans="1:5" ht="29" x14ac:dyDescent="0.35">
      <c r="A852" s="46">
        <v>802</v>
      </c>
      <c r="B852" s="32" t="s">
        <v>317</v>
      </c>
      <c r="C852" s="32" t="s">
        <v>339</v>
      </c>
      <c r="D852" s="32" t="s">
        <v>318</v>
      </c>
      <c r="E852" s="33">
        <v>274312</v>
      </c>
    </row>
    <row r="853" spans="1:5" x14ac:dyDescent="0.35">
      <c r="A853" s="46">
        <v>803</v>
      </c>
      <c r="B853" s="32" t="s">
        <v>317</v>
      </c>
      <c r="C853" s="32" t="s">
        <v>339</v>
      </c>
      <c r="D853" s="32" t="s">
        <v>319</v>
      </c>
      <c r="E853" s="33">
        <v>4779</v>
      </c>
    </row>
    <row r="854" spans="1:5" ht="29" x14ac:dyDescent="0.35">
      <c r="A854" s="46">
        <v>804</v>
      </c>
      <c r="B854" s="32" t="s">
        <v>317</v>
      </c>
      <c r="C854" s="32" t="s">
        <v>339</v>
      </c>
      <c r="D854" s="32" t="s">
        <v>320</v>
      </c>
      <c r="E854" s="32">
        <v>42</v>
      </c>
    </row>
    <row r="855" spans="1:5" x14ac:dyDescent="0.35">
      <c r="A855" s="46">
        <v>805</v>
      </c>
      <c r="B855" s="32" t="s">
        <v>317</v>
      </c>
      <c r="C855" s="32" t="s">
        <v>340</v>
      </c>
      <c r="D855" s="32" t="s">
        <v>321</v>
      </c>
      <c r="E855" s="33">
        <v>77623</v>
      </c>
    </row>
    <row r="856" spans="1:5" x14ac:dyDescent="0.35">
      <c r="A856" s="46">
        <v>806</v>
      </c>
      <c r="B856" s="32" t="s">
        <v>317</v>
      </c>
      <c r="C856" s="32" t="s">
        <v>341</v>
      </c>
      <c r="D856" s="32" t="s">
        <v>323</v>
      </c>
      <c r="E856" s="32">
        <v>1</v>
      </c>
    </row>
    <row r="857" spans="1:5" x14ac:dyDescent="0.35">
      <c r="A857" s="46">
        <v>807</v>
      </c>
      <c r="B857" s="32" t="s">
        <v>345</v>
      </c>
      <c r="C857" s="32" t="s">
        <v>327</v>
      </c>
      <c r="D857" s="32" t="s">
        <v>327</v>
      </c>
      <c r="E857" s="33">
        <v>51719</v>
      </c>
    </row>
    <row r="858" spans="1:5" ht="29" x14ac:dyDescent="0.35">
      <c r="A858" s="46">
        <v>808</v>
      </c>
      <c r="B858" s="32" t="s">
        <v>345</v>
      </c>
      <c r="C858" s="32" t="s">
        <v>327</v>
      </c>
      <c r="D858" s="32" t="s">
        <v>328</v>
      </c>
      <c r="E858" s="33">
        <v>1050</v>
      </c>
    </row>
    <row r="859" spans="1:5" x14ac:dyDescent="0.35">
      <c r="A859" s="46">
        <v>809</v>
      </c>
      <c r="B859" s="32" t="s">
        <v>345</v>
      </c>
      <c r="C859" s="32" t="s">
        <v>327</v>
      </c>
      <c r="D859" s="32" t="s">
        <v>329</v>
      </c>
      <c r="E859" s="33">
        <v>1477</v>
      </c>
    </row>
    <row r="860" spans="1:5" ht="29" x14ac:dyDescent="0.35">
      <c r="A860" s="46">
        <v>810</v>
      </c>
      <c r="B860" s="32" t="s">
        <v>345</v>
      </c>
      <c r="C860" s="32" t="s">
        <v>342</v>
      </c>
      <c r="D860" s="32" t="s">
        <v>330</v>
      </c>
      <c r="E860" s="32">
        <v>138</v>
      </c>
    </row>
    <row r="861" spans="1:5" x14ac:dyDescent="0.35">
      <c r="A861" s="46">
        <v>811</v>
      </c>
      <c r="B861" s="32" t="s">
        <v>345</v>
      </c>
      <c r="C861" s="32" t="s">
        <v>342</v>
      </c>
      <c r="D861" s="32" t="s">
        <v>331</v>
      </c>
      <c r="E861" s="33">
        <v>8647</v>
      </c>
    </row>
    <row r="862" spans="1:5" x14ac:dyDescent="0.35">
      <c r="A862" s="46">
        <v>812</v>
      </c>
      <c r="B862" s="32" t="s">
        <v>345</v>
      </c>
      <c r="C862" s="32" t="s">
        <v>343</v>
      </c>
      <c r="D862" s="32" t="s">
        <v>332</v>
      </c>
      <c r="E862" s="33">
        <v>1084</v>
      </c>
    </row>
    <row r="863" spans="1:5" x14ac:dyDescent="0.35">
      <c r="A863" s="46">
        <v>813</v>
      </c>
      <c r="B863" s="32" t="s">
        <v>345</v>
      </c>
      <c r="C863" s="32" t="s">
        <v>343</v>
      </c>
      <c r="D863" s="32" t="s">
        <v>333</v>
      </c>
      <c r="E863" s="33">
        <v>5976</v>
      </c>
    </row>
    <row r="864" spans="1:5" x14ac:dyDescent="0.35">
      <c r="A864" s="46">
        <v>814</v>
      </c>
      <c r="B864" s="32" t="s">
        <v>345</v>
      </c>
      <c r="C864" s="32" t="s">
        <v>343</v>
      </c>
      <c r="D864" s="32" t="s">
        <v>334</v>
      </c>
      <c r="E864" s="33">
        <v>13399</v>
      </c>
    </row>
    <row r="865" spans="1:5" x14ac:dyDescent="0.35">
      <c r="A865" s="46">
        <v>815</v>
      </c>
      <c r="B865" s="32" t="s">
        <v>345</v>
      </c>
      <c r="C865" s="32" t="s">
        <v>343</v>
      </c>
      <c r="D865" s="32" t="s">
        <v>335</v>
      </c>
      <c r="E865" s="32">
        <v>424</v>
      </c>
    </row>
    <row r="866" spans="1:5" x14ac:dyDescent="0.35">
      <c r="A866" s="46">
        <v>816</v>
      </c>
      <c r="B866" s="32" t="s">
        <v>345</v>
      </c>
      <c r="C866" s="32" t="s">
        <v>336</v>
      </c>
      <c r="D866" s="32" t="s">
        <v>336</v>
      </c>
      <c r="E866" s="32">
        <v>74</v>
      </c>
    </row>
    <row r="867" spans="1:5" x14ac:dyDescent="0.35">
      <c r="A867" s="46">
        <v>817</v>
      </c>
      <c r="B867" s="34" t="s">
        <v>337</v>
      </c>
      <c r="C867" s="34"/>
      <c r="D867" s="34"/>
      <c r="E867" s="35">
        <v>440743</v>
      </c>
    </row>
    <row r="868" spans="1:5" x14ac:dyDescent="0.35">
      <c r="A868" s="46">
        <v>818</v>
      </c>
    </row>
    <row r="869" spans="1:5" x14ac:dyDescent="0.35">
      <c r="A869" s="46">
        <v>819</v>
      </c>
    </row>
    <row r="870" spans="1:5" x14ac:dyDescent="0.35">
      <c r="A870" s="46">
        <v>820</v>
      </c>
    </row>
    <row r="871" spans="1:5" x14ac:dyDescent="0.35">
      <c r="A871" s="46">
        <v>821</v>
      </c>
    </row>
    <row r="872" spans="1:5" x14ac:dyDescent="0.35">
      <c r="A872" s="46">
        <v>822</v>
      </c>
    </row>
    <row r="873" spans="1:5" x14ac:dyDescent="0.35">
      <c r="A873" s="46">
        <v>823</v>
      </c>
    </row>
    <row r="874" spans="1:5" x14ac:dyDescent="0.35">
      <c r="A874" s="46">
        <v>824</v>
      </c>
    </row>
    <row r="875" spans="1:5" x14ac:dyDescent="0.35">
      <c r="A875" s="46">
        <v>825</v>
      </c>
    </row>
    <row r="876" spans="1:5" x14ac:dyDescent="0.35">
      <c r="A876" s="46">
        <v>826</v>
      </c>
    </row>
    <row r="877" spans="1:5" x14ac:dyDescent="0.35">
      <c r="A877" s="46">
        <v>827</v>
      </c>
    </row>
    <row r="878" spans="1:5" x14ac:dyDescent="0.35">
      <c r="A878" s="46">
        <v>828</v>
      </c>
    </row>
    <row r="879" spans="1:5" x14ac:dyDescent="0.35">
      <c r="A879" s="46">
        <v>829</v>
      </c>
    </row>
    <row r="880" spans="1:5" x14ac:dyDescent="0.35">
      <c r="A880" s="46">
        <v>830</v>
      </c>
    </row>
    <row r="881" spans="1:1" x14ac:dyDescent="0.35">
      <c r="A881" s="46">
        <v>831</v>
      </c>
    </row>
    <row r="882" spans="1:1" x14ac:dyDescent="0.35">
      <c r="A882" s="46">
        <v>832</v>
      </c>
    </row>
    <row r="883" spans="1:1" x14ac:dyDescent="0.35">
      <c r="A883" s="46">
        <v>833</v>
      </c>
    </row>
    <row r="884" spans="1:1" x14ac:dyDescent="0.35">
      <c r="A884" s="46">
        <v>834</v>
      </c>
    </row>
    <row r="885" spans="1:1" x14ac:dyDescent="0.35">
      <c r="A885" s="46">
        <v>835</v>
      </c>
    </row>
    <row r="886" spans="1:1" x14ac:dyDescent="0.35">
      <c r="A886" s="46">
        <v>836</v>
      </c>
    </row>
    <row r="887" spans="1:1" x14ac:dyDescent="0.35">
      <c r="A887" s="46">
        <v>837</v>
      </c>
    </row>
    <row r="888" spans="1:1" x14ac:dyDescent="0.35">
      <c r="A888" s="46">
        <v>838</v>
      </c>
    </row>
    <row r="889" spans="1:1" x14ac:dyDescent="0.35">
      <c r="A889" s="46">
        <v>839</v>
      </c>
    </row>
    <row r="890" spans="1:1" x14ac:dyDescent="0.35">
      <c r="A890" s="46">
        <v>840</v>
      </c>
    </row>
    <row r="891" spans="1:1" x14ac:dyDescent="0.35">
      <c r="A891" s="46">
        <v>841</v>
      </c>
    </row>
    <row r="892" spans="1:1" x14ac:dyDescent="0.35">
      <c r="A892" s="46">
        <v>842</v>
      </c>
    </row>
    <row r="893" spans="1:1" x14ac:dyDescent="0.35">
      <c r="A893" s="46">
        <v>843</v>
      </c>
    </row>
    <row r="894" spans="1:1" x14ac:dyDescent="0.35">
      <c r="A894" s="46">
        <v>844</v>
      </c>
    </row>
    <row r="895" spans="1:1" x14ac:dyDescent="0.35">
      <c r="A895" s="46">
        <v>845</v>
      </c>
    </row>
    <row r="896" spans="1:1" x14ac:dyDescent="0.35">
      <c r="A896" s="46">
        <v>846</v>
      </c>
    </row>
    <row r="897" spans="1:5" x14ac:dyDescent="0.35">
      <c r="A897" s="46">
        <v>847</v>
      </c>
    </row>
    <row r="898" spans="1:5" x14ac:dyDescent="0.35">
      <c r="A898" s="46">
        <v>848</v>
      </c>
    </row>
    <row r="899" spans="1:5" x14ac:dyDescent="0.35">
      <c r="A899" s="46">
        <v>849</v>
      </c>
    </row>
    <row r="900" spans="1:5" s="30" customFormat="1" x14ac:dyDescent="0.35">
      <c r="A900" s="46">
        <v>850</v>
      </c>
    </row>
    <row r="901" spans="1:5" x14ac:dyDescent="0.35">
      <c r="A901" s="46">
        <v>851</v>
      </c>
      <c r="B901" s="31" t="s">
        <v>26</v>
      </c>
      <c r="C901" s="31" t="s">
        <v>315</v>
      </c>
      <c r="D901" s="31" t="s">
        <v>338</v>
      </c>
      <c r="E901" s="31" t="s">
        <v>316</v>
      </c>
    </row>
    <row r="902" spans="1:5" x14ac:dyDescent="0.35">
      <c r="A902" s="46">
        <v>852</v>
      </c>
      <c r="B902" s="32" t="s">
        <v>345</v>
      </c>
      <c r="C902" s="32" t="s">
        <v>327</v>
      </c>
      <c r="D902" s="32" t="s">
        <v>327</v>
      </c>
      <c r="E902" s="32">
        <v>11</v>
      </c>
    </row>
    <row r="903" spans="1:5" x14ac:dyDescent="0.35">
      <c r="A903" s="46">
        <v>853</v>
      </c>
      <c r="B903" s="32" t="s">
        <v>345</v>
      </c>
      <c r="C903" s="32" t="s">
        <v>343</v>
      </c>
      <c r="D903" s="32" t="s">
        <v>332</v>
      </c>
      <c r="E903" s="33">
        <v>4359</v>
      </c>
    </row>
    <row r="904" spans="1:5" x14ac:dyDescent="0.35">
      <c r="A904" s="46">
        <v>854</v>
      </c>
      <c r="B904" s="32" t="s">
        <v>345</v>
      </c>
      <c r="C904" s="32" t="s">
        <v>343</v>
      </c>
      <c r="D904" s="32" t="s">
        <v>333</v>
      </c>
      <c r="E904" s="32">
        <v>1</v>
      </c>
    </row>
    <row r="905" spans="1:5" x14ac:dyDescent="0.35">
      <c r="A905" s="46">
        <v>855</v>
      </c>
      <c r="B905" s="32" t="s">
        <v>345</v>
      </c>
      <c r="C905" s="32" t="s">
        <v>343</v>
      </c>
      <c r="D905" s="32" t="s">
        <v>334</v>
      </c>
      <c r="E905" s="32">
        <v>975</v>
      </c>
    </row>
    <row r="906" spans="1:5" x14ac:dyDescent="0.35">
      <c r="A906" s="46">
        <v>856</v>
      </c>
      <c r="B906" s="34" t="s">
        <v>337</v>
      </c>
      <c r="C906" s="34"/>
      <c r="D906" s="34"/>
      <c r="E906" s="35">
        <v>5347</v>
      </c>
    </row>
    <row r="907" spans="1:5" x14ac:dyDescent="0.35">
      <c r="A907" s="46">
        <v>857</v>
      </c>
    </row>
    <row r="908" spans="1:5" x14ac:dyDescent="0.35">
      <c r="A908" s="46">
        <v>858</v>
      </c>
    </row>
    <row r="909" spans="1:5" x14ac:dyDescent="0.35">
      <c r="A909" s="46">
        <v>859</v>
      </c>
    </row>
    <row r="910" spans="1:5" x14ac:dyDescent="0.35">
      <c r="A910" s="46">
        <v>860</v>
      </c>
    </row>
    <row r="911" spans="1:5" x14ac:dyDescent="0.35">
      <c r="A911" s="46">
        <v>861</v>
      </c>
    </row>
    <row r="912" spans="1:5" x14ac:dyDescent="0.35">
      <c r="A912" s="46">
        <v>862</v>
      </c>
    </row>
    <row r="913" spans="1:1" x14ac:dyDescent="0.35">
      <c r="A913" s="46">
        <v>863</v>
      </c>
    </row>
    <row r="914" spans="1:1" x14ac:dyDescent="0.35">
      <c r="A914" s="46">
        <v>864</v>
      </c>
    </row>
    <row r="915" spans="1:1" x14ac:dyDescent="0.35">
      <c r="A915" s="46">
        <v>865</v>
      </c>
    </row>
    <row r="916" spans="1:1" x14ac:dyDescent="0.35">
      <c r="A916" s="46">
        <v>866</v>
      </c>
    </row>
    <row r="917" spans="1:1" x14ac:dyDescent="0.35">
      <c r="A917" s="46">
        <v>867</v>
      </c>
    </row>
    <row r="918" spans="1:1" x14ac:dyDescent="0.35">
      <c r="A918" s="46">
        <v>868</v>
      </c>
    </row>
    <row r="919" spans="1:1" x14ac:dyDescent="0.35">
      <c r="A919" s="46">
        <v>869</v>
      </c>
    </row>
    <row r="920" spans="1:1" x14ac:dyDescent="0.35">
      <c r="A920" s="46">
        <v>870</v>
      </c>
    </row>
    <row r="921" spans="1:1" x14ac:dyDescent="0.35">
      <c r="A921" s="46">
        <v>871</v>
      </c>
    </row>
    <row r="922" spans="1:1" x14ac:dyDescent="0.35">
      <c r="A922" s="46">
        <v>872</v>
      </c>
    </row>
    <row r="923" spans="1:1" x14ac:dyDescent="0.35">
      <c r="A923" s="46">
        <v>873</v>
      </c>
    </row>
    <row r="924" spans="1:1" x14ac:dyDescent="0.35">
      <c r="A924" s="46">
        <v>874</v>
      </c>
    </row>
    <row r="925" spans="1:1" x14ac:dyDescent="0.35">
      <c r="A925" s="46">
        <v>875</v>
      </c>
    </row>
    <row r="926" spans="1:1" x14ac:dyDescent="0.35">
      <c r="A926" s="46">
        <v>876</v>
      </c>
    </row>
    <row r="927" spans="1:1" x14ac:dyDescent="0.35">
      <c r="A927" s="46">
        <v>877</v>
      </c>
    </row>
    <row r="928" spans="1:1" x14ac:dyDescent="0.35">
      <c r="A928" s="46">
        <v>878</v>
      </c>
    </row>
    <row r="929" spans="1:1" x14ac:dyDescent="0.35">
      <c r="A929" s="46">
        <v>879</v>
      </c>
    </row>
    <row r="930" spans="1:1" x14ac:dyDescent="0.35">
      <c r="A930" s="46">
        <v>880</v>
      </c>
    </row>
    <row r="931" spans="1:1" x14ac:dyDescent="0.35">
      <c r="A931" s="46">
        <v>881</v>
      </c>
    </row>
    <row r="932" spans="1:1" x14ac:dyDescent="0.35">
      <c r="A932" s="46">
        <v>882</v>
      </c>
    </row>
    <row r="933" spans="1:1" x14ac:dyDescent="0.35">
      <c r="A933" s="46">
        <v>883</v>
      </c>
    </row>
    <row r="934" spans="1:1" x14ac:dyDescent="0.35">
      <c r="A934" s="46">
        <v>884</v>
      </c>
    </row>
    <row r="935" spans="1:1" x14ac:dyDescent="0.35">
      <c r="A935" s="46">
        <v>885</v>
      </c>
    </row>
    <row r="936" spans="1:1" x14ac:dyDescent="0.35">
      <c r="A936" s="46">
        <v>886</v>
      </c>
    </row>
    <row r="937" spans="1:1" x14ac:dyDescent="0.35">
      <c r="A937" s="46">
        <v>887</v>
      </c>
    </row>
    <row r="938" spans="1:1" x14ac:dyDescent="0.35">
      <c r="A938" s="46">
        <v>888</v>
      </c>
    </row>
    <row r="939" spans="1:1" x14ac:dyDescent="0.35">
      <c r="A939" s="46">
        <v>889</v>
      </c>
    </row>
    <row r="940" spans="1:1" x14ac:dyDescent="0.35">
      <c r="A940" s="46">
        <v>890</v>
      </c>
    </row>
    <row r="941" spans="1:1" x14ac:dyDescent="0.35">
      <c r="A941" s="46">
        <v>891</v>
      </c>
    </row>
    <row r="942" spans="1:1" x14ac:dyDescent="0.35">
      <c r="A942" s="46">
        <v>892</v>
      </c>
    </row>
    <row r="943" spans="1:1" x14ac:dyDescent="0.35">
      <c r="A943" s="46">
        <v>893</v>
      </c>
    </row>
    <row r="944" spans="1:1" x14ac:dyDescent="0.35">
      <c r="A944" s="46">
        <v>894</v>
      </c>
    </row>
    <row r="945" spans="1:5" x14ac:dyDescent="0.35">
      <c r="A945" s="46">
        <v>895</v>
      </c>
    </row>
    <row r="946" spans="1:5" x14ac:dyDescent="0.35">
      <c r="A946" s="46">
        <v>896</v>
      </c>
    </row>
    <row r="947" spans="1:5" x14ac:dyDescent="0.35">
      <c r="A947" s="46">
        <v>897</v>
      </c>
    </row>
    <row r="948" spans="1:5" x14ac:dyDescent="0.35">
      <c r="A948" s="46">
        <v>898</v>
      </c>
    </row>
    <row r="949" spans="1:5" x14ac:dyDescent="0.35">
      <c r="A949" s="46">
        <v>899</v>
      </c>
    </row>
    <row r="950" spans="1:5" s="30" customFormat="1" x14ac:dyDescent="0.35">
      <c r="A950" s="46">
        <v>900</v>
      </c>
    </row>
    <row r="951" spans="1:5" x14ac:dyDescent="0.35">
      <c r="A951" s="46">
        <v>901</v>
      </c>
      <c r="B951" s="31" t="s">
        <v>60</v>
      </c>
      <c r="C951" s="31" t="s">
        <v>315</v>
      </c>
      <c r="D951" s="31" t="s">
        <v>338</v>
      </c>
      <c r="E951" s="31" t="s">
        <v>316</v>
      </c>
    </row>
    <row r="952" spans="1:5" ht="29" x14ac:dyDescent="0.35">
      <c r="A952" s="46">
        <v>902</v>
      </c>
      <c r="B952" s="32" t="s">
        <v>317</v>
      </c>
      <c r="C952" s="32" t="s">
        <v>339</v>
      </c>
      <c r="D952" s="32" t="s">
        <v>346</v>
      </c>
      <c r="E952" s="32">
        <v>15</v>
      </c>
    </row>
    <row r="953" spans="1:5" ht="29" x14ac:dyDescent="0.35">
      <c r="A953" s="46">
        <v>903</v>
      </c>
      <c r="B953" s="32" t="s">
        <v>317</v>
      </c>
      <c r="C953" s="32" t="s">
        <v>339</v>
      </c>
      <c r="D953" s="32" t="s">
        <v>318</v>
      </c>
      <c r="E953" s="33">
        <v>311998</v>
      </c>
    </row>
    <row r="954" spans="1:5" x14ac:dyDescent="0.35">
      <c r="A954" s="46">
        <v>904</v>
      </c>
      <c r="B954" s="32" t="s">
        <v>317</v>
      </c>
      <c r="C954" s="32" t="s">
        <v>339</v>
      </c>
      <c r="D954" s="32" t="s">
        <v>319</v>
      </c>
      <c r="E954" s="33">
        <v>6336</v>
      </c>
    </row>
    <row r="955" spans="1:5" ht="29" x14ac:dyDescent="0.35">
      <c r="A955" s="46">
        <v>905</v>
      </c>
      <c r="B955" s="32" t="s">
        <v>317</v>
      </c>
      <c r="C955" s="32" t="s">
        <v>339</v>
      </c>
      <c r="D955" s="32" t="s">
        <v>320</v>
      </c>
      <c r="E955" s="32">
        <v>177</v>
      </c>
    </row>
    <row r="956" spans="1:5" x14ac:dyDescent="0.35">
      <c r="A956" s="46">
        <v>906</v>
      </c>
      <c r="B956" s="32" t="s">
        <v>317</v>
      </c>
      <c r="C956" s="32" t="s">
        <v>340</v>
      </c>
      <c r="D956" s="32" t="s">
        <v>321</v>
      </c>
      <c r="E956" s="32">
        <v>543</v>
      </c>
    </row>
    <row r="957" spans="1:5" x14ac:dyDescent="0.35">
      <c r="A957" s="46">
        <v>907</v>
      </c>
      <c r="B957" s="32" t="s">
        <v>317</v>
      </c>
      <c r="C957" s="32" t="s">
        <v>341</v>
      </c>
      <c r="D957" s="32" t="s">
        <v>323</v>
      </c>
      <c r="E957" s="33">
        <v>1063</v>
      </c>
    </row>
    <row r="958" spans="1:5" x14ac:dyDescent="0.35">
      <c r="A958" s="46">
        <v>908</v>
      </c>
      <c r="B958" s="32" t="s">
        <v>317</v>
      </c>
      <c r="C958" s="32" t="s">
        <v>341</v>
      </c>
      <c r="D958" s="32" t="s">
        <v>324</v>
      </c>
      <c r="E958" s="33">
        <v>4852</v>
      </c>
    </row>
    <row r="959" spans="1:5" ht="29" x14ac:dyDescent="0.35">
      <c r="A959" s="46">
        <v>909</v>
      </c>
      <c r="B959" s="32" t="s">
        <v>317</v>
      </c>
      <c r="C959" s="32" t="s">
        <v>341</v>
      </c>
      <c r="D959" s="32" t="s">
        <v>325</v>
      </c>
      <c r="E959" s="32">
        <v>56</v>
      </c>
    </row>
    <row r="960" spans="1:5" x14ac:dyDescent="0.35">
      <c r="A960" s="46">
        <v>910</v>
      </c>
      <c r="B960" s="32" t="s">
        <v>345</v>
      </c>
      <c r="C960" s="32" t="s">
        <v>327</v>
      </c>
      <c r="D960" s="32" t="s">
        <v>327</v>
      </c>
      <c r="E960" s="33">
        <v>638840</v>
      </c>
    </row>
    <row r="961" spans="1:5" ht="29" x14ac:dyDescent="0.35">
      <c r="A961" s="46">
        <v>911</v>
      </c>
      <c r="B961" s="32" t="s">
        <v>345</v>
      </c>
      <c r="C961" s="32" t="s">
        <v>327</v>
      </c>
      <c r="D961" s="32" t="s">
        <v>328</v>
      </c>
      <c r="E961" s="33">
        <v>1007872</v>
      </c>
    </row>
    <row r="962" spans="1:5" x14ac:dyDescent="0.35">
      <c r="A962" s="46">
        <v>912</v>
      </c>
      <c r="B962" s="32" t="s">
        <v>345</v>
      </c>
      <c r="C962" s="32" t="s">
        <v>327</v>
      </c>
      <c r="D962" s="32" t="s">
        <v>329</v>
      </c>
      <c r="E962" s="33">
        <v>28884</v>
      </c>
    </row>
    <row r="963" spans="1:5" ht="29" x14ac:dyDescent="0.35">
      <c r="A963" s="46">
        <v>913</v>
      </c>
      <c r="B963" s="32" t="s">
        <v>345</v>
      </c>
      <c r="C963" s="32" t="s">
        <v>342</v>
      </c>
      <c r="D963" s="32" t="s">
        <v>330</v>
      </c>
      <c r="E963" s="33">
        <v>17849</v>
      </c>
    </row>
    <row r="964" spans="1:5" x14ac:dyDescent="0.35">
      <c r="A964" s="46">
        <v>914</v>
      </c>
      <c r="B964" s="32" t="s">
        <v>345</v>
      </c>
      <c r="C964" s="32" t="s">
        <v>342</v>
      </c>
      <c r="D964" s="32" t="s">
        <v>331</v>
      </c>
      <c r="E964" s="33">
        <v>11089</v>
      </c>
    </row>
    <row r="965" spans="1:5" x14ac:dyDescent="0.35">
      <c r="A965" s="46">
        <v>915</v>
      </c>
      <c r="B965" s="32" t="s">
        <v>345</v>
      </c>
      <c r="C965" s="32" t="s">
        <v>343</v>
      </c>
      <c r="D965" s="32" t="s">
        <v>332</v>
      </c>
      <c r="E965" s="33">
        <v>6181</v>
      </c>
    </row>
    <row r="966" spans="1:5" x14ac:dyDescent="0.35">
      <c r="A966" s="46">
        <v>916</v>
      </c>
      <c r="B966" s="32" t="s">
        <v>345</v>
      </c>
      <c r="C966" s="32" t="s">
        <v>343</v>
      </c>
      <c r="D966" s="32" t="s">
        <v>333</v>
      </c>
      <c r="E966" s="33">
        <v>20953</v>
      </c>
    </row>
    <row r="967" spans="1:5" x14ac:dyDescent="0.35">
      <c r="A967" s="46">
        <v>917</v>
      </c>
      <c r="B967" s="32" t="s">
        <v>345</v>
      </c>
      <c r="C967" s="32" t="s">
        <v>343</v>
      </c>
      <c r="D967" s="32" t="s">
        <v>334</v>
      </c>
      <c r="E967" s="33">
        <v>25410</v>
      </c>
    </row>
    <row r="968" spans="1:5" x14ac:dyDescent="0.35">
      <c r="A968" s="46">
        <v>918</v>
      </c>
      <c r="B968" s="32" t="s">
        <v>345</v>
      </c>
      <c r="C968" s="32" t="s">
        <v>343</v>
      </c>
      <c r="D968" s="32" t="s">
        <v>335</v>
      </c>
      <c r="E968" s="33">
        <v>1429</v>
      </c>
    </row>
    <row r="969" spans="1:5" x14ac:dyDescent="0.35">
      <c r="A969" s="46">
        <v>919</v>
      </c>
      <c r="B969" s="32" t="s">
        <v>345</v>
      </c>
      <c r="C969" s="32" t="s">
        <v>336</v>
      </c>
      <c r="D969" s="32" t="s">
        <v>336</v>
      </c>
      <c r="E969" s="33">
        <v>10393</v>
      </c>
    </row>
    <row r="970" spans="1:5" x14ac:dyDescent="0.35">
      <c r="A970" s="46">
        <v>920</v>
      </c>
      <c r="B970" s="34" t="s">
        <v>337</v>
      </c>
      <c r="C970" s="34"/>
      <c r="D970" s="34"/>
      <c r="E970" s="35">
        <v>2093937</v>
      </c>
    </row>
    <row r="971" spans="1:5" x14ac:dyDescent="0.35">
      <c r="A971" s="46">
        <v>921</v>
      </c>
    </row>
    <row r="972" spans="1:5" x14ac:dyDescent="0.35">
      <c r="A972" s="46">
        <v>922</v>
      </c>
    </row>
    <row r="973" spans="1:5" x14ac:dyDescent="0.35">
      <c r="A973" s="46">
        <v>923</v>
      </c>
    </row>
    <row r="974" spans="1:5" x14ac:dyDescent="0.35">
      <c r="A974" s="46">
        <v>924</v>
      </c>
    </row>
    <row r="975" spans="1:5" x14ac:dyDescent="0.35">
      <c r="A975" s="46">
        <v>925</v>
      </c>
    </row>
    <row r="976" spans="1:5" x14ac:dyDescent="0.35">
      <c r="A976" s="46">
        <v>926</v>
      </c>
    </row>
    <row r="977" spans="1:1" x14ac:dyDescent="0.35">
      <c r="A977" s="46">
        <v>927</v>
      </c>
    </row>
    <row r="978" spans="1:1" x14ac:dyDescent="0.35">
      <c r="A978" s="46">
        <v>928</v>
      </c>
    </row>
    <row r="979" spans="1:1" x14ac:dyDescent="0.35">
      <c r="A979" s="46">
        <v>929</v>
      </c>
    </row>
    <row r="980" spans="1:1" x14ac:dyDescent="0.35">
      <c r="A980" s="46">
        <v>930</v>
      </c>
    </row>
    <row r="981" spans="1:1" x14ac:dyDescent="0.35">
      <c r="A981" s="46">
        <v>931</v>
      </c>
    </row>
    <row r="982" spans="1:1" x14ac:dyDescent="0.35">
      <c r="A982" s="46">
        <v>932</v>
      </c>
    </row>
    <row r="983" spans="1:1" x14ac:dyDescent="0.35">
      <c r="A983" s="46">
        <v>933</v>
      </c>
    </row>
    <row r="984" spans="1:1" x14ac:dyDescent="0.35">
      <c r="A984" s="46">
        <v>934</v>
      </c>
    </row>
    <row r="985" spans="1:1" x14ac:dyDescent="0.35">
      <c r="A985" s="46">
        <v>935</v>
      </c>
    </row>
    <row r="986" spans="1:1" x14ac:dyDescent="0.35">
      <c r="A986" s="46">
        <v>936</v>
      </c>
    </row>
    <row r="987" spans="1:1" x14ac:dyDescent="0.35">
      <c r="A987" s="46">
        <v>937</v>
      </c>
    </row>
    <row r="988" spans="1:1" x14ac:dyDescent="0.35">
      <c r="A988" s="46">
        <v>938</v>
      </c>
    </row>
    <row r="989" spans="1:1" x14ac:dyDescent="0.35">
      <c r="A989" s="46">
        <v>939</v>
      </c>
    </row>
    <row r="990" spans="1:1" x14ac:dyDescent="0.35">
      <c r="A990" s="46">
        <v>940</v>
      </c>
    </row>
    <row r="991" spans="1:1" x14ac:dyDescent="0.35">
      <c r="A991" s="46">
        <v>941</v>
      </c>
    </row>
    <row r="992" spans="1:1" x14ac:dyDescent="0.35">
      <c r="A992" s="46">
        <v>942</v>
      </c>
    </row>
    <row r="993" spans="1:5" x14ac:dyDescent="0.35">
      <c r="A993" s="46">
        <v>943</v>
      </c>
    </row>
    <row r="994" spans="1:5" x14ac:dyDescent="0.35">
      <c r="A994" s="46">
        <v>944</v>
      </c>
    </row>
    <row r="995" spans="1:5" x14ac:dyDescent="0.35">
      <c r="A995" s="46">
        <v>945</v>
      </c>
    </row>
    <row r="996" spans="1:5" x14ac:dyDescent="0.35">
      <c r="A996" s="46">
        <v>946</v>
      </c>
    </row>
    <row r="997" spans="1:5" x14ac:dyDescent="0.35">
      <c r="A997" s="46">
        <v>947</v>
      </c>
    </row>
    <row r="998" spans="1:5" x14ac:dyDescent="0.35">
      <c r="A998" s="46">
        <v>948</v>
      </c>
    </row>
    <row r="999" spans="1:5" x14ac:dyDescent="0.35">
      <c r="A999" s="46">
        <v>949</v>
      </c>
    </row>
    <row r="1000" spans="1:5" s="30" customFormat="1" x14ac:dyDescent="0.35">
      <c r="A1000" s="46">
        <v>950</v>
      </c>
    </row>
    <row r="1001" spans="1:5" x14ac:dyDescent="0.35">
      <c r="A1001" s="46">
        <v>951</v>
      </c>
      <c r="B1001" s="31" t="s">
        <v>27</v>
      </c>
      <c r="C1001" s="31" t="s">
        <v>315</v>
      </c>
      <c r="D1001" s="31" t="s">
        <v>338</v>
      </c>
      <c r="E1001" s="31" t="s">
        <v>316</v>
      </c>
    </row>
    <row r="1002" spans="1:5" ht="29" x14ac:dyDescent="0.35">
      <c r="A1002" s="46">
        <v>952</v>
      </c>
      <c r="B1002" s="32" t="s">
        <v>317</v>
      </c>
      <c r="C1002" s="32" t="s">
        <v>339</v>
      </c>
      <c r="D1002" s="32" t="s">
        <v>318</v>
      </c>
      <c r="E1002" s="32">
        <v>993</v>
      </c>
    </row>
    <row r="1003" spans="1:5" ht="29" x14ac:dyDescent="0.35">
      <c r="A1003" s="46">
        <v>953</v>
      </c>
      <c r="B1003" s="32" t="s">
        <v>317</v>
      </c>
      <c r="C1003" s="32" t="s">
        <v>339</v>
      </c>
      <c r="D1003" s="32" t="s">
        <v>320</v>
      </c>
      <c r="E1003" s="32">
        <v>34</v>
      </c>
    </row>
    <row r="1004" spans="1:5" x14ac:dyDescent="0.35">
      <c r="A1004" s="46">
        <v>954</v>
      </c>
      <c r="B1004" s="32" t="s">
        <v>317</v>
      </c>
      <c r="C1004" s="32" t="s">
        <v>340</v>
      </c>
      <c r="D1004" s="32" t="s">
        <v>321</v>
      </c>
      <c r="E1004" s="32">
        <v>18</v>
      </c>
    </row>
    <row r="1005" spans="1:5" x14ac:dyDescent="0.35">
      <c r="A1005" s="46">
        <v>955</v>
      </c>
      <c r="B1005" s="32" t="s">
        <v>317</v>
      </c>
      <c r="C1005" s="32" t="s">
        <v>341</v>
      </c>
      <c r="D1005" s="32" t="s">
        <v>323</v>
      </c>
      <c r="E1005" s="32">
        <v>18</v>
      </c>
    </row>
    <row r="1006" spans="1:5" x14ac:dyDescent="0.35">
      <c r="A1006" s="46">
        <v>956</v>
      </c>
      <c r="B1006" s="32" t="s">
        <v>317</v>
      </c>
      <c r="C1006" s="32" t="s">
        <v>341</v>
      </c>
      <c r="D1006" s="32" t="s">
        <v>324</v>
      </c>
      <c r="E1006" s="32">
        <v>9</v>
      </c>
    </row>
    <row r="1007" spans="1:5" ht="29" x14ac:dyDescent="0.35">
      <c r="A1007" s="46">
        <v>957</v>
      </c>
      <c r="B1007" s="32" t="s">
        <v>317</v>
      </c>
      <c r="C1007" s="32" t="s">
        <v>341</v>
      </c>
      <c r="D1007" s="32" t="s">
        <v>325</v>
      </c>
      <c r="E1007" s="32">
        <v>96</v>
      </c>
    </row>
    <row r="1008" spans="1:5" x14ac:dyDescent="0.35">
      <c r="A1008" s="46">
        <v>958</v>
      </c>
      <c r="B1008" s="32" t="s">
        <v>345</v>
      </c>
      <c r="C1008" s="32" t="s">
        <v>327</v>
      </c>
      <c r="D1008" s="32" t="s">
        <v>327</v>
      </c>
      <c r="E1008" s="32">
        <v>695</v>
      </c>
    </row>
    <row r="1009" spans="1:5" x14ac:dyDescent="0.35">
      <c r="A1009" s="46">
        <v>959</v>
      </c>
      <c r="B1009" s="32" t="s">
        <v>345</v>
      </c>
      <c r="C1009" s="32" t="s">
        <v>327</v>
      </c>
      <c r="D1009" s="32" t="s">
        <v>329</v>
      </c>
      <c r="E1009" s="32">
        <v>46</v>
      </c>
    </row>
    <row r="1010" spans="1:5" x14ac:dyDescent="0.35">
      <c r="A1010" s="46">
        <v>960</v>
      </c>
      <c r="B1010" s="32" t="s">
        <v>345</v>
      </c>
      <c r="C1010" s="32" t="s">
        <v>343</v>
      </c>
      <c r="D1010" s="32" t="s">
        <v>332</v>
      </c>
      <c r="E1010" s="33">
        <v>6426</v>
      </c>
    </row>
    <row r="1011" spans="1:5" x14ac:dyDescent="0.35">
      <c r="A1011" s="46">
        <v>961</v>
      </c>
      <c r="B1011" s="32" t="s">
        <v>345</v>
      </c>
      <c r="C1011" s="32" t="s">
        <v>343</v>
      </c>
      <c r="D1011" s="32" t="s">
        <v>333</v>
      </c>
      <c r="E1011" s="33">
        <v>1754</v>
      </c>
    </row>
    <row r="1012" spans="1:5" x14ac:dyDescent="0.35">
      <c r="A1012" s="46">
        <v>962</v>
      </c>
      <c r="B1012" s="32" t="s">
        <v>345</v>
      </c>
      <c r="C1012" s="32" t="s">
        <v>343</v>
      </c>
      <c r="D1012" s="32" t="s">
        <v>334</v>
      </c>
      <c r="E1012" s="33">
        <v>2313</v>
      </c>
    </row>
    <row r="1013" spans="1:5" x14ac:dyDescent="0.35">
      <c r="A1013" s="46">
        <v>963</v>
      </c>
      <c r="B1013" s="32" t="s">
        <v>345</v>
      </c>
      <c r="C1013" s="32" t="s">
        <v>343</v>
      </c>
      <c r="D1013" s="32" t="s">
        <v>335</v>
      </c>
      <c r="E1013" s="32">
        <v>556</v>
      </c>
    </row>
    <row r="1014" spans="1:5" x14ac:dyDescent="0.35">
      <c r="A1014" s="46">
        <v>964</v>
      </c>
      <c r="B1014" s="34" t="s">
        <v>337</v>
      </c>
      <c r="C1014" s="34"/>
      <c r="D1014" s="34"/>
      <c r="E1014" s="35">
        <v>12959</v>
      </c>
    </row>
    <row r="1015" spans="1:5" x14ac:dyDescent="0.35">
      <c r="A1015" s="46">
        <v>965</v>
      </c>
    </row>
    <row r="1016" spans="1:5" x14ac:dyDescent="0.35">
      <c r="A1016" s="46">
        <v>966</v>
      </c>
    </row>
    <row r="1017" spans="1:5" x14ac:dyDescent="0.35">
      <c r="A1017" s="46">
        <v>967</v>
      </c>
    </row>
    <row r="1018" spans="1:5" x14ac:dyDescent="0.35">
      <c r="A1018" s="46">
        <v>968</v>
      </c>
    </row>
    <row r="1019" spans="1:5" x14ac:dyDescent="0.35">
      <c r="A1019" s="46">
        <v>969</v>
      </c>
    </row>
    <row r="1020" spans="1:5" x14ac:dyDescent="0.35">
      <c r="A1020" s="46">
        <v>970</v>
      </c>
    </row>
    <row r="1021" spans="1:5" x14ac:dyDescent="0.35">
      <c r="A1021" s="46">
        <v>971</v>
      </c>
    </row>
    <row r="1022" spans="1:5" x14ac:dyDescent="0.35">
      <c r="A1022" s="46">
        <v>972</v>
      </c>
    </row>
    <row r="1023" spans="1:5" x14ac:dyDescent="0.35">
      <c r="A1023" s="46">
        <v>973</v>
      </c>
    </row>
    <row r="1024" spans="1:5" x14ac:dyDescent="0.35">
      <c r="A1024" s="46">
        <v>974</v>
      </c>
    </row>
    <row r="1025" spans="1:1" x14ac:dyDescent="0.35">
      <c r="A1025" s="46">
        <v>975</v>
      </c>
    </row>
    <row r="1026" spans="1:1" x14ac:dyDescent="0.35">
      <c r="A1026" s="46">
        <v>976</v>
      </c>
    </row>
    <row r="1027" spans="1:1" x14ac:dyDescent="0.35">
      <c r="A1027" s="46">
        <v>977</v>
      </c>
    </row>
    <row r="1028" spans="1:1" x14ac:dyDescent="0.35">
      <c r="A1028" s="46">
        <v>978</v>
      </c>
    </row>
    <row r="1029" spans="1:1" x14ac:dyDescent="0.35">
      <c r="A1029" s="46">
        <v>979</v>
      </c>
    </row>
    <row r="1030" spans="1:1" x14ac:dyDescent="0.35">
      <c r="A1030" s="46">
        <v>980</v>
      </c>
    </row>
    <row r="1031" spans="1:1" x14ac:dyDescent="0.35">
      <c r="A1031" s="46">
        <v>981</v>
      </c>
    </row>
    <row r="1032" spans="1:1" x14ac:dyDescent="0.35">
      <c r="A1032" s="46">
        <v>982</v>
      </c>
    </row>
    <row r="1033" spans="1:1" x14ac:dyDescent="0.35">
      <c r="A1033" s="46">
        <v>983</v>
      </c>
    </row>
    <row r="1034" spans="1:1" x14ac:dyDescent="0.35">
      <c r="A1034" s="46">
        <v>984</v>
      </c>
    </row>
    <row r="1035" spans="1:1" x14ac:dyDescent="0.35">
      <c r="A1035" s="46">
        <v>985</v>
      </c>
    </row>
    <row r="1036" spans="1:1" x14ac:dyDescent="0.35">
      <c r="A1036" s="46">
        <v>986</v>
      </c>
    </row>
    <row r="1037" spans="1:1" x14ac:dyDescent="0.35">
      <c r="A1037" s="46">
        <v>987</v>
      </c>
    </row>
    <row r="1038" spans="1:1" x14ac:dyDescent="0.35">
      <c r="A1038" s="46">
        <v>988</v>
      </c>
    </row>
    <row r="1039" spans="1:1" x14ac:dyDescent="0.35">
      <c r="A1039" s="46">
        <v>989</v>
      </c>
    </row>
    <row r="1040" spans="1:1" x14ac:dyDescent="0.35">
      <c r="A1040" s="46">
        <v>990</v>
      </c>
    </row>
    <row r="1041" spans="1:5" x14ac:dyDescent="0.35">
      <c r="A1041" s="46">
        <v>991</v>
      </c>
    </row>
    <row r="1042" spans="1:5" x14ac:dyDescent="0.35">
      <c r="A1042" s="46">
        <v>992</v>
      </c>
    </row>
    <row r="1043" spans="1:5" x14ac:dyDescent="0.35">
      <c r="A1043" s="46">
        <v>993</v>
      </c>
    </row>
    <row r="1044" spans="1:5" x14ac:dyDescent="0.35">
      <c r="A1044" s="46">
        <v>994</v>
      </c>
    </row>
    <row r="1045" spans="1:5" x14ac:dyDescent="0.35">
      <c r="A1045" s="46">
        <v>995</v>
      </c>
    </row>
    <row r="1046" spans="1:5" x14ac:dyDescent="0.35">
      <c r="A1046" s="46">
        <v>996</v>
      </c>
    </row>
    <row r="1047" spans="1:5" x14ac:dyDescent="0.35">
      <c r="A1047" s="46">
        <v>997</v>
      </c>
    </row>
    <row r="1048" spans="1:5" x14ac:dyDescent="0.35">
      <c r="A1048" s="46">
        <v>998</v>
      </c>
    </row>
    <row r="1049" spans="1:5" x14ac:dyDescent="0.35">
      <c r="A1049" s="46">
        <v>999</v>
      </c>
    </row>
    <row r="1050" spans="1:5" s="30" customFormat="1" x14ac:dyDescent="0.35">
      <c r="A1050" s="46">
        <v>1000</v>
      </c>
    </row>
    <row r="1051" spans="1:5" x14ac:dyDescent="0.35">
      <c r="A1051" s="46">
        <v>1001</v>
      </c>
      <c r="B1051" s="31" t="s">
        <v>61</v>
      </c>
      <c r="C1051" s="31" t="s">
        <v>315</v>
      </c>
      <c r="D1051" s="31" t="s">
        <v>338</v>
      </c>
      <c r="E1051" s="31" t="s">
        <v>316</v>
      </c>
    </row>
    <row r="1052" spans="1:5" ht="29" x14ac:dyDescent="0.35">
      <c r="A1052" s="46">
        <v>1002</v>
      </c>
      <c r="B1052" s="32" t="s">
        <v>317</v>
      </c>
      <c r="C1052" s="32" t="s">
        <v>339</v>
      </c>
      <c r="D1052" s="32" t="s">
        <v>318</v>
      </c>
      <c r="E1052" s="33">
        <v>23166</v>
      </c>
    </row>
    <row r="1053" spans="1:5" x14ac:dyDescent="0.35">
      <c r="A1053" s="46">
        <v>1003</v>
      </c>
      <c r="B1053" s="32" t="s">
        <v>317</v>
      </c>
      <c r="C1053" s="32" t="s">
        <v>339</v>
      </c>
      <c r="D1053" s="32" t="s">
        <v>319</v>
      </c>
      <c r="E1053" s="33">
        <v>67308</v>
      </c>
    </row>
    <row r="1054" spans="1:5" x14ac:dyDescent="0.35">
      <c r="A1054" s="46">
        <v>1004</v>
      </c>
      <c r="B1054" s="32" t="s">
        <v>317</v>
      </c>
      <c r="C1054" s="32" t="s">
        <v>339</v>
      </c>
      <c r="D1054" s="32" t="s">
        <v>344</v>
      </c>
      <c r="E1054" s="32">
        <v>3</v>
      </c>
    </row>
    <row r="1055" spans="1:5" ht="29" x14ac:dyDescent="0.35">
      <c r="A1055" s="46">
        <v>1005</v>
      </c>
      <c r="B1055" s="32" t="s">
        <v>317</v>
      </c>
      <c r="C1055" s="32" t="s">
        <v>339</v>
      </c>
      <c r="D1055" s="32" t="s">
        <v>320</v>
      </c>
      <c r="E1055" s="33">
        <v>1740</v>
      </c>
    </row>
    <row r="1056" spans="1:5" x14ac:dyDescent="0.35">
      <c r="A1056" s="46">
        <v>1006</v>
      </c>
      <c r="B1056" s="32" t="s">
        <v>317</v>
      </c>
      <c r="C1056" s="32" t="s">
        <v>340</v>
      </c>
      <c r="D1056" s="32" t="s">
        <v>321</v>
      </c>
      <c r="E1056" s="33">
        <v>160808</v>
      </c>
    </row>
    <row r="1057" spans="1:5" x14ac:dyDescent="0.35">
      <c r="A1057" s="46">
        <v>1007</v>
      </c>
      <c r="B1057" s="32" t="s">
        <v>317</v>
      </c>
      <c r="C1057" s="32" t="s">
        <v>340</v>
      </c>
      <c r="D1057" s="32" t="s">
        <v>322</v>
      </c>
      <c r="E1057" s="33">
        <v>52585</v>
      </c>
    </row>
    <row r="1058" spans="1:5" x14ac:dyDescent="0.35">
      <c r="A1058" s="46">
        <v>1008</v>
      </c>
      <c r="B1058" s="32" t="s">
        <v>317</v>
      </c>
      <c r="C1058" s="32" t="s">
        <v>341</v>
      </c>
      <c r="D1058" s="32" t="s">
        <v>323</v>
      </c>
      <c r="E1058" s="32">
        <v>635</v>
      </c>
    </row>
    <row r="1059" spans="1:5" x14ac:dyDescent="0.35">
      <c r="A1059" s="46">
        <v>1009</v>
      </c>
      <c r="B1059" s="32" t="s">
        <v>317</v>
      </c>
      <c r="C1059" s="32" t="s">
        <v>341</v>
      </c>
      <c r="D1059" s="32" t="s">
        <v>324</v>
      </c>
      <c r="E1059" s="33">
        <v>1612</v>
      </c>
    </row>
    <row r="1060" spans="1:5" ht="29" x14ac:dyDescent="0.35">
      <c r="A1060" s="46">
        <v>1010</v>
      </c>
      <c r="B1060" s="32" t="s">
        <v>317</v>
      </c>
      <c r="C1060" s="32" t="s">
        <v>341</v>
      </c>
      <c r="D1060" s="32" t="s">
        <v>325</v>
      </c>
      <c r="E1060" s="32">
        <v>31</v>
      </c>
    </row>
    <row r="1061" spans="1:5" x14ac:dyDescent="0.35">
      <c r="A1061" s="46">
        <v>1011</v>
      </c>
      <c r="B1061" s="32" t="s">
        <v>345</v>
      </c>
      <c r="C1061" s="32" t="s">
        <v>327</v>
      </c>
      <c r="D1061" s="32" t="s">
        <v>327</v>
      </c>
      <c r="E1061" s="33">
        <v>32062</v>
      </c>
    </row>
    <row r="1062" spans="1:5" ht="29" x14ac:dyDescent="0.35">
      <c r="A1062" s="46">
        <v>1012</v>
      </c>
      <c r="B1062" s="32" t="s">
        <v>345</v>
      </c>
      <c r="C1062" s="32" t="s">
        <v>327</v>
      </c>
      <c r="D1062" s="32" t="s">
        <v>328</v>
      </c>
      <c r="E1062" s="33">
        <v>11309</v>
      </c>
    </row>
    <row r="1063" spans="1:5" x14ac:dyDescent="0.35">
      <c r="A1063" s="46">
        <v>1013</v>
      </c>
      <c r="B1063" s="32" t="s">
        <v>345</v>
      </c>
      <c r="C1063" s="32" t="s">
        <v>327</v>
      </c>
      <c r="D1063" s="32" t="s">
        <v>329</v>
      </c>
      <c r="E1063" s="32">
        <v>113</v>
      </c>
    </row>
    <row r="1064" spans="1:5" ht="29" x14ac:dyDescent="0.35">
      <c r="A1064" s="46">
        <v>1014</v>
      </c>
      <c r="B1064" s="32" t="s">
        <v>345</v>
      </c>
      <c r="C1064" s="32" t="s">
        <v>342</v>
      </c>
      <c r="D1064" s="32" t="s">
        <v>330</v>
      </c>
      <c r="E1064" s="32">
        <v>6</v>
      </c>
    </row>
    <row r="1065" spans="1:5" x14ac:dyDescent="0.35">
      <c r="A1065" s="46">
        <v>1015</v>
      </c>
      <c r="B1065" s="32" t="s">
        <v>345</v>
      </c>
      <c r="C1065" s="32" t="s">
        <v>343</v>
      </c>
      <c r="D1065" s="32" t="s">
        <v>332</v>
      </c>
      <c r="E1065" s="32">
        <v>784</v>
      </c>
    </row>
    <row r="1066" spans="1:5" x14ac:dyDescent="0.35">
      <c r="A1066" s="46">
        <v>1016</v>
      </c>
      <c r="B1066" s="32" t="s">
        <v>345</v>
      </c>
      <c r="C1066" s="32" t="s">
        <v>343</v>
      </c>
      <c r="D1066" s="32" t="s">
        <v>333</v>
      </c>
      <c r="E1066" s="33">
        <v>4133</v>
      </c>
    </row>
    <row r="1067" spans="1:5" x14ac:dyDescent="0.35">
      <c r="A1067" s="46">
        <v>1017</v>
      </c>
      <c r="B1067" s="32" t="s">
        <v>345</v>
      </c>
      <c r="C1067" s="32" t="s">
        <v>343</v>
      </c>
      <c r="D1067" s="32" t="s">
        <v>334</v>
      </c>
      <c r="E1067" s="33">
        <v>10922</v>
      </c>
    </row>
    <row r="1068" spans="1:5" x14ac:dyDescent="0.35">
      <c r="A1068" s="46">
        <v>1018</v>
      </c>
      <c r="B1068" s="32" t="s">
        <v>345</v>
      </c>
      <c r="C1068" s="32" t="s">
        <v>343</v>
      </c>
      <c r="D1068" s="32" t="s">
        <v>335</v>
      </c>
      <c r="E1068" s="32">
        <v>528</v>
      </c>
    </row>
    <row r="1069" spans="1:5" x14ac:dyDescent="0.35">
      <c r="A1069" s="46">
        <v>1019</v>
      </c>
      <c r="B1069" s="32" t="s">
        <v>345</v>
      </c>
      <c r="C1069" s="32" t="s">
        <v>336</v>
      </c>
      <c r="D1069" s="32" t="s">
        <v>336</v>
      </c>
      <c r="E1069" s="33">
        <v>6011</v>
      </c>
    </row>
    <row r="1070" spans="1:5" x14ac:dyDescent="0.35">
      <c r="A1070" s="46">
        <v>1020</v>
      </c>
      <c r="B1070" s="34" t="s">
        <v>337</v>
      </c>
      <c r="C1070" s="34"/>
      <c r="D1070" s="34"/>
      <c r="E1070" s="35">
        <v>373755</v>
      </c>
    </row>
    <row r="1071" spans="1:5" x14ac:dyDescent="0.35">
      <c r="A1071" s="46">
        <v>1021</v>
      </c>
    </row>
    <row r="1072" spans="1:5" x14ac:dyDescent="0.35">
      <c r="A1072" s="46">
        <v>1022</v>
      </c>
    </row>
    <row r="1073" spans="1:1" x14ac:dyDescent="0.35">
      <c r="A1073" s="46">
        <v>1023</v>
      </c>
    </row>
    <row r="1074" spans="1:1" x14ac:dyDescent="0.35">
      <c r="A1074" s="46">
        <v>1024</v>
      </c>
    </row>
    <row r="1075" spans="1:1" x14ac:dyDescent="0.35">
      <c r="A1075" s="46">
        <v>1025</v>
      </c>
    </row>
    <row r="1076" spans="1:1" x14ac:dyDescent="0.35">
      <c r="A1076" s="46">
        <v>1026</v>
      </c>
    </row>
    <row r="1077" spans="1:1" x14ac:dyDescent="0.35">
      <c r="A1077" s="46">
        <v>1027</v>
      </c>
    </row>
    <row r="1078" spans="1:1" x14ac:dyDescent="0.35">
      <c r="A1078" s="46">
        <v>1028</v>
      </c>
    </row>
    <row r="1079" spans="1:1" x14ac:dyDescent="0.35">
      <c r="A1079" s="46">
        <v>1029</v>
      </c>
    </row>
    <row r="1080" spans="1:1" x14ac:dyDescent="0.35">
      <c r="A1080" s="46">
        <v>1030</v>
      </c>
    </row>
    <row r="1081" spans="1:1" x14ac:dyDescent="0.35">
      <c r="A1081" s="46">
        <v>1031</v>
      </c>
    </row>
    <row r="1082" spans="1:1" x14ac:dyDescent="0.35">
      <c r="A1082" s="46">
        <v>1032</v>
      </c>
    </row>
    <row r="1083" spans="1:1" x14ac:dyDescent="0.35">
      <c r="A1083" s="46">
        <v>1033</v>
      </c>
    </row>
    <row r="1084" spans="1:1" x14ac:dyDescent="0.35">
      <c r="A1084" s="46">
        <v>1034</v>
      </c>
    </row>
    <row r="1085" spans="1:1" x14ac:dyDescent="0.35">
      <c r="A1085" s="46">
        <v>1035</v>
      </c>
    </row>
    <row r="1086" spans="1:1" x14ac:dyDescent="0.35">
      <c r="A1086" s="46">
        <v>1036</v>
      </c>
    </row>
    <row r="1087" spans="1:1" x14ac:dyDescent="0.35">
      <c r="A1087" s="46">
        <v>1037</v>
      </c>
    </row>
    <row r="1088" spans="1:1" x14ac:dyDescent="0.35">
      <c r="A1088" s="46">
        <v>1038</v>
      </c>
    </row>
    <row r="1089" spans="1:5" x14ac:dyDescent="0.35">
      <c r="A1089" s="46">
        <v>1039</v>
      </c>
    </row>
    <row r="1090" spans="1:5" x14ac:dyDescent="0.35">
      <c r="A1090" s="46">
        <v>1040</v>
      </c>
    </row>
    <row r="1091" spans="1:5" x14ac:dyDescent="0.35">
      <c r="A1091" s="46">
        <v>1041</v>
      </c>
    </row>
    <row r="1092" spans="1:5" x14ac:dyDescent="0.35">
      <c r="A1092" s="46">
        <v>1042</v>
      </c>
    </row>
    <row r="1093" spans="1:5" x14ac:dyDescent="0.35">
      <c r="A1093" s="46">
        <v>1043</v>
      </c>
    </row>
    <row r="1094" spans="1:5" x14ac:dyDescent="0.35">
      <c r="A1094" s="46">
        <v>1044</v>
      </c>
    </row>
    <row r="1095" spans="1:5" x14ac:dyDescent="0.35">
      <c r="A1095" s="46">
        <v>1045</v>
      </c>
    </row>
    <row r="1096" spans="1:5" x14ac:dyDescent="0.35">
      <c r="A1096" s="46">
        <v>1046</v>
      </c>
    </row>
    <row r="1097" spans="1:5" x14ac:dyDescent="0.35">
      <c r="A1097" s="46">
        <v>1047</v>
      </c>
    </row>
    <row r="1098" spans="1:5" x14ac:dyDescent="0.35">
      <c r="A1098" s="46">
        <v>1048</v>
      </c>
    </row>
    <row r="1099" spans="1:5" x14ac:dyDescent="0.35">
      <c r="A1099" s="46">
        <v>1049</v>
      </c>
    </row>
    <row r="1100" spans="1:5" s="30" customFormat="1" x14ac:dyDescent="0.35">
      <c r="A1100" s="46">
        <v>1050</v>
      </c>
    </row>
    <row r="1101" spans="1:5" x14ac:dyDescent="0.35">
      <c r="A1101" s="46">
        <v>1051</v>
      </c>
      <c r="B1101" s="31" t="s">
        <v>28</v>
      </c>
      <c r="C1101" s="31" t="s">
        <v>315</v>
      </c>
      <c r="D1101" s="31" t="s">
        <v>338</v>
      </c>
      <c r="E1101" s="31" t="s">
        <v>316</v>
      </c>
    </row>
    <row r="1102" spans="1:5" x14ac:dyDescent="0.35">
      <c r="A1102" s="46">
        <v>1052</v>
      </c>
      <c r="B1102" s="32" t="s">
        <v>345</v>
      </c>
      <c r="C1102" s="32" t="s">
        <v>343</v>
      </c>
      <c r="D1102" s="32" t="s">
        <v>332</v>
      </c>
      <c r="E1102" s="33">
        <v>3071</v>
      </c>
    </row>
    <row r="1103" spans="1:5" x14ac:dyDescent="0.35">
      <c r="A1103" s="46">
        <v>1053</v>
      </c>
      <c r="B1103" s="32" t="s">
        <v>345</v>
      </c>
      <c r="C1103" s="32" t="s">
        <v>343</v>
      </c>
      <c r="D1103" s="32" t="s">
        <v>334</v>
      </c>
      <c r="E1103" s="32">
        <v>799</v>
      </c>
    </row>
    <row r="1104" spans="1:5" x14ac:dyDescent="0.35">
      <c r="A1104" s="46">
        <v>1054</v>
      </c>
      <c r="B1104" s="34" t="s">
        <v>337</v>
      </c>
      <c r="C1104" s="34"/>
      <c r="D1104" s="34"/>
      <c r="E1104" s="35">
        <v>3870</v>
      </c>
    </row>
    <row r="1105" spans="1:1" x14ac:dyDescent="0.35">
      <c r="A1105" s="46">
        <v>1055</v>
      </c>
    </row>
    <row r="1106" spans="1:1" x14ac:dyDescent="0.35">
      <c r="A1106" s="46">
        <v>1056</v>
      </c>
    </row>
    <row r="1107" spans="1:1" x14ac:dyDescent="0.35">
      <c r="A1107" s="46">
        <v>1057</v>
      </c>
    </row>
    <row r="1108" spans="1:1" x14ac:dyDescent="0.35">
      <c r="A1108" s="46">
        <v>1058</v>
      </c>
    </row>
    <row r="1109" spans="1:1" x14ac:dyDescent="0.35">
      <c r="A1109" s="46">
        <v>1059</v>
      </c>
    </row>
    <row r="1110" spans="1:1" x14ac:dyDescent="0.35">
      <c r="A1110" s="46">
        <v>1060</v>
      </c>
    </row>
    <row r="1111" spans="1:1" x14ac:dyDescent="0.35">
      <c r="A1111" s="46">
        <v>1061</v>
      </c>
    </row>
    <row r="1112" spans="1:1" x14ac:dyDescent="0.35">
      <c r="A1112" s="46">
        <v>1062</v>
      </c>
    </row>
    <row r="1113" spans="1:1" x14ac:dyDescent="0.35">
      <c r="A1113" s="46">
        <v>1063</v>
      </c>
    </row>
    <row r="1114" spans="1:1" x14ac:dyDescent="0.35">
      <c r="A1114" s="46">
        <v>1064</v>
      </c>
    </row>
    <row r="1115" spans="1:1" x14ac:dyDescent="0.35">
      <c r="A1115" s="46">
        <v>1065</v>
      </c>
    </row>
    <row r="1116" spans="1:1" x14ac:dyDescent="0.35">
      <c r="A1116" s="46">
        <v>1066</v>
      </c>
    </row>
    <row r="1117" spans="1:1" x14ac:dyDescent="0.35">
      <c r="A1117" s="46">
        <v>1067</v>
      </c>
    </row>
    <row r="1118" spans="1:1" x14ac:dyDescent="0.35">
      <c r="A1118" s="46">
        <v>1068</v>
      </c>
    </row>
    <row r="1119" spans="1:1" x14ac:dyDescent="0.35">
      <c r="A1119" s="46">
        <v>1069</v>
      </c>
    </row>
    <row r="1120" spans="1:1" x14ac:dyDescent="0.35">
      <c r="A1120" s="46">
        <v>1070</v>
      </c>
    </row>
    <row r="1121" spans="1:1" x14ac:dyDescent="0.35">
      <c r="A1121" s="46">
        <v>1071</v>
      </c>
    </row>
    <row r="1122" spans="1:1" x14ac:dyDescent="0.35">
      <c r="A1122" s="46">
        <v>1072</v>
      </c>
    </row>
    <row r="1123" spans="1:1" x14ac:dyDescent="0.35">
      <c r="A1123" s="46">
        <v>1073</v>
      </c>
    </row>
    <row r="1124" spans="1:1" x14ac:dyDescent="0.35">
      <c r="A1124" s="46">
        <v>1074</v>
      </c>
    </row>
    <row r="1125" spans="1:1" x14ac:dyDescent="0.35">
      <c r="A1125" s="46">
        <v>1075</v>
      </c>
    </row>
    <row r="1126" spans="1:1" x14ac:dyDescent="0.35">
      <c r="A1126" s="46">
        <v>1076</v>
      </c>
    </row>
    <row r="1127" spans="1:1" x14ac:dyDescent="0.35">
      <c r="A1127" s="46">
        <v>1077</v>
      </c>
    </row>
    <row r="1128" spans="1:1" x14ac:dyDescent="0.35">
      <c r="A1128" s="46">
        <v>1078</v>
      </c>
    </row>
    <row r="1129" spans="1:1" x14ac:dyDescent="0.35">
      <c r="A1129" s="46">
        <v>1079</v>
      </c>
    </row>
    <row r="1130" spans="1:1" x14ac:dyDescent="0.35">
      <c r="A1130" s="46">
        <v>1080</v>
      </c>
    </row>
    <row r="1131" spans="1:1" x14ac:dyDescent="0.35">
      <c r="A1131" s="46">
        <v>1081</v>
      </c>
    </row>
    <row r="1132" spans="1:1" x14ac:dyDescent="0.35">
      <c r="A1132" s="46">
        <v>1082</v>
      </c>
    </row>
    <row r="1133" spans="1:1" x14ac:dyDescent="0.35">
      <c r="A1133" s="46">
        <v>1083</v>
      </c>
    </row>
    <row r="1134" spans="1:1" x14ac:dyDescent="0.35">
      <c r="A1134" s="46">
        <v>1084</v>
      </c>
    </row>
    <row r="1135" spans="1:1" x14ac:dyDescent="0.35">
      <c r="A1135" s="46">
        <v>1085</v>
      </c>
    </row>
    <row r="1136" spans="1:1" x14ac:dyDescent="0.35">
      <c r="A1136" s="46">
        <v>1086</v>
      </c>
    </row>
    <row r="1137" spans="1:5" x14ac:dyDescent="0.35">
      <c r="A1137" s="46">
        <v>1087</v>
      </c>
    </row>
    <row r="1138" spans="1:5" x14ac:dyDescent="0.35">
      <c r="A1138" s="46">
        <v>1088</v>
      </c>
    </row>
    <row r="1139" spans="1:5" x14ac:dyDescent="0.35">
      <c r="A1139" s="46">
        <v>1089</v>
      </c>
    </row>
    <row r="1140" spans="1:5" x14ac:dyDescent="0.35">
      <c r="A1140" s="46">
        <v>1090</v>
      </c>
    </row>
    <row r="1141" spans="1:5" x14ac:dyDescent="0.35">
      <c r="A1141" s="46">
        <v>1091</v>
      </c>
    </row>
    <row r="1142" spans="1:5" x14ac:dyDescent="0.35">
      <c r="A1142" s="46">
        <v>1092</v>
      </c>
    </row>
    <row r="1143" spans="1:5" x14ac:dyDescent="0.35">
      <c r="A1143" s="46">
        <v>1093</v>
      </c>
    </row>
    <row r="1144" spans="1:5" x14ac:dyDescent="0.35">
      <c r="A1144" s="46">
        <v>1094</v>
      </c>
    </row>
    <row r="1145" spans="1:5" x14ac:dyDescent="0.35">
      <c r="A1145" s="46">
        <v>1095</v>
      </c>
    </row>
    <row r="1146" spans="1:5" x14ac:dyDescent="0.35">
      <c r="A1146" s="46">
        <v>1096</v>
      </c>
    </row>
    <row r="1147" spans="1:5" x14ac:dyDescent="0.35">
      <c r="A1147" s="46">
        <v>1097</v>
      </c>
    </row>
    <row r="1148" spans="1:5" x14ac:dyDescent="0.35">
      <c r="A1148" s="46">
        <v>1098</v>
      </c>
    </row>
    <row r="1149" spans="1:5" x14ac:dyDescent="0.35">
      <c r="A1149" s="46">
        <v>1099</v>
      </c>
    </row>
    <row r="1150" spans="1:5" s="30" customFormat="1" x14ac:dyDescent="0.35">
      <c r="A1150" s="46">
        <v>1100</v>
      </c>
    </row>
    <row r="1151" spans="1:5" x14ac:dyDescent="0.35">
      <c r="A1151" s="46">
        <v>1101</v>
      </c>
      <c r="B1151" s="31" t="s">
        <v>62</v>
      </c>
      <c r="C1151" s="31" t="s">
        <v>315</v>
      </c>
      <c r="D1151" s="31" t="s">
        <v>338</v>
      </c>
      <c r="E1151" s="31" t="s">
        <v>316</v>
      </c>
    </row>
    <row r="1152" spans="1:5" ht="29" x14ac:dyDescent="0.35">
      <c r="A1152" s="46">
        <v>1102</v>
      </c>
      <c r="B1152" s="32" t="s">
        <v>317</v>
      </c>
      <c r="C1152" s="32" t="s">
        <v>339</v>
      </c>
      <c r="D1152" s="32" t="s">
        <v>318</v>
      </c>
      <c r="E1152" s="36" t="s">
        <v>347</v>
      </c>
    </row>
    <row r="1153" spans="1:5" x14ac:dyDescent="0.35">
      <c r="A1153" s="46">
        <v>1103</v>
      </c>
      <c r="B1153" s="32" t="s">
        <v>317</v>
      </c>
      <c r="C1153" s="32" t="s">
        <v>339</v>
      </c>
      <c r="D1153" s="32" t="s">
        <v>319</v>
      </c>
      <c r="E1153" s="33">
        <v>235252</v>
      </c>
    </row>
    <row r="1154" spans="1:5" ht="29" x14ac:dyDescent="0.35">
      <c r="A1154" s="46">
        <v>1104</v>
      </c>
      <c r="B1154" s="32" t="s">
        <v>317</v>
      </c>
      <c r="C1154" s="32" t="s">
        <v>339</v>
      </c>
      <c r="D1154" s="32" t="s">
        <v>320</v>
      </c>
      <c r="E1154" s="36" t="s">
        <v>347</v>
      </c>
    </row>
    <row r="1155" spans="1:5" x14ac:dyDescent="0.35">
      <c r="A1155" s="46">
        <v>1105</v>
      </c>
      <c r="B1155" s="32" t="s">
        <v>317</v>
      </c>
      <c r="C1155" s="32" t="s">
        <v>340</v>
      </c>
      <c r="D1155" s="32" t="s">
        <v>321</v>
      </c>
      <c r="E1155" s="33">
        <v>13494</v>
      </c>
    </row>
    <row r="1156" spans="1:5" x14ac:dyDescent="0.35">
      <c r="A1156" s="46">
        <v>1106</v>
      </c>
      <c r="B1156" s="32" t="s">
        <v>317</v>
      </c>
      <c r="C1156" s="32" t="s">
        <v>340</v>
      </c>
      <c r="D1156" s="32" t="s">
        <v>322</v>
      </c>
      <c r="E1156" s="36" t="s">
        <v>347</v>
      </c>
    </row>
    <row r="1157" spans="1:5" x14ac:dyDescent="0.35">
      <c r="A1157" s="46">
        <v>1107</v>
      </c>
      <c r="B1157" s="32" t="s">
        <v>317</v>
      </c>
      <c r="C1157" s="32" t="s">
        <v>341</v>
      </c>
      <c r="D1157" s="32" t="s">
        <v>323</v>
      </c>
      <c r="E1157" s="32">
        <v>115</v>
      </c>
    </row>
    <row r="1158" spans="1:5" x14ac:dyDescent="0.35">
      <c r="A1158" s="46">
        <v>1108</v>
      </c>
      <c r="B1158" s="32" t="s">
        <v>317</v>
      </c>
      <c r="C1158" s="32" t="s">
        <v>341</v>
      </c>
      <c r="D1158" s="32" t="s">
        <v>324</v>
      </c>
      <c r="E1158" s="32">
        <v>787</v>
      </c>
    </row>
    <row r="1159" spans="1:5" ht="29" x14ac:dyDescent="0.35">
      <c r="A1159" s="46">
        <v>1109</v>
      </c>
      <c r="B1159" s="32" t="s">
        <v>317</v>
      </c>
      <c r="C1159" s="32" t="s">
        <v>341</v>
      </c>
      <c r="D1159" s="32" t="s">
        <v>325</v>
      </c>
      <c r="E1159" s="32">
        <v>25</v>
      </c>
    </row>
    <row r="1160" spans="1:5" x14ac:dyDescent="0.35">
      <c r="A1160" s="46">
        <v>1110</v>
      </c>
      <c r="B1160" s="32" t="s">
        <v>345</v>
      </c>
      <c r="C1160" s="32" t="s">
        <v>327</v>
      </c>
      <c r="D1160" s="32" t="s">
        <v>327</v>
      </c>
      <c r="E1160" s="33">
        <v>18568</v>
      </c>
    </row>
    <row r="1161" spans="1:5" ht="29" x14ac:dyDescent="0.35">
      <c r="A1161" s="46">
        <v>1111</v>
      </c>
      <c r="B1161" s="32" t="s">
        <v>345</v>
      </c>
      <c r="C1161" s="32" t="s">
        <v>327</v>
      </c>
      <c r="D1161" s="32" t="s">
        <v>328</v>
      </c>
      <c r="E1161" s="33">
        <v>77915</v>
      </c>
    </row>
    <row r="1162" spans="1:5" x14ac:dyDescent="0.35">
      <c r="A1162" s="46">
        <v>1112</v>
      </c>
      <c r="B1162" s="32" t="s">
        <v>345</v>
      </c>
      <c r="C1162" s="32" t="s">
        <v>327</v>
      </c>
      <c r="D1162" s="32" t="s">
        <v>329</v>
      </c>
      <c r="E1162" s="33">
        <v>2440</v>
      </c>
    </row>
    <row r="1163" spans="1:5" ht="29" x14ac:dyDescent="0.35">
      <c r="A1163" s="46">
        <v>1113</v>
      </c>
      <c r="B1163" s="32" t="s">
        <v>345</v>
      </c>
      <c r="C1163" s="32" t="s">
        <v>342</v>
      </c>
      <c r="D1163" s="32" t="s">
        <v>330</v>
      </c>
      <c r="E1163" s="33">
        <v>4591</v>
      </c>
    </row>
    <row r="1164" spans="1:5" x14ac:dyDescent="0.35">
      <c r="A1164" s="46">
        <v>1114</v>
      </c>
      <c r="B1164" s="32" t="s">
        <v>345</v>
      </c>
      <c r="C1164" s="32" t="s">
        <v>342</v>
      </c>
      <c r="D1164" s="32" t="s">
        <v>331</v>
      </c>
      <c r="E1164" s="33">
        <v>146238</v>
      </c>
    </row>
    <row r="1165" spans="1:5" x14ac:dyDescent="0.35">
      <c r="A1165" s="46">
        <v>1115</v>
      </c>
      <c r="B1165" s="32" t="s">
        <v>345</v>
      </c>
      <c r="C1165" s="32" t="s">
        <v>343</v>
      </c>
      <c r="D1165" s="32" t="s">
        <v>332</v>
      </c>
      <c r="E1165" s="33">
        <v>1628</v>
      </c>
    </row>
    <row r="1166" spans="1:5" x14ac:dyDescent="0.35">
      <c r="A1166" s="46">
        <v>1116</v>
      </c>
      <c r="B1166" s="32" t="s">
        <v>345</v>
      </c>
      <c r="C1166" s="32" t="s">
        <v>343</v>
      </c>
      <c r="D1166" s="32" t="s">
        <v>333</v>
      </c>
      <c r="E1166" s="33">
        <v>14990</v>
      </c>
    </row>
    <row r="1167" spans="1:5" x14ac:dyDescent="0.35">
      <c r="A1167" s="46">
        <v>1117</v>
      </c>
      <c r="B1167" s="32" t="s">
        <v>345</v>
      </c>
      <c r="C1167" s="32" t="s">
        <v>343</v>
      </c>
      <c r="D1167" s="32" t="s">
        <v>334</v>
      </c>
      <c r="E1167" s="33">
        <v>18428</v>
      </c>
    </row>
    <row r="1168" spans="1:5" x14ac:dyDescent="0.35">
      <c r="A1168" s="46">
        <v>1118</v>
      </c>
      <c r="B1168" s="32" t="s">
        <v>345</v>
      </c>
      <c r="C1168" s="32" t="s">
        <v>343</v>
      </c>
      <c r="D1168" s="32" t="s">
        <v>335</v>
      </c>
      <c r="E1168" s="32">
        <v>545</v>
      </c>
    </row>
    <row r="1169" spans="1:5" x14ac:dyDescent="0.35">
      <c r="A1169" s="46">
        <v>1119</v>
      </c>
      <c r="B1169" s="32" t="s">
        <v>345</v>
      </c>
      <c r="C1169" s="32" t="s">
        <v>336</v>
      </c>
      <c r="D1169" s="32" t="s">
        <v>336</v>
      </c>
      <c r="E1169" s="32">
        <v>33</v>
      </c>
    </row>
    <row r="1170" spans="1:5" x14ac:dyDescent="0.35">
      <c r="A1170" s="46">
        <v>1120</v>
      </c>
      <c r="B1170" s="34" t="s">
        <v>337</v>
      </c>
      <c r="C1170" s="34"/>
      <c r="D1170" s="34"/>
      <c r="E1170" s="35">
        <v>621880</v>
      </c>
    </row>
    <row r="1171" spans="1:5" x14ac:dyDescent="0.35">
      <c r="A1171" s="46">
        <v>1121</v>
      </c>
    </row>
    <row r="1172" spans="1:5" x14ac:dyDescent="0.35">
      <c r="A1172" s="46">
        <v>1122</v>
      </c>
    </row>
    <row r="1173" spans="1:5" x14ac:dyDescent="0.35">
      <c r="A1173" s="46">
        <v>1123</v>
      </c>
    </row>
    <row r="1174" spans="1:5" x14ac:dyDescent="0.35">
      <c r="A1174" s="46">
        <v>1124</v>
      </c>
    </row>
    <row r="1175" spans="1:5" x14ac:dyDescent="0.35">
      <c r="A1175" s="46">
        <v>1125</v>
      </c>
    </row>
    <row r="1176" spans="1:5" x14ac:dyDescent="0.35">
      <c r="A1176" s="46">
        <v>1126</v>
      </c>
    </row>
    <row r="1177" spans="1:5" x14ac:dyDescent="0.35">
      <c r="A1177" s="46">
        <v>1127</v>
      </c>
    </row>
    <row r="1178" spans="1:5" x14ac:dyDescent="0.35">
      <c r="A1178" s="46">
        <v>1128</v>
      </c>
    </row>
    <row r="1179" spans="1:5" x14ac:dyDescent="0.35">
      <c r="A1179" s="46">
        <v>1129</v>
      </c>
    </row>
    <row r="1180" spans="1:5" x14ac:dyDescent="0.35">
      <c r="A1180" s="46">
        <v>1130</v>
      </c>
    </row>
    <row r="1181" spans="1:5" x14ac:dyDescent="0.35">
      <c r="A1181" s="46">
        <v>1131</v>
      </c>
    </row>
    <row r="1182" spans="1:5" x14ac:dyDescent="0.35">
      <c r="A1182" s="46">
        <v>1132</v>
      </c>
    </row>
    <row r="1183" spans="1:5" x14ac:dyDescent="0.35">
      <c r="A1183" s="46">
        <v>1133</v>
      </c>
    </row>
    <row r="1184" spans="1:5" x14ac:dyDescent="0.35">
      <c r="A1184" s="46">
        <v>1134</v>
      </c>
    </row>
    <row r="1185" spans="1:1" x14ac:dyDescent="0.35">
      <c r="A1185" s="46">
        <v>1135</v>
      </c>
    </row>
    <row r="1186" spans="1:1" x14ac:dyDescent="0.35">
      <c r="A1186" s="46">
        <v>1136</v>
      </c>
    </row>
    <row r="1187" spans="1:1" x14ac:dyDescent="0.35">
      <c r="A1187" s="46">
        <v>1137</v>
      </c>
    </row>
    <row r="1188" spans="1:1" x14ac:dyDescent="0.35">
      <c r="A1188" s="46">
        <v>1138</v>
      </c>
    </row>
    <row r="1189" spans="1:1" x14ac:dyDescent="0.35">
      <c r="A1189" s="46">
        <v>1139</v>
      </c>
    </row>
    <row r="1190" spans="1:1" x14ac:dyDescent="0.35">
      <c r="A1190" s="46">
        <v>1140</v>
      </c>
    </row>
    <row r="1191" spans="1:1" x14ac:dyDescent="0.35">
      <c r="A1191" s="46">
        <v>1141</v>
      </c>
    </row>
    <row r="1192" spans="1:1" x14ac:dyDescent="0.35">
      <c r="A1192" s="46">
        <v>1142</v>
      </c>
    </row>
    <row r="1193" spans="1:1" x14ac:dyDescent="0.35">
      <c r="A1193" s="46">
        <v>1143</v>
      </c>
    </row>
    <row r="1194" spans="1:1" x14ac:dyDescent="0.35">
      <c r="A1194" s="46">
        <v>1144</v>
      </c>
    </row>
    <row r="1195" spans="1:1" x14ac:dyDescent="0.35">
      <c r="A1195" s="46">
        <v>1145</v>
      </c>
    </row>
    <row r="1196" spans="1:1" x14ac:dyDescent="0.35">
      <c r="A1196" s="46">
        <v>1146</v>
      </c>
    </row>
    <row r="1197" spans="1:1" x14ac:dyDescent="0.35">
      <c r="A1197" s="46">
        <v>1147</v>
      </c>
    </row>
    <row r="1198" spans="1:1" x14ac:dyDescent="0.35">
      <c r="A1198" s="46">
        <v>1148</v>
      </c>
    </row>
    <row r="1199" spans="1:1" x14ac:dyDescent="0.35">
      <c r="A1199" s="46">
        <v>1149</v>
      </c>
    </row>
    <row r="1200" spans="1:1" s="30" customFormat="1" x14ac:dyDescent="0.35">
      <c r="A1200" s="46">
        <v>1150</v>
      </c>
    </row>
    <row r="1201" spans="1:5" x14ac:dyDescent="0.35">
      <c r="A1201" s="46">
        <v>1151</v>
      </c>
      <c r="B1201" s="31" t="s">
        <v>63</v>
      </c>
      <c r="C1201" s="31" t="s">
        <v>315</v>
      </c>
      <c r="D1201" s="31" t="s">
        <v>338</v>
      </c>
      <c r="E1201" s="31" t="s">
        <v>316</v>
      </c>
    </row>
    <row r="1202" spans="1:5" ht="29" x14ac:dyDescent="0.35">
      <c r="A1202" s="46">
        <v>1152</v>
      </c>
      <c r="B1202" s="32" t="s">
        <v>317</v>
      </c>
      <c r="C1202" s="32" t="s">
        <v>339</v>
      </c>
      <c r="D1202" s="32" t="s">
        <v>318</v>
      </c>
      <c r="E1202" s="33">
        <v>121278</v>
      </c>
    </row>
    <row r="1203" spans="1:5" x14ac:dyDescent="0.35">
      <c r="A1203" s="46">
        <v>1153</v>
      </c>
      <c r="B1203" s="32" t="s">
        <v>317</v>
      </c>
      <c r="C1203" s="32" t="s">
        <v>339</v>
      </c>
      <c r="D1203" s="32" t="s">
        <v>319</v>
      </c>
      <c r="E1203" s="32">
        <v>286</v>
      </c>
    </row>
    <row r="1204" spans="1:5" ht="29" x14ac:dyDescent="0.35">
      <c r="A1204" s="46">
        <v>1154</v>
      </c>
      <c r="B1204" s="32" t="s">
        <v>317</v>
      </c>
      <c r="C1204" s="32" t="s">
        <v>339</v>
      </c>
      <c r="D1204" s="32" t="s">
        <v>320</v>
      </c>
      <c r="E1204" s="33">
        <v>2229</v>
      </c>
    </row>
    <row r="1205" spans="1:5" x14ac:dyDescent="0.35">
      <c r="A1205" s="46">
        <v>1155</v>
      </c>
      <c r="B1205" s="32" t="s">
        <v>317</v>
      </c>
      <c r="C1205" s="32" t="s">
        <v>340</v>
      </c>
      <c r="D1205" s="32" t="s">
        <v>321</v>
      </c>
      <c r="E1205" s="33">
        <v>62419</v>
      </c>
    </row>
    <row r="1206" spans="1:5" x14ac:dyDescent="0.35">
      <c r="A1206" s="46">
        <v>1156</v>
      </c>
      <c r="B1206" s="32" t="s">
        <v>317</v>
      </c>
      <c r="C1206" s="32" t="s">
        <v>340</v>
      </c>
      <c r="D1206" s="32" t="s">
        <v>322</v>
      </c>
      <c r="E1206" s="32">
        <v>83</v>
      </c>
    </row>
    <row r="1207" spans="1:5" x14ac:dyDescent="0.35">
      <c r="A1207" s="46">
        <v>1157</v>
      </c>
      <c r="B1207" s="32" t="s">
        <v>317</v>
      </c>
      <c r="C1207" s="32" t="s">
        <v>341</v>
      </c>
      <c r="D1207" s="32" t="s">
        <v>323</v>
      </c>
      <c r="E1207" s="33">
        <v>1301</v>
      </c>
    </row>
    <row r="1208" spans="1:5" x14ac:dyDescent="0.35">
      <c r="A1208" s="46">
        <v>1158</v>
      </c>
      <c r="B1208" s="32" t="s">
        <v>317</v>
      </c>
      <c r="C1208" s="32" t="s">
        <v>341</v>
      </c>
      <c r="D1208" s="32" t="s">
        <v>324</v>
      </c>
      <c r="E1208" s="32">
        <v>691</v>
      </c>
    </row>
    <row r="1209" spans="1:5" ht="29" x14ac:dyDescent="0.35">
      <c r="A1209" s="46">
        <v>1159</v>
      </c>
      <c r="B1209" s="32" t="s">
        <v>317</v>
      </c>
      <c r="C1209" s="32" t="s">
        <v>341</v>
      </c>
      <c r="D1209" s="32" t="s">
        <v>325</v>
      </c>
      <c r="E1209" s="32">
        <v>7</v>
      </c>
    </row>
    <row r="1210" spans="1:5" x14ac:dyDescent="0.35">
      <c r="A1210" s="46">
        <v>1160</v>
      </c>
      <c r="B1210" s="32" t="s">
        <v>345</v>
      </c>
      <c r="C1210" s="32" t="s">
        <v>327</v>
      </c>
      <c r="D1210" s="32" t="s">
        <v>327</v>
      </c>
      <c r="E1210" s="33">
        <v>13310</v>
      </c>
    </row>
    <row r="1211" spans="1:5" ht="29" x14ac:dyDescent="0.35">
      <c r="A1211" s="46">
        <v>1161</v>
      </c>
      <c r="B1211" s="32" t="s">
        <v>345</v>
      </c>
      <c r="C1211" s="32" t="s">
        <v>327</v>
      </c>
      <c r="D1211" s="32" t="s">
        <v>328</v>
      </c>
      <c r="E1211" s="33">
        <v>11418</v>
      </c>
    </row>
    <row r="1212" spans="1:5" x14ac:dyDescent="0.35">
      <c r="A1212" s="46">
        <v>1162</v>
      </c>
      <c r="B1212" s="32" t="s">
        <v>345</v>
      </c>
      <c r="C1212" s="32" t="s">
        <v>327</v>
      </c>
      <c r="D1212" s="32" t="s">
        <v>329</v>
      </c>
      <c r="E1212" s="33">
        <v>4513</v>
      </c>
    </row>
    <row r="1213" spans="1:5" x14ac:dyDescent="0.35">
      <c r="A1213" s="46">
        <v>1163</v>
      </c>
      <c r="B1213" s="32" t="s">
        <v>345</v>
      </c>
      <c r="C1213" s="32" t="s">
        <v>342</v>
      </c>
      <c r="D1213" s="32" t="s">
        <v>331</v>
      </c>
      <c r="E1213" s="33">
        <v>7165</v>
      </c>
    </row>
    <row r="1214" spans="1:5" x14ac:dyDescent="0.35">
      <c r="A1214" s="46">
        <v>1164</v>
      </c>
      <c r="B1214" s="32" t="s">
        <v>345</v>
      </c>
      <c r="C1214" s="32" t="s">
        <v>343</v>
      </c>
      <c r="D1214" s="32" t="s">
        <v>332</v>
      </c>
      <c r="E1214" s="33">
        <v>2669</v>
      </c>
    </row>
    <row r="1215" spans="1:5" x14ac:dyDescent="0.35">
      <c r="A1215" s="46">
        <v>1165</v>
      </c>
      <c r="B1215" s="32" t="s">
        <v>345</v>
      </c>
      <c r="C1215" s="32" t="s">
        <v>343</v>
      </c>
      <c r="D1215" s="32" t="s">
        <v>333</v>
      </c>
      <c r="E1215" s="33">
        <v>30582</v>
      </c>
    </row>
    <row r="1216" spans="1:5" x14ac:dyDescent="0.35">
      <c r="A1216" s="46">
        <v>1166</v>
      </c>
      <c r="B1216" s="32" t="s">
        <v>345</v>
      </c>
      <c r="C1216" s="32" t="s">
        <v>343</v>
      </c>
      <c r="D1216" s="32" t="s">
        <v>334</v>
      </c>
      <c r="E1216" s="33">
        <v>9996</v>
      </c>
    </row>
    <row r="1217" spans="1:5" x14ac:dyDescent="0.35">
      <c r="A1217" s="46">
        <v>1167</v>
      </c>
      <c r="B1217" s="32" t="s">
        <v>345</v>
      </c>
      <c r="C1217" s="32" t="s">
        <v>343</v>
      </c>
      <c r="D1217" s="32" t="s">
        <v>335</v>
      </c>
      <c r="E1217" s="33">
        <v>2375</v>
      </c>
    </row>
    <row r="1218" spans="1:5" x14ac:dyDescent="0.35">
      <c r="A1218" s="46">
        <v>1168</v>
      </c>
      <c r="B1218" s="32" t="s">
        <v>345</v>
      </c>
      <c r="C1218" s="32" t="s">
        <v>336</v>
      </c>
      <c r="D1218" s="32" t="s">
        <v>336</v>
      </c>
      <c r="E1218" s="32">
        <v>23</v>
      </c>
    </row>
    <row r="1219" spans="1:5" x14ac:dyDescent="0.35">
      <c r="A1219" s="46">
        <v>1169</v>
      </c>
      <c r="B1219" s="34" t="s">
        <v>337</v>
      </c>
      <c r="C1219" s="34"/>
      <c r="D1219" s="34"/>
      <c r="E1219" s="33">
        <f>SUM(E1202:E1218)</f>
        <v>270345</v>
      </c>
    </row>
    <row r="1220" spans="1:5" x14ac:dyDescent="0.35">
      <c r="A1220" s="46">
        <v>1170</v>
      </c>
    </row>
    <row r="1221" spans="1:5" x14ac:dyDescent="0.35">
      <c r="A1221" s="46">
        <v>1171</v>
      </c>
    </row>
    <row r="1222" spans="1:5" x14ac:dyDescent="0.35">
      <c r="A1222" s="46">
        <v>1172</v>
      </c>
    </row>
    <row r="1223" spans="1:5" x14ac:dyDescent="0.35">
      <c r="A1223" s="46">
        <v>1173</v>
      </c>
    </row>
    <row r="1224" spans="1:5" x14ac:dyDescent="0.35">
      <c r="A1224" s="46">
        <v>1174</v>
      </c>
    </row>
    <row r="1225" spans="1:5" x14ac:dyDescent="0.35">
      <c r="A1225" s="46">
        <v>1175</v>
      </c>
    </row>
    <row r="1226" spans="1:5" x14ac:dyDescent="0.35">
      <c r="A1226" s="46">
        <v>1176</v>
      </c>
    </row>
    <row r="1227" spans="1:5" x14ac:dyDescent="0.35">
      <c r="A1227" s="46">
        <v>1177</v>
      </c>
    </row>
    <row r="1228" spans="1:5" x14ac:dyDescent="0.35">
      <c r="A1228" s="46">
        <v>1178</v>
      </c>
    </row>
    <row r="1229" spans="1:5" x14ac:dyDescent="0.35">
      <c r="A1229" s="46">
        <v>1179</v>
      </c>
    </row>
    <row r="1230" spans="1:5" x14ac:dyDescent="0.35">
      <c r="A1230" s="46">
        <v>1180</v>
      </c>
    </row>
    <row r="1231" spans="1:5" x14ac:dyDescent="0.35">
      <c r="A1231" s="46">
        <v>1181</v>
      </c>
    </row>
    <row r="1232" spans="1:5" x14ac:dyDescent="0.35">
      <c r="A1232" s="46">
        <v>1182</v>
      </c>
    </row>
    <row r="1233" spans="1:1" x14ac:dyDescent="0.35">
      <c r="A1233" s="46">
        <v>1183</v>
      </c>
    </row>
    <row r="1234" spans="1:1" x14ac:dyDescent="0.35">
      <c r="A1234" s="46">
        <v>1184</v>
      </c>
    </row>
    <row r="1235" spans="1:1" x14ac:dyDescent="0.35">
      <c r="A1235" s="46">
        <v>1185</v>
      </c>
    </row>
    <row r="1236" spans="1:1" x14ac:dyDescent="0.35">
      <c r="A1236" s="46">
        <v>1186</v>
      </c>
    </row>
    <row r="1237" spans="1:1" x14ac:dyDescent="0.35">
      <c r="A1237" s="46">
        <v>1187</v>
      </c>
    </row>
    <row r="1238" spans="1:1" x14ac:dyDescent="0.35">
      <c r="A1238" s="46">
        <v>1188</v>
      </c>
    </row>
    <row r="1239" spans="1:1" x14ac:dyDescent="0.35">
      <c r="A1239" s="46">
        <v>1189</v>
      </c>
    </row>
    <row r="1240" spans="1:1" x14ac:dyDescent="0.35">
      <c r="A1240" s="46">
        <v>1190</v>
      </c>
    </row>
    <row r="1241" spans="1:1" x14ac:dyDescent="0.35">
      <c r="A1241" s="46">
        <v>1191</v>
      </c>
    </row>
    <row r="1242" spans="1:1" x14ac:dyDescent="0.35">
      <c r="A1242" s="46">
        <v>1192</v>
      </c>
    </row>
    <row r="1243" spans="1:1" x14ac:dyDescent="0.35">
      <c r="A1243" s="46">
        <v>1193</v>
      </c>
    </row>
    <row r="1244" spans="1:1" x14ac:dyDescent="0.35">
      <c r="A1244" s="46">
        <v>1194</v>
      </c>
    </row>
    <row r="1245" spans="1:1" x14ac:dyDescent="0.35">
      <c r="A1245" s="46">
        <v>1195</v>
      </c>
    </row>
    <row r="1246" spans="1:1" x14ac:dyDescent="0.35">
      <c r="A1246" s="46">
        <v>1196</v>
      </c>
    </row>
    <row r="1247" spans="1:1" x14ac:dyDescent="0.35">
      <c r="A1247" s="46">
        <v>1197</v>
      </c>
    </row>
    <row r="1248" spans="1:1" x14ac:dyDescent="0.35">
      <c r="A1248" s="46">
        <v>1198</v>
      </c>
    </row>
    <row r="1249" spans="1:5" x14ac:dyDescent="0.35">
      <c r="A1249" s="46">
        <v>1199</v>
      </c>
    </row>
    <row r="1250" spans="1:5" s="30" customFormat="1" x14ac:dyDescent="0.35">
      <c r="A1250" s="46">
        <v>1200</v>
      </c>
    </row>
    <row r="1251" spans="1:5" x14ac:dyDescent="0.35">
      <c r="A1251" s="46">
        <v>1201</v>
      </c>
      <c r="B1251" s="31" t="s">
        <v>64</v>
      </c>
      <c r="C1251" s="31" t="s">
        <v>315</v>
      </c>
      <c r="D1251" s="31" t="s">
        <v>338</v>
      </c>
      <c r="E1251" s="31" t="s">
        <v>316</v>
      </c>
    </row>
    <row r="1252" spans="1:5" ht="29" x14ac:dyDescent="0.35">
      <c r="A1252" s="46">
        <v>1202</v>
      </c>
      <c r="B1252" s="32" t="s">
        <v>317</v>
      </c>
      <c r="C1252" s="32" t="s">
        <v>339</v>
      </c>
      <c r="D1252" s="32" t="s">
        <v>318</v>
      </c>
      <c r="E1252" s="33">
        <v>89819</v>
      </c>
    </row>
    <row r="1253" spans="1:5" x14ac:dyDescent="0.35">
      <c r="A1253" s="46">
        <v>1203</v>
      </c>
      <c r="B1253" s="32" t="s">
        <v>317</v>
      </c>
      <c r="C1253" s="32" t="s">
        <v>339</v>
      </c>
      <c r="D1253" s="32" t="s">
        <v>319</v>
      </c>
      <c r="E1253" s="33">
        <v>7189</v>
      </c>
    </row>
    <row r="1254" spans="1:5" ht="29" x14ac:dyDescent="0.35">
      <c r="A1254" s="46">
        <v>1204</v>
      </c>
      <c r="B1254" s="32" t="s">
        <v>317</v>
      </c>
      <c r="C1254" s="32" t="s">
        <v>339</v>
      </c>
      <c r="D1254" s="32" t="s">
        <v>320</v>
      </c>
      <c r="E1254" s="33">
        <v>3371</v>
      </c>
    </row>
    <row r="1255" spans="1:5" x14ac:dyDescent="0.35">
      <c r="A1255" s="46">
        <v>1205</v>
      </c>
      <c r="B1255" s="32" t="s">
        <v>317</v>
      </c>
      <c r="C1255" s="32" t="s">
        <v>340</v>
      </c>
      <c r="D1255" s="32" t="s">
        <v>321</v>
      </c>
      <c r="E1255" s="33">
        <v>40373</v>
      </c>
    </row>
    <row r="1256" spans="1:5" x14ac:dyDescent="0.35">
      <c r="A1256" s="46">
        <v>1206</v>
      </c>
      <c r="B1256" s="32" t="s">
        <v>317</v>
      </c>
      <c r="C1256" s="32" t="s">
        <v>340</v>
      </c>
      <c r="D1256" s="32" t="s">
        <v>322</v>
      </c>
      <c r="E1256" s="33">
        <v>5374</v>
      </c>
    </row>
    <row r="1257" spans="1:5" x14ac:dyDescent="0.35">
      <c r="A1257" s="46">
        <v>1207</v>
      </c>
      <c r="B1257" s="32" t="s">
        <v>317</v>
      </c>
      <c r="C1257" s="32" t="s">
        <v>341</v>
      </c>
      <c r="D1257" s="32" t="s">
        <v>323</v>
      </c>
      <c r="E1257" s="32">
        <v>538</v>
      </c>
    </row>
    <row r="1258" spans="1:5" x14ac:dyDescent="0.35">
      <c r="A1258" s="46">
        <v>1208</v>
      </c>
      <c r="B1258" s="32" t="s">
        <v>317</v>
      </c>
      <c r="C1258" s="32" t="s">
        <v>341</v>
      </c>
      <c r="D1258" s="32" t="s">
        <v>324</v>
      </c>
      <c r="E1258" s="33">
        <v>1550</v>
      </c>
    </row>
    <row r="1259" spans="1:5" ht="29" x14ac:dyDescent="0.35">
      <c r="A1259" s="46">
        <v>1209</v>
      </c>
      <c r="B1259" s="32" t="s">
        <v>317</v>
      </c>
      <c r="C1259" s="32" t="s">
        <v>341</v>
      </c>
      <c r="D1259" s="32" t="s">
        <v>325</v>
      </c>
      <c r="E1259" s="32">
        <v>25</v>
      </c>
    </row>
    <row r="1260" spans="1:5" x14ac:dyDescent="0.35">
      <c r="A1260" s="46">
        <v>1210</v>
      </c>
      <c r="B1260" s="32" t="s">
        <v>345</v>
      </c>
      <c r="C1260" s="32" t="s">
        <v>327</v>
      </c>
      <c r="D1260" s="32" t="s">
        <v>327</v>
      </c>
      <c r="E1260" s="33">
        <v>43480</v>
      </c>
    </row>
    <row r="1261" spans="1:5" ht="29" x14ac:dyDescent="0.35">
      <c r="A1261" s="46">
        <v>1211</v>
      </c>
      <c r="B1261" s="32" t="s">
        <v>345</v>
      </c>
      <c r="C1261" s="32" t="s">
        <v>327</v>
      </c>
      <c r="D1261" s="32" t="s">
        <v>328</v>
      </c>
      <c r="E1261" s="33">
        <v>18785</v>
      </c>
    </row>
    <row r="1262" spans="1:5" x14ac:dyDescent="0.35">
      <c r="A1262" s="46">
        <v>1212</v>
      </c>
      <c r="B1262" s="32" t="s">
        <v>345</v>
      </c>
      <c r="C1262" s="32" t="s">
        <v>327</v>
      </c>
      <c r="D1262" s="32" t="s">
        <v>329</v>
      </c>
      <c r="E1262" s="33">
        <v>4958</v>
      </c>
    </row>
    <row r="1263" spans="1:5" ht="29" x14ac:dyDescent="0.35">
      <c r="A1263" s="46">
        <v>1213</v>
      </c>
      <c r="B1263" s="32" t="s">
        <v>345</v>
      </c>
      <c r="C1263" s="32" t="s">
        <v>342</v>
      </c>
      <c r="D1263" s="32" t="s">
        <v>330</v>
      </c>
      <c r="E1263" s="32">
        <v>8</v>
      </c>
    </row>
    <row r="1264" spans="1:5" x14ac:dyDescent="0.35">
      <c r="A1264" s="46">
        <v>1214</v>
      </c>
      <c r="B1264" s="32" t="s">
        <v>345</v>
      </c>
      <c r="C1264" s="32" t="s">
        <v>343</v>
      </c>
      <c r="D1264" s="32" t="s">
        <v>332</v>
      </c>
      <c r="E1264" s="33">
        <v>8802</v>
      </c>
    </row>
    <row r="1265" spans="1:5" x14ac:dyDescent="0.35">
      <c r="A1265" s="46">
        <v>1215</v>
      </c>
      <c r="B1265" s="32" t="s">
        <v>345</v>
      </c>
      <c r="C1265" s="32" t="s">
        <v>343</v>
      </c>
      <c r="D1265" s="32" t="s">
        <v>333</v>
      </c>
      <c r="E1265" s="33">
        <v>54309</v>
      </c>
    </row>
    <row r="1266" spans="1:5" x14ac:dyDescent="0.35">
      <c r="A1266" s="46">
        <v>1216</v>
      </c>
      <c r="B1266" s="32" t="s">
        <v>345</v>
      </c>
      <c r="C1266" s="32" t="s">
        <v>343</v>
      </c>
      <c r="D1266" s="32" t="s">
        <v>334</v>
      </c>
      <c r="E1266" s="33">
        <v>16104</v>
      </c>
    </row>
    <row r="1267" spans="1:5" x14ac:dyDescent="0.35">
      <c r="A1267" s="46">
        <v>1217</v>
      </c>
      <c r="B1267" s="32" t="s">
        <v>345</v>
      </c>
      <c r="C1267" s="32" t="s">
        <v>343</v>
      </c>
      <c r="D1267" s="32" t="s">
        <v>335</v>
      </c>
      <c r="E1267" s="33">
        <v>2168</v>
      </c>
    </row>
    <row r="1268" spans="1:5" x14ac:dyDescent="0.35">
      <c r="A1268" s="46">
        <v>1218</v>
      </c>
      <c r="B1268" s="32" t="s">
        <v>345</v>
      </c>
      <c r="C1268" s="32" t="s">
        <v>336</v>
      </c>
      <c r="D1268" s="32" t="s">
        <v>336</v>
      </c>
      <c r="E1268" s="33">
        <v>3150</v>
      </c>
    </row>
    <row r="1269" spans="1:5" x14ac:dyDescent="0.35">
      <c r="A1269" s="46">
        <v>1219</v>
      </c>
      <c r="B1269" s="34" t="s">
        <v>337</v>
      </c>
      <c r="C1269" s="34"/>
      <c r="D1269" s="34"/>
      <c r="E1269" s="35">
        <v>300003</v>
      </c>
    </row>
    <row r="1270" spans="1:5" x14ac:dyDescent="0.35">
      <c r="A1270" s="46">
        <v>1220</v>
      </c>
    </row>
    <row r="1271" spans="1:5" x14ac:dyDescent="0.35">
      <c r="A1271" s="46">
        <v>1221</v>
      </c>
    </row>
    <row r="1272" spans="1:5" x14ac:dyDescent="0.35">
      <c r="A1272" s="46">
        <v>1222</v>
      </c>
    </row>
    <row r="1273" spans="1:5" x14ac:dyDescent="0.35">
      <c r="A1273" s="46">
        <v>1223</v>
      </c>
    </row>
    <row r="1274" spans="1:5" x14ac:dyDescent="0.35">
      <c r="A1274" s="46">
        <v>1224</v>
      </c>
    </row>
    <row r="1275" spans="1:5" x14ac:dyDescent="0.35">
      <c r="A1275" s="46">
        <v>1225</v>
      </c>
    </row>
    <row r="1276" spans="1:5" x14ac:dyDescent="0.35">
      <c r="A1276" s="46">
        <v>1226</v>
      </c>
    </row>
    <row r="1277" spans="1:5" x14ac:dyDescent="0.35">
      <c r="A1277" s="46">
        <v>1227</v>
      </c>
    </row>
    <row r="1278" spans="1:5" x14ac:dyDescent="0.35">
      <c r="A1278" s="46">
        <v>1228</v>
      </c>
    </row>
    <row r="1279" spans="1:5" x14ac:dyDescent="0.35">
      <c r="A1279" s="46">
        <v>1229</v>
      </c>
    </row>
    <row r="1280" spans="1:5" x14ac:dyDescent="0.35">
      <c r="A1280" s="46">
        <v>1230</v>
      </c>
    </row>
    <row r="1281" spans="1:1" x14ac:dyDescent="0.35">
      <c r="A1281" s="46">
        <v>1231</v>
      </c>
    </row>
    <row r="1282" spans="1:1" x14ac:dyDescent="0.35">
      <c r="A1282" s="46">
        <v>1232</v>
      </c>
    </row>
    <row r="1283" spans="1:1" x14ac:dyDescent="0.35">
      <c r="A1283" s="46">
        <v>1233</v>
      </c>
    </row>
    <row r="1284" spans="1:1" x14ac:dyDescent="0.35">
      <c r="A1284" s="46">
        <v>1234</v>
      </c>
    </row>
    <row r="1285" spans="1:1" x14ac:dyDescent="0.35">
      <c r="A1285" s="46">
        <v>1235</v>
      </c>
    </row>
    <row r="1286" spans="1:1" x14ac:dyDescent="0.35">
      <c r="A1286" s="46">
        <v>1236</v>
      </c>
    </row>
    <row r="1287" spans="1:1" x14ac:dyDescent="0.35">
      <c r="A1287" s="46">
        <v>1237</v>
      </c>
    </row>
    <row r="1288" spans="1:1" x14ac:dyDescent="0.35">
      <c r="A1288" s="46">
        <v>1238</v>
      </c>
    </row>
    <row r="1289" spans="1:1" x14ac:dyDescent="0.35">
      <c r="A1289" s="46">
        <v>1239</v>
      </c>
    </row>
    <row r="1290" spans="1:1" x14ac:dyDescent="0.35">
      <c r="A1290" s="46">
        <v>1240</v>
      </c>
    </row>
    <row r="1291" spans="1:1" x14ac:dyDescent="0.35">
      <c r="A1291" s="46">
        <v>1241</v>
      </c>
    </row>
    <row r="1292" spans="1:1" x14ac:dyDescent="0.35">
      <c r="A1292" s="46">
        <v>1242</v>
      </c>
    </row>
    <row r="1293" spans="1:1" x14ac:dyDescent="0.35">
      <c r="A1293" s="46">
        <v>1243</v>
      </c>
    </row>
    <row r="1294" spans="1:1" x14ac:dyDescent="0.35">
      <c r="A1294" s="46">
        <v>1244</v>
      </c>
    </row>
    <row r="1295" spans="1:1" x14ac:dyDescent="0.35">
      <c r="A1295" s="46">
        <v>1245</v>
      </c>
    </row>
    <row r="1296" spans="1:1" x14ac:dyDescent="0.35">
      <c r="A1296" s="46">
        <v>1246</v>
      </c>
    </row>
    <row r="1297" spans="1:5" x14ac:dyDescent="0.35">
      <c r="A1297" s="46">
        <v>1247</v>
      </c>
    </row>
    <row r="1298" spans="1:5" x14ac:dyDescent="0.35">
      <c r="A1298" s="46">
        <v>1248</v>
      </c>
    </row>
    <row r="1299" spans="1:5" x14ac:dyDescent="0.35">
      <c r="A1299" s="46">
        <v>1249</v>
      </c>
    </row>
    <row r="1300" spans="1:5" s="30" customFormat="1" x14ac:dyDescent="0.35">
      <c r="A1300" s="46">
        <v>1250</v>
      </c>
    </row>
    <row r="1301" spans="1:5" x14ac:dyDescent="0.35">
      <c r="A1301" s="46">
        <v>1251</v>
      </c>
      <c r="B1301" s="31" t="s">
        <v>29</v>
      </c>
      <c r="C1301" s="31" t="s">
        <v>315</v>
      </c>
      <c r="D1301" s="31" t="s">
        <v>338</v>
      </c>
      <c r="E1301" s="31" t="s">
        <v>316</v>
      </c>
    </row>
    <row r="1302" spans="1:5" ht="29" x14ac:dyDescent="0.35">
      <c r="A1302" s="46">
        <v>1252</v>
      </c>
      <c r="B1302" s="32" t="s">
        <v>317</v>
      </c>
      <c r="C1302" s="32" t="s">
        <v>339</v>
      </c>
      <c r="D1302" s="32" t="s">
        <v>318</v>
      </c>
      <c r="E1302" s="33">
        <v>1404</v>
      </c>
    </row>
    <row r="1303" spans="1:5" ht="29" x14ac:dyDescent="0.35">
      <c r="A1303" s="46">
        <v>1253</v>
      </c>
      <c r="B1303" s="32" t="s">
        <v>317</v>
      </c>
      <c r="C1303" s="32" t="s">
        <v>339</v>
      </c>
      <c r="D1303" s="32" t="s">
        <v>320</v>
      </c>
      <c r="E1303" s="32">
        <v>214</v>
      </c>
    </row>
    <row r="1304" spans="1:5" x14ac:dyDescent="0.35">
      <c r="A1304" s="46">
        <v>1254</v>
      </c>
      <c r="B1304" s="32" t="s">
        <v>317</v>
      </c>
      <c r="C1304" s="32" t="s">
        <v>340</v>
      </c>
      <c r="D1304" s="32" t="s">
        <v>321</v>
      </c>
      <c r="E1304" s="32">
        <v>92</v>
      </c>
    </row>
    <row r="1305" spans="1:5" x14ac:dyDescent="0.35">
      <c r="A1305" s="46">
        <v>1255</v>
      </c>
      <c r="B1305" s="32" t="s">
        <v>317</v>
      </c>
      <c r="C1305" s="32" t="s">
        <v>341</v>
      </c>
      <c r="D1305" s="32" t="s">
        <v>323</v>
      </c>
      <c r="E1305" s="32">
        <v>66</v>
      </c>
    </row>
    <row r="1306" spans="1:5" x14ac:dyDescent="0.35">
      <c r="A1306" s="46">
        <v>1256</v>
      </c>
      <c r="B1306" s="32" t="s">
        <v>317</v>
      </c>
      <c r="C1306" s="32" t="s">
        <v>341</v>
      </c>
      <c r="D1306" s="32" t="s">
        <v>324</v>
      </c>
      <c r="E1306" s="32">
        <v>95</v>
      </c>
    </row>
    <row r="1307" spans="1:5" ht="29" x14ac:dyDescent="0.35">
      <c r="A1307" s="46">
        <v>1257</v>
      </c>
      <c r="B1307" s="32" t="s">
        <v>317</v>
      </c>
      <c r="C1307" s="32" t="s">
        <v>341</v>
      </c>
      <c r="D1307" s="32" t="s">
        <v>325</v>
      </c>
      <c r="E1307" s="32">
        <v>11</v>
      </c>
    </row>
    <row r="1308" spans="1:5" x14ac:dyDescent="0.35">
      <c r="A1308" s="46">
        <v>1258</v>
      </c>
      <c r="B1308" s="32" t="s">
        <v>345</v>
      </c>
      <c r="C1308" s="32" t="s">
        <v>327</v>
      </c>
      <c r="D1308" s="32" t="s">
        <v>327</v>
      </c>
      <c r="E1308" s="32">
        <v>268</v>
      </c>
    </row>
    <row r="1309" spans="1:5" x14ac:dyDescent="0.35">
      <c r="A1309" s="46">
        <v>1259</v>
      </c>
      <c r="B1309" s="32" t="s">
        <v>345</v>
      </c>
      <c r="C1309" s="32" t="s">
        <v>343</v>
      </c>
      <c r="D1309" s="32" t="s">
        <v>332</v>
      </c>
      <c r="E1309" s="33">
        <v>6181</v>
      </c>
    </row>
    <row r="1310" spans="1:5" x14ac:dyDescent="0.35">
      <c r="A1310" s="46">
        <v>1260</v>
      </c>
      <c r="B1310" s="32" t="s">
        <v>345</v>
      </c>
      <c r="C1310" s="32" t="s">
        <v>343</v>
      </c>
      <c r="D1310" s="32" t="s">
        <v>333</v>
      </c>
      <c r="E1310" s="33">
        <v>1152</v>
      </c>
    </row>
    <row r="1311" spans="1:5" x14ac:dyDescent="0.35">
      <c r="A1311" s="46">
        <v>1261</v>
      </c>
      <c r="B1311" s="32" t="s">
        <v>345</v>
      </c>
      <c r="C1311" s="32" t="s">
        <v>343</v>
      </c>
      <c r="D1311" s="32" t="s">
        <v>334</v>
      </c>
      <c r="E1311" s="33">
        <v>2514</v>
      </c>
    </row>
    <row r="1312" spans="1:5" x14ac:dyDescent="0.35">
      <c r="A1312" s="46">
        <v>1262</v>
      </c>
      <c r="B1312" s="32" t="s">
        <v>345</v>
      </c>
      <c r="C1312" s="32" t="s">
        <v>343</v>
      </c>
      <c r="D1312" s="32" t="s">
        <v>335</v>
      </c>
      <c r="E1312" s="32">
        <v>901</v>
      </c>
    </row>
    <row r="1313" spans="1:5" x14ac:dyDescent="0.35">
      <c r="A1313" s="46">
        <v>1263</v>
      </c>
      <c r="B1313" s="32" t="s">
        <v>345</v>
      </c>
      <c r="C1313" s="32" t="s">
        <v>336</v>
      </c>
      <c r="D1313" s="32" t="s">
        <v>336</v>
      </c>
      <c r="E1313" s="32">
        <v>59</v>
      </c>
    </row>
    <row r="1314" spans="1:5" x14ac:dyDescent="0.35">
      <c r="A1314" s="46">
        <v>1264</v>
      </c>
      <c r="B1314" s="34" t="s">
        <v>337</v>
      </c>
      <c r="C1314" s="34"/>
      <c r="D1314" s="34"/>
      <c r="E1314" s="35">
        <v>12954</v>
      </c>
    </row>
    <row r="1315" spans="1:5" x14ac:dyDescent="0.35">
      <c r="A1315" s="46">
        <v>1265</v>
      </c>
    </row>
    <row r="1316" spans="1:5" x14ac:dyDescent="0.35">
      <c r="A1316" s="46">
        <v>1266</v>
      </c>
    </row>
    <row r="1317" spans="1:5" x14ac:dyDescent="0.35">
      <c r="A1317" s="46">
        <v>1267</v>
      </c>
    </row>
    <row r="1318" spans="1:5" x14ac:dyDescent="0.35">
      <c r="A1318" s="46">
        <v>1268</v>
      </c>
    </row>
    <row r="1319" spans="1:5" x14ac:dyDescent="0.35">
      <c r="A1319" s="46">
        <v>1269</v>
      </c>
    </row>
    <row r="1320" spans="1:5" x14ac:dyDescent="0.35">
      <c r="A1320" s="46">
        <v>1270</v>
      </c>
    </row>
    <row r="1321" spans="1:5" x14ac:dyDescent="0.35">
      <c r="A1321" s="46">
        <v>1271</v>
      </c>
    </row>
    <row r="1322" spans="1:5" x14ac:dyDescent="0.35">
      <c r="A1322" s="46">
        <v>1272</v>
      </c>
    </row>
    <row r="1323" spans="1:5" x14ac:dyDescent="0.35">
      <c r="A1323" s="46">
        <v>1273</v>
      </c>
    </row>
    <row r="1324" spans="1:5" x14ac:dyDescent="0.35">
      <c r="A1324" s="46">
        <v>1274</v>
      </c>
    </row>
    <row r="1325" spans="1:5" x14ac:dyDescent="0.35">
      <c r="A1325" s="46">
        <v>1275</v>
      </c>
    </row>
    <row r="1326" spans="1:5" x14ac:dyDescent="0.35">
      <c r="A1326" s="46">
        <v>1276</v>
      </c>
    </row>
    <row r="1327" spans="1:5" x14ac:dyDescent="0.35">
      <c r="A1327" s="46">
        <v>1277</v>
      </c>
    </row>
    <row r="1328" spans="1:5" x14ac:dyDescent="0.35">
      <c r="A1328" s="46">
        <v>1278</v>
      </c>
    </row>
    <row r="1329" spans="1:1" x14ac:dyDescent="0.35">
      <c r="A1329" s="46">
        <v>1279</v>
      </c>
    </row>
    <row r="1330" spans="1:1" x14ac:dyDescent="0.35">
      <c r="A1330" s="46">
        <v>1280</v>
      </c>
    </row>
    <row r="1331" spans="1:1" x14ac:dyDescent="0.35">
      <c r="A1331" s="46">
        <v>1281</v>
      </c>
    </row>
    <row r="1332" spans="1:1" x14ac:dyDescent="0.35">
      <c r="A1332" s="46">
        <v>1282</v>
      </c>
    </row>
    <row r="1333" spans="1:1" x14ac:dyDescent="0.35">
      <c r="A1333" s="46">
        <v>1283</v>
      </c>
    </row>
    <row r="1334" spans="1:1" x14ac:dyDescent="0.35">
      <c r="A1334" s="46">
        <v>1284</v>
      </c>
    </row>
    <row r="1335" spans="1:1" x14ac:dyDescent="0.35">
      <c r="A1335" s="46">
        <v>1285</v>
      </c>
    </row>
    <row r="1336" spans="1:1" x14ac:dyDescent="0.35">
      <c r="A1336" s="46">
        <v>1286</v>
      </c>
    </row>
    <row r="1337" spans="1:1" x14ac:dyDescent="0.35">
      <c r="A1337" s="46">
        <v>1287</v>
      </c>
    </row>
    <row r="1338" spans="1:1" x14ac:dyDescent="0.35">
      <c r="A1338" s="46">
        <v>1288</v>
      </c>
    </row>
    <row r="1339" spans="1:1" x14ac:dyDescent="0.35">
      <c r="A1339" s="46">
        <v>1289</v>
      </c>
    </row>
    <row r="1340" spans="1:1" x14ac:dyDescent="0.35">
      <c r="A1340" s="46">
        <v>1290</v>
      </c>
    </row>
    <row r="1341" spans="1:1" x14ac:dyDescent="0.35">
      <c r="A1341" s="46">
        <v>1291</v>
      </c>
    </row>
    <row r="1342" spans="1:1" x14ac:dyDescent="0.35">
      <c r="A1342" s="46">
        <v>1292</v>
      </c>
    </row>
    <row r="1343" spans="1:1" x14ac:dyDescent="0.35">
      <c r="A1343" s="46">
        <v>1293</v>
      </c>
    </row>
    <row r="1344" spans="1:1" x14ac:dyDescent="0.35">
      <c r="A1344" s="46">
        <v>1294</v>
      </c>
    </row>
    <row r="1345" spans="1:5" x14ac:dyDescent="0.35">
      <c r="A1345" s="46">
        <v>1295</v>
      </c>
    </row>
    <row r="1346" spans="1:5" x14ac:dyDescent="0.35">
      <c r="A1346" s="46">
        <v>1296</v>
      </c>
    </row>
    <row r="1347" spans="1:5" x14ac:dyDescent="0.35">
      <c r="A1347" s="46">
        <v>1297</v>
      </c>
    </row>
    <row r="1348" spans="1:5" x14ac:dyDescent="0.35">
      <c r="A1348" s="46">
        <v>1298</v>
      </c>
    </row>
    <row r="1349" spans="1:5" x14ac:dyDescent="0.35">
      <c r="A1349" s="46">
        <v>1299</v>
      </c>
    </row>
    <row r="1350" spans="1:5" s="30" customFormat="1" x14ac:dyDescent="0.35">
      <c r="A1350" s="46">
        <v>1300</v>
      </c>
    </row>
    <row r="1351" spans="1:5" x14ac:dyDescent="0.35">
      <c r="A1351" s="46">
        <v>1301</v>
      </c>
      <c r="B1351" s="31" t="s">
        <v>65</v>
      </c>
      <c r="C1351" s="31" t="s">
        <v>315</v>
      </c>
      <c r="D1351" s="31" t="s">
        <v>338</v>
      </c>
      <c r="E1351" s="31" t="s">
        <v>316</v>
      </c>
    </row>
    <row r="1352" spans="1:5" ht="29" x14ac:dyDescent="0.35">
      <c r="A1352" s="46">
        <v>1302</v>
      </c>
      <c r="B1352" s="32" t="s">
        <v>317</v>
      </c>
      <c r="C1352" s="32" t="s">
        <v>339</v>
      </c>
      <c r="D1352" s="32" t="s">
        <v>318</v>
      </c>
      <c r="E1352" s="33">
        <v>42763</v>
      </c>
    </row>
    <row r="1353" spans="1:5" x14ac:dyDescent="0.35">
      <c r="A1353" s="46">
        <v>1303</v>
      </c>
      <c r="B1353" s="32" t="s">
        <v>317</v>
      </c>
      <c r="C1353" s="32" t="s">
        <v>339</v>
      </c>
      <c r="D1353" s="32" t="s">
        <v>319</v>
      </c>
      <c r="E1353" s="32">
        <v>16</v>
      </c>
    </row>
    <row r="1354" spans="1:5" ht="29" x14ac:dyDescent="0.35">
      <c r="A1354" s="46">
        <v>1304</v>
      </c>
      <c r="B1354" s="32" t="s">
        <v>317</v>
      </c>
      <c r="C1354" s="32" t="s">
        <v>339</v>
      </c>
      <c r="D1354" s="32" t="s">
        <v>320</v>
      </c>
      <c r="E1354" s="32">
        <v>220</v>
      </c>
    </row>
    <row r="1355" spans="1:5" x14ac:dyDescent="0.35">
      <c r="A1355" s="46">
        <v>1305</v>
      </c>
      <c r="B1355" s="32" t="s">
        <v>317</v>
      </c>
      <c r="C1355" s="32" t="s">
        <v>340</v>
      </c>
      <c r="D1355" s="32" t="s">
        <v>321</v>
      </c>
      <c r="E1355" s="33">
        <v>17035</v>
      </c>
    </row>
    <row r="1356" spans="1:5" x14ac:dyDescent="0.35">
      <c r="A1356" s="46">
        <v>1306</v>
      </c>
      <c r="B1356" s="32" t="s">
        <v>317</v>
      </c>
      <c r="C1356" s="32" t="s">
        <v>340</v>
      </c>
      <c r="D1356" s="32" t="s">
        <v>322</v>
      </c>
      <c r="E1356" s="32">
        <v>180</v>
      </c>
    </row>
    <row r="1357" spans="1:5" x14ac:dyDescent="0.35">
      <c r="A1357" s="46">
        <v>1307</v>
      </c>
      <c r="B1357" s="32" t="s">
        <v>317</v>
      </c>
      <c r="C1357" s="32" t="s">
        <v>341</v>
      </c>
      <c r="D1357" s="32" t="s">
        <v>323</v>
      </c>
      <c r="E1357" s="33">
        <v>1291</v>
      </c>
    </row>
    <row r="1358" spans="1:5" x14ac:dyDescent="0.35">
      <c r="A1358" s="46">
        <v>1308</v>
      </c>
      <c r="B1358" s="32" t="s">
        <v>317</v>
      </c>
      <c r="C1358" s="32" t="s">
        <v>341</v>
      </c>
      <c r="D1358" s="32" t="s">
        <v>324</v>
      </c>
      <c r="E1358" s="32">
        <v>930</v>
      </c>
    </row>
    <row r="1359" spans="1:5" ht="29" x14ac:dyDescent="0.35">
      <c r="A1359" s="46">
        <v>1309</v>
      </c>
      <c r="B1359" s="32" t="s">
        <v>317</v>
      </c>
      <c r="C1359" s="32" t="s">
        <v>341</v>
      </c>
      <c r="D1359" s="32" t="s">
        <v>325</v>
      </c>
      <c r="E1359" s="32">
        <v>204</v>
      </c>
    </row>
    <row r="1360" spans="1:5" x14ac:dyDescent="0.35">
      <c r="A1360" s="46">
        <v>1310</v>
      </c>
      <c r="B1360" s="32" t="s">
        <v>345</v>
      </c>
      <c r="C1360" s="32" t="s">
        <v>327</v>
      </c>
      <c r="D1360" s="32" t="s">
        <v>327</v>
      </c>
      <c r="E1360" s="33">
        <v>12001</v>
      </c>
    </row>
    <row r="1361" spans="1:5" ht="29" x14ac:dyDescent="0.35">
      <c r="A1361" s="46">
        <v>1311</v>
      </c>
      <c r="B1361" s="32" t="s">
        <v>345</v>
      </c>
      <c r="C1361" s="32" t="s">
        <v>327</v>
      </c>
      <c r="D1361" s="32" t="s">
        <v>328</v>
      </c>
      <c r="E1361" s="32">
        <v>13</v>
      </c>
    </row>
    <row r="1362" spans="1:5" x14ac:dyDescent="0.35">
      <c r="A1362" s="46">
        <v>1312</v>
      </c>
      <c r="B1362" s="32" t="s">
        <v>345</v>
      </c>
      <c r="C1362" s="32" t="s">
        <v>327</v>
      </c>
      <c r="D1362" s="32" t="s">
        <v>329</v>
      </c>
      <c r="E1362" s="33">
        <v>1549</v>
      </c>
    </row>
    <row r="1363" spans="1:5" x14ac:dyDescent="0.35">
      <c r="A1363" s="46">
        <v>1313</v>
      </c>
      <c r="B1363" s="32" t="s">
        <v>345</v>
      </c>
      <c r="C1363" s="32" t="s">
        <v>342</v>
      </c>
      <c r="D1363" s="32" t="s">
        <v>331</v>
      </c>
      <c r="E1363" s="32">
        <v>10</v>
      </c>
    </row>
    <row r="1364" spans="1:5" x14ac:dyDescent="0.35">
      <c r="A1364" s="46">
        <v>1314</v>
      </c>
      <c r="B1364" s="32" t="s">
        <v>345</v>
      </c>
      <c r="C1364" s="32" t="s">
        <v>343</v>
      </c>
      <c r="D1364" s="32" t="s">
        <v>332</v>
      </c>
      <c r="E1364" s="33">
        <v>16364</v>
      </c>
    </row>
    <row r="1365" spans="1:5" x14ac:dyDescent="0.35">
      <c r="A1365" s="46">
        <v>1315</v>
      </c>
      <c r="B1365" s="32" t="s">
        <v>345</v>
      </c>
      <c r="C1365" s="32" t="s">
        <v>343</v>
      </c>
      <c r="D1365" s="32" t="s">
        <v>333</v>
      </c>
      <c r="E1365" s="33">
        <v>13436</v>
      </c>
    </row>
    <row r="1366" spans="1:5" x14ac:dyDescent="0.35">
      <c r="A1366" s="46">
        <v>1316</v>
      </c>
      <c r="B1366" s="32" t="s">
        <v>345</v>
      </c>
      <c r="C1366" s="32" t="s">
        <v>343</v>
      </c>
      <c r="D1366" s="32" t="s">
        <v>334</v>
      </c>
      <c r="E1366" s="33">
        <v>12875</v>
      </c>
    </row>
    <row r="1367" spans="1:5" x14ac:dyDescent="0.35">
      <c r="A1367" s="46">
        <v>1317</v>
      </c>
      <c r="B1367" s="32" t="s">
        <v>345</v>
      </c>
      <c r="C1367" s="32" t="s">
        <v>343</v>
      </c>
      <c r="D1367" s="32" t="s">
        <v>335</v>
      </c>
      <c r="E1367" s="33">
        <v>5631</v>
      </c>
    </row>
    <row r="1368" spans="1:5" x14ac:dyDescent="0.35">
      <c r="A1368" s="46">
        <v>1318</v>
      </c>
      <c r="B1368" s="32" t="s">
        <v>345</v>
      </c>
      <c r="C1368" s="32" t="s">
        <v>336</v>
      </c>
      <c r="D1368" s="32" t="s">
        <v>336</v>
      </c>
      <c r="E1368" s="32">
        <v>287</v>
      </c>
    </row>
    <row r="1369" spans="1:5" x14ac:dyDescent="0.35">
      <c r="A1369" s="46">
        <v>1319</v>
      </c>
      <c r="B1369" s="34" t="s">
        <v>337</v>
      </c>
      <c r="C1369" s="34"/>
      <c r="D1369" s="34"/>
      <c r="E1369" s="35">
        <v>124804</v>
      </c>
    </row>
    <row r="1370" spans="1:5" x14ac:dyDescent="0.35">
      <c r="A1370" s="46">
        <v>1320</v>
      </c>
    </row>
    <row r="1371" spans="1:5" x14ac:dyDescent="0.35">
      <c r="A1371" s="46">
        <v>1321</v>
      </c>
    </row>
    <row r="1372" spans="1:5" x14ac:dyDescent="0.35">
      <c r="A1372" s="46">
        <v>1322</v>
      </c>
    </row>
    <row r="1373" spans="1:5" x14ac:dyDescent="0.35">
      <c r="A1373" s="46">
        <v>1323</v>
      </c>
    </row>
    <row r="1374" spans="1:5" x14ac:dyDescent="0.35">
      <c r="A1374" s="46">
        <v>1324</v>
      </c>
    </row>
    <row r="1375" spans="1:5" x14ac:dyDescent="0.35">
      <c r="A1375" s="46">
        <v>1325</v>
      </c>
    </row>
    <row r="1376" spans="1:5" x14ac:dyDescent="0.35">
      <c r="A1376" s="46">
        <v>1326</v>
      </c>
    </row>
    <row r="1377" spans="1:1" x14ac:dyDescent="0.35">
      <c r="A1377" s="46">
        <v>1327</v>
      </c>
    </row>
    <row r="1378" spans="1:1" x14ac:dyDescent="0.35">
      <c r="A1378" s="46">
        <v>1328</v>
      </c>
    </row>
    <row r="1379" spans="1:1" x14ac:dyDescent="0.35">
      <c r="A1379" s="46">
        <v>1329</v>
      </c>
    </row>
    <row r="1380" spans="1:1" x14ac:dyDescent="0.35">
      <c r="A1380" s="46">
        <v>1330</v>
      </c>
    </row>
    <row r="1381" spans="1:1" x14ac:dyDescent="0.35">
      <c r="A1381" s="46">
        <v>1331</v>
      </c>
    </row>
    <row r="1382" spans="1:1" x14ac:dyDescent="0.35">
      <c r="A1382" s="46">
        <v>1332</v>
      </c>
    </row>
    <row r="1383" spans="1:1" x14ac:dyDescent="0.35">
      <c r="A1383" s="46">
        <v>1333</v>
      </c>
    </row>
    <row r="1384" spans="1:1" x14ac:dyDescent="0.35">
      <c r="A1384" s="46">
        <v>1334</v>
      </c>
    </row>
    <row r="1385" spans="1:1" x14ac:dyDescent="0.35">
      <c r="A1385" s="46">
        <v>1335</v>
      </c>
    </row>
    <row r="1386" spans="1:1" x14ac:dyDescent="0.35">
      <c r="A1386" s="46">
        <v>1336</v>
      </c>
    </row>
    <row r="1387" spans="1:1" x14ac:dyDescent="0.35">
      <c r="A1387" s="46">
        <v>1337</v>
      </c>
    </row>
    <row r="1388" spans="1:1" x14ac:dyDescent="0.35">
      <c r="A1388" s="46">
        <v>1338</v>
      </c>
    </row>
    <row r="1389" spans="1:1" x14ac:dyDescent="0.35">
      <c r="A1389" s="46">
        <v>1339</v>
      </c>
    </row>
    <row r="1390" spans="1:1" x14ac:dyDescent="0.35">
      <c r="A1390" s="46">
        <v>1340</v>
      </c>
    </row>
    <row r="1391" spans="1:1" x14ac:dyDescent="0.35">
      <c r="A1391" s="46">
        <v>1341</v>
      </c>
    </row>
    <row r="1392" spans="1:1" x14ac:dyDescent="0.35">
      <c r="A1392" s="46">
        <v>1342</v>
      </c>
    </row>
    <row r="1393" spans="1:5" x14ac:dyDescent="0.35">
      <c r="A1393" s="46">
        <v>1343</v>
      </c>
    </row>
    <row r="1394" spans="1:5" x14ac:dyDescent="0.35">
      <c r="A1394" s="46">
        <v>1344</v>
      </c>
    </row>
    <row r="1395" spans="1:5" x14ac:dyDescent="0.35">
      <c r="A1395" s="46">
        <v>1345</v>
      </c>
    </row>
    <row r="1396" spans="1:5" x14ac:dyDescent="0.35">
      <c r="A1396" s="46">
        <v>1346</v>
      </c>
    </row>
    <row r="1397" spans="1:5" x14ac:dyDescent="0.35">
      <c r="A1397" s="46">
        <v>1347</v>
      </c>
    </row>
    <row r="1398" spans="1:5" x14ac:dyDescent="0.35">
      <c r="A1398" s="46">
        <v>1348</v>
      </c>
    </row>
    <row r="1399" spans="1:5" x14ac:dyDescent="0.35">
      <c r="A1399" s="46">
        <v>1349</v>
      </c>
    </row>
    <row r="1400" spans="1:5" s="30" customFormat="1" x14ac:dyDescent="0.35">
      <c r="A1400" s="46">
        <v>1350</v>
      </c>
    </row>
    <row r="1401" spans="1:5" x14ac:dyDescent="0.35">
      <c r="A1401" s="46">
        <v>1351</v>
      </c>
      <c r="B1401" s="31" t="s">
        <v>66</v>
      </c>
      <c r="C1401" s="31" t="s">
        <v>315</v>
      </c>
      <c r="D1401" s="31" t="s">
        <v>338</v>
      </c>
      <c r="E1401" s="31" t="s">
        <v>316</v>
      </c>
    </row>
    <row r="1402" spans="1:5" ht="29" x14ac:dyDescent="0.35">
      <c r="A1402" s="46">
        <v>1352</v>
      </c>
      <c r="B1402" s="32" t="s">
        <v>317</v>
      </c>
      <c r="C1402" s="32" t="s">
        <v>339</v>
      </c>
      <c r="D1402" s="32" t="s">
        <v>318</v>
      </c>
      <c r="E1402" s="33">
        <v>38090</v>
      </c>
    </row>
    <row r="1403" spans="1:5" x14ac:dyDescent="0.35">
      <c r="A1403" s="46">
        <v>1353</v>
      </c>
      <c r="B1403" s="32" t="s">
        <v>317</v>
      </c>
      <c r="C1403" s="32" t="s">
        <v>339</v>
      </c>
      <c r="D1403" s="32" t="s">
        <v>319</v>
      </c>
      <c r="E1403" s="33">
        <v>46606</v>
      </c>
    </row>
    <row r="1404" spans="1:5" ht="29" x14ac:dyDescent="0.35">
      <c r="A1404" s="46">
        <v>1354</v>
      </c>
      <c r="B1404" s="32" t="s">
        <v>317</v>
      </c>
      <c r="C1404" s="32" t="s">
        <v>339</v>
      </c>
      <c r="D1404" s="32" t="s">
        <v>320</v>
      </c>
      <c r="E1404" s="33">
        <v>3448</v>
      </c>
    </row>
    <row r="1405" spans="1:5" x14ac:dyDescent="0.35">
      <c r="A1405" s="46">
        <v>1355</v>
      </c>
      <c r="B1405" s="32" t="s">
        <v>317</v>
      </c>
      <c r="C1405" s="32" t="s">
        <v>340</v>
      </c>
      <c r="D1405" s="32" t="s">
        <v>321</v>
      </c>
      <c r="E1405" s="33">
        <v>62402</v>
      </c>
    </row>
    <row r="1406" spans="1:5" x14ac:dyDescent="0.35">
      <c r="A1406" s="46">
        <v>1356</v>
      </c>
      <c r="B1406" s="32" t="s">
        <v>317</v>
      </c>
      <c r="C1406" s="32" t="s">
        <v>340</v>
      </c>
      <c r="D1406" s="32" t="s">
        <v>322</v>
      </c>
      <c r="E1406" s="33">
        <v>33209</v>
      </c>
    </row>
    <row r="1407" spans="1:5" x14ac:dyDescent="0.35">
      <c r="A1407" s="46">
        <v>1357</v>
      </c>
      <c r="B1407" s="32" t="s">
        <v>317</v>
      </c>
      <c r="C1407" s="32" t="s">
        <v>341</v>
      </c>
      <c r="D1407" s="32" t="s">
        <v>323</v>
      </c>
      <c r="E1407" s="32">
        <v>514</v>
      </c>
    </row>
    <row r="1408" spans="1:5" x14ac:dyDescent="0.35">
      <c r="A1408" s="46">
        <v>1358</v>
      </c>
      <c r="B1408" s="32" t="s">
        <v>317</v>
      </c>
      <c r="C1408" s="32" t="s">
        <v>341</v>
      </c>
      <c r="D1408" s="32" t="s">
        <v>324</v>
      </c>
      <c r="E1408" s="33">
        <v>12881</v>
      </c>
    </row>
    <row r="1409" spans="1:5" ht="29" x14ac:dyDescent="0.35">
      <c r="A1409" s="46">
        <v>1359</v>
      </c>
      <c r="B1409" s="32" t="s">
        <v>317</v>
      </c>
      <c r="C1409" s="32" t="s">
        <v>341</v>
      </c>
      <c r="D1409" s="32" t="s">
        <v>325</v>
      </c>
      <c r="E1409" s="32">
        <v>136</v>
      </c>
    </row>
    <row r="1410" spans="1:5" x14ac:dyDescent="0.35">
      <c r="A1410" s="46">
        <v>1360</v>
      </c>
      <c r="B1410" s="32" t="s">
        <v>345</v>
      </c>
      <c r="C1410" s="32" t="s">
        <v>327</v>
      </c>
      <c r="D1410" s="32" t="s">
        <v>327</v>
      </c>
      <c r="E1410" s="33">
        <v>12006</v>
      </c>
    </row>
    <row r="1411" spans="1:5" x14ac:dyDescent="0.35">
      <c r="A1411" s="46">
        <v>1361</v>
      </c>
      <c r="B1411" s="32" t="s">
        <v>345</v>
      </c>
      <c r="C1411" s="32" t="s">
        <v>327</v>
      </c>
      <c r="D1411" s="32" t="s">
        <v>329</v>
      </c>
      <c r="E1411" s="33">
        <v>1431</v>
      </c>
    </row>
    <row r="1412" spans="1:5" ht="29" x14ac:dyDescent="0.35">
      <c r="A1412" s="46">
        <v>1362</v>
      </c>
      <c r="B1412" s="32" t="s">
        <v>345</v>
      </c>
      <c r="C1412" s="32" t="s">
        <v>342</v>
      </c>
      <c r="D1412" s="32" t="s">
        <v>330</v>
      </c>
      <c r="E1412" s="32">
        <v>123</v>
      </c>
    </row>
    <row r="1413" spans="1:5" x14ac:dyDescent="0.35">
      <c r="A1413" s="46">
        <v>1363</v>
      </c>
      <c r="B1413" s="32" t="s">
        <v>345</v>
      </c>
      <c r="C1413" s="32" t="s">
        <v>342</v>
      </c>
      <c r="D1413" s="32" t="s">
        <v>331</v>
      </c>
      <c r="E1413" s="32">
        <v>167</v>
      </c>
    </row>
    <row r="1414" spans="1:5" x14ac:dyDescent="0.35">
      <c r="A1414" s="46">
        <v>1364</v>
      </c>
      <c r="B1414" s="32" t="s">
        <v>345</v>
      </c>
      <c r="C1414" s="32" t="s">
        <v>343</v>
      </c>
      <c r="D1414" s="32" t="s">
        <v>332</v>
      </c>
      <c r="E1414" s="33">
        <v>3631</v>
      </c>
    </row>
    <row r="1415" spans="1:5" x14ac:dyDescent="0.35">
      <c r="A1415" s="46">
        <v>1365</v>
      </c>
      <c r="B1415" s="32" t="s">
        <v>345</v>
      </c>
      <c r="C1415" s="32" t="s">
        <v>343</v>
      </c>
      <c r="D1415" s="32" t="s">
        <v>333</v>
      </c>
      <c r="E1415" s="33">
        <v>12707</v>
      </c>
    </row>
    <row r="1416" spans="1:5" x14ac:dyDescent="0.35">
      <c r="A1416" s="46">
        <v>1366</v>
      </c>
      <c r="B1416" s="32" t="s">
        <v>345</v>
      </c>
      <c r="C1416" s="32" t="s">
        <v>343</v>
      </c>
      <c r="D1416" s="32" t="s">
        <v>334</v>
      </c>
      <c r="E1416" s="33">
        <v>11551</v>
      </c>
    </row>
    <row r="1417" spans="1:5" x14ac:dyDescent="0.35">
      <c r="A1417" s="46">
        <v>1367</v>
      </c>
      <c r="B1417" s="32" t="s">
        <v>345</v>
      </c>
      <c r="C1417" s="32" t="s">
        <v>343</v>
      </c>
      <c r="D1417" s="32" t="s">
        <v>335</v>
      </c>
      <c r="E1417" s="32">
        <v>798</v>
      </c>
    </row>
    <row r="1418" spans="1:5" x14ac:dyDescent="0.35">
      <c r="A1418" s="46">
        <v>1368</v>
      </c>
      <c r="B1418" s="32" t="s">
        <v>345</v>
      </c>
      <c r="C1418" s="32" t="s">
        <v>336</v>
      </c>
      <c r="D1418" s="32" t="s">
        <v>336</v>
      </c>
      <c r="E1418" s="33">
        <v>2498</v>
      </c>
    </row>
    <row r="1419" spans="1:5" x14ac:dyDescent="0.35">
      <c r="A1419" s="46">
        <v>1369</v>
      </c>
      <c r="B1419" s="34" t="s">
        <v>337</v>
      </c>
      <c r="C1419" s="34"/>
      <c r="D1419" s="34"/>
      <c r="E1419" s="35">
        <v>242195</v>
      </c>
    </row>
    <row r="1420" spans="1:5" x14ac:dyDescent="0.35">
      <c r="A1420" s="46">
        <v>1370</v>
      </c>
    </row>
    <row r="1421" spans="1:5" x14ac:dyDescent="0.35">
      <c r="A1421" s="46">
        <v>1371</v>
      </c>
    </row>
    <row r="1422" spans="1:5" x14ac:dyDescent="0.35">
      <c r="A1422" s="46">
        <v>1372</v>
      </c>
    </row>
    <row r="1423" spans="1:5" x14ac:dyDescent="0.35">
      <c r="A1423" s="46">
        <v>1373</v>
      </c>
    </row>
    <row r="1424" spans="1:5" x14ac:dyDescent="0.35">
      <c r="A1424" s="46">
        <v>1374</v>
      </c>
    </row>
    <row r="1425" spans="1:1" x14ac:dyDescent="0.35">
      <c r="A1425" s="46">
        <v>1375</v>
      </c>
    </row>
    <row r="1426" spans="1:1" x14ac:dyDescent="0.35">
      <c r="A1426" s="46">
        <v>1376</v>
      </c>
    </row>
    <row r="1427" spans="1:1" x14ac:dyDescent="0.35">
      <c r="A1427" s="46">
        <v>1377</v>
      </c>
    </row>
    <row r="1428" spans="1:1" x14ac:dyDescent="0.35">
      <c r="A1428" s="46">
        <v>1378</v>
      </c>
    </row>
    <row r="1429" spans="1:1" x14ac:dyDescent="0.35">
      <c r="A1429" s="46">
        <v>1379</v>
      </c>
    </row>
    <row r="1430" spans="1:1" x14ac:dyDescent="0.35">
      <c r="A1430" s="46">
        <v>1380</v>
      </c>
    </row>
    <row r="1431" spans="1:1" x14ac:dyDescent="0.35">
      <c r="A1431" s="46">
        <v>1381</v>
      </c>
    </row>
    <row r="1432" spans="1:1" x14ac:dyDescent="0.35">
      <c r="A1432" s="46">
        <v>1382</v>
      </c>
    </row>
    <row r="1433" spans="1:1" x14ac:dyDescent="0.35">
      <c r="A1433" s="46">
        <v>1383</v>
      </c>
    </row>
    <row r="1434" spans="1:1" x14ac:dyDescent="0.35">
      <c r="A1434" s="46">
        <v>1384</v>
      </c>
    </row>
    <row r="1435" spans="1:1" x14ac:dyDescent="0.35">
      <c r="A1435" s="46">
        <v>1385</v>
      </c>
    </row>
    <row r="1436" spans="1:1" x14ac:dyDescent="0.35">
      <c r="A1436" s="46">
        <v>1386</v>
      </c>
    </row>
    <row r="1437" spans="1:1" x14ac:dyDescent="0.35">
      <c r="A1437" s="46">
        <v>1387</v>
      </c>
    </row>
    <row r="1438" spans="1:1" x14ac:dyDescent="0.35">
      <c r="A1438" s="46">
        <v>1388</v>
      </c>
    </row>
    <row r="1439" spans="1:1" x14ac:dyDescent="0.35">
      <c r="A1439" s="46">
        <v>1389</v>
      </c>
    </row>
    <row r="1440" spans="1:1" x14ac:dyDescent="0.35">
      <c r="A1440" s="46">
        <v>1390</v>
      </c>
    </row>
    <row r="1441" spans="1:5" x14ac:dyDescent="0.35">
      <c r="A1441" s="46">
        <v>1391</v>
      </c>
    </row>
    <row r="1442" spans="1:5" x14ac:dyDescent="0.35">
      <c r="A1442" s="46">
        <v>1392</v>
      </c>
    </row>
    <row r="1443" spans="1:5" x14ac:dyDescent="0.35">
      <c r="A1443" s="46">
        <v>1393</v>
      </c>
    </row>
    <row r="1444" spans="1:5" x14ac:dyDescent="0.35">
      <c r="A1444" s="46">
        <v>1394</v>
      </c>
    </row>
    <row r="1445" spans="1:5" x14ac:dyDescent="0.35">
      <c r="A1445" s="46">
        <v>1395</v>
      </c>
    </row>
    <row r="1446" spans="1:5" x14ac:dyDescent="0.35">
      <c r="A1446" s="46">
        <v>1396</v>
      </c>
    </row>
    <row r="1447" spans="1:5" x14ac:dyDescent="0.35">
      <c r="A1447" s="46">
        <v>1397</v>
      </c>
    </row>
    <row r="1448" spans="1:5" x14ac:dyDescent="0.35">
      <c r="A1448" s="46">
        <v>1398</v>
      </c>
    </row>
    <row r="1449" spans="1:5" x14ac:dyDescent="0.35">
      <c r="A1449" s="46">
        <v>1399</v>
      </c>
    </row>
    <row r="1450" spans="1:5" s="30" customFormat="1" x14ac:dyDescent="0.35">
      <c r="A1450" s="46">
        <v>1400</v>
      </c>
    </row>
    <row r="1451" spans="1:5" x14ac:dyDescent="0.35">
      <c r="A1451" s="46">
        <v>1401</v>
      </c>
      <c r="B1451" s="31" t="s">
        <v>67</v>
      </c>
      <c r="C1451" s="31" t="s">
        <v>315</v>
      </c>
      <c r="D1451" s="31" t="s">
        <v>338</v>
      </c>
      <c r="E1451" s="31" t="s">
        <v>316</v>
      </c>
    </row>
    <row r="1452" spans="1:5" ht="29" x14ac:dyDescent="0.35">
      <c r="A1452" s="46">
        <v>1402</v>
      </c>
      <c r="B1452" s="32" t="s">
        <v>317</v>
      </c>
      <c r="C1452" s="32" t="s">
        <v>339</v>
      </c>
      <c r="D1452" s="32" t="s">
        <v>318</v>
      </c>
      <c r="E1452" s="33">
        <v>56634</v>
      </c>
    </row>
    <row r="1453" spans="1:5" x14ac:dyDescent="0.35">
      <c r="A1453" s="46">
        <v>1403</v>
      </c>
      <c r="B1453" s="32" t="s">
        <v>317</v>
      </c>
      <c r="C1453" s="32" t="s">
        <v>339</v>
      </c>
      <c r="D1453" s="32" t="s">
        <v>319</v>
      </c>
      <c r="E1453" s="33">
        <v>3277</v>
      </c>
    </row>
    <row r="1454" spans="1:5" ht="29" x14ac:dyDescent="0.35">
      <c r="A1454" s="46">
        <v>1404</v>
      </c>
      <c r="B1454" s="32" t="s">
        <v>317</v>
      </c>
      <c r="C1454" s="32" t="s">
        <v>339</v>
      </c>
      <c r="D1454" s="32" t="s">
        <v>320</v>
      </c>
      <c r="E1454" s="32">
        <v>65</v>
      </c>
    </row>
    <row r="1455" spans="1:5" x14ac:dyDescent="0.35">
      <c r="A1455" s="46">
        <v>1405</v>
      </c>
      <c r="B1455" s="32" t="s">
        <v>317</v>
      </c>
      <c r="C1455" s="32" t="s">
        <v>340</v>
      </c>
      <c r="D1455" s="32" t="s">
        <v>321</v>
      </c>
      <c r="E1455" s="33">
        <v>8515</v>
      </c>
    </row>
    <row r="1456" spans="1:5" x14ac:dyDescent="0.35">
      <c r="A1456" s="46">
        <v>1406</v>
      </c>
      <c r="B1456" s="32" t="s">
        <v>317</v>
      </c>
      <c r="C1456" s="32" t="s">
        <v>340</v>
      </c>
      <c r="D1456" s="32" t="s">
        <v>322</v>
      </c>
      <c r="E1456" s="32">
        <v>467</v>
      </c>
    </row>
    <row r="1457" spans="1:5" x14ac:dyDescent="0.35">
      <c r="A1457" s="46">
        <v>1407</v>
      </c>
      <c r="B1457" s="32" t="s">
        <v>317</v>
      </c>
      <c r="C1457" s="32" t="s">
        <v>341</v>
      </c>
      <c r="D1457" s="32" t="s">
        <v>323</v>
      </c>
      <c r="E1457" s="32">
        <v>680</v>
      </c>
    </row>
    <row r="1458" spans="1:5" x14ac:dyDescent="0.35">
      <c r="A1458" s="46">
        <v>1408</v>
      </c>
      <c r="B1458" s="32" t="s">
        <v>317</v>
      </c>
      <c r="C1458" s="32" t="s">
        <v>341</v>
      </c>
      <c r="D1458" s="32" t="s">
        <v>324</v>
      </c>
      <c r="E1458" s="33">
        <v>6385</v>
      </c>
    </row>
    <row r="1459" spans="1:5" ht="29" x14ac:dyDescent="0.35">
      <c r="A1459" s="46">
        <v>1409</v>
      </c>
      <c r="B1459" s="32" t="s">
        <v>317</v>
      </c>
      <c r="C1459" s="32" t="s">
        <v>341</v>
      </c>
      <c r="D1459" s="32" t="s">
        <v>325</v>
      </c>
      <c r="E1459" s="32">
        <v>15</v>
      </c>
    </row>
    <row r="1460" spans="1:5" x14ac:dyDescent="0.35">
      <c r="A1460" s="46">
        <v>1410</v>
      </c>
      <c r="B1460" s="32" t="s">
        <v>345</v>
      </c>
      <c r="C1460" s="32" t="s">
        <v>327</v>
      </c>
      <c r="D1460" s="32" t="s">
        <v>327</v>
      </c>
      <c r="E1460" s="33">
        <v>10762</v>
      </c>
    </row>
    <row r="1461" spans="1:5" ht="29" x14ac:dyDescent="0.35">
      <c r="A1461" s="46">
        <v>1411</v>
      </c>
      <c r="B1461" s="32" t="s">
        <v>345</v>
      </c>
      <c r="C1461" s="32" t="s">
        <v>327</v>
      </c>
      <c r="D1461" s="32" t="s">
        <v>328</v>
      </c>
      <c r="E1461" s="33">
        <v>22664</v>
      </c>
    </row>
    <row r="1462" spans="1:5" x14ac:dyDescent="0.35">
      <c r="A1462" s="46">
        <v>1412</v>
      </c>
      <c r="B1462" s="32" t="s">
        <v>345</v>
      </c>
      <c r="C1462" s="32" t="s">
        <v>327</v>
      </c>
      <c r="D1462" s="32" t="s">
        <v>329</v>
      </c>
      <c r="E1462" s="33">
        <v>4780</v>
      </c>
    </row>
    <row r="1463" spans="1:5" x14ac:dyDescent="0.35">
      <c r="A1463" s="46">
        <v>1413</v>
      </c>
      <c r="B1463" s="32" t="s">
        <v>345</v>
      </c>
      <c r="C1463" s="32" t="s">
        <v>342</v>
      </c>
      <c r="D1463" s="32" t="s">
        <v>331</v>
      </c>
      <c r="E1463" s="33">
        <v>3908</v>
      </c>
    </row>
    <row r="1464" spans="1:5" x14ac:dyDescent="0.35">
      <c r="A1464" s="46">
        <v>1414</v>
      </c>
      <c r="B1464" s="32" t="s">
        <v>345</v>
      </c>
      <c r="C1464" s="32" t="s">
        <v>343</v>
      </c>
      <c r="D1464" s="32" t="s">
        <v>332</v>
      </c>
      <c r="E1464" s="33">
        <v>2685</v>
      </c>
    </row>
    <row r="1465" spans="1:5" x14ac:dyDescent="0.35">
      <c r="A1465" s="46">
        <v>1415</v>
      </c>
      <c r="B1465" s="32" t="s">
        <v>345</v>
      </c>
      <c r="C1465" s="32" t="s">
        <v>343</v>
      </c>
      <c r="D1465" s="32" t="s">
        <v>333</v>
      </c>
      <c r="E1465" s="33">
        <v>18050</v>
      </c>
    </row>
    <row r="1466" spans="1:5" x14ac:dyDescent="0.35">
      <c r="A1466" s="46">
        <v>1416</v>
      </c>
      <c r="B1466" s="32" t="s">
        <v>345</v>
      </c>
      <c r="C1466" s="32" t="s">
        <v>343</v>
      </c>
      <c r="D1466" s="32" t="s">
        <v>334</v>
      </c>
      <c r="E1466" s="33">
        <v>7650</v>
      </c>
    </row>
    <row r="1467" spans="1:5" x14ac:dyDescent="0.35">
      <c r="A1467" s="46">
        <v>1417</v>
      </c>
      <c r="B1467" s="32" t="s">
        <v>345</v>
      </c>
      <c r="C1467" s="32" t="s">
        <v>343</v>
      </c>
      <c r="D1467" s="32" t="s">
        <v>335</v>
      </c>
      <c r="E1467" s="32">
        <v>563</v>
      </c>
    </row>
    <row r="1468" spans="1:5" x14ac:dyDescent="0.35">
      <c r="A1468" s="46">
        <v>1418</v>
      </c>
      <c r="B1468" s="32" t="s">
        <v>345</v>
      </c>
      <c r="C1468" s="32" t="s">
        <v>336</v>
      </c>
      <c r="D1468" s="32" t="s">
        <v>336</v>
      </c>
      <c r="E1468" s="32">
        <v>199</v>
      </c>
    </row>
    <row r="1469" spans="1:5" x14ac:dyDescent="0.35">
      <c r="A1469" s="46">
        <v>1419</v>
      </c>
      <c r="B1469" s="34" t="s">
        <v>337</v>
      </c>
      <c r="C1469" s="34"/>
      <c r="D1469" s="34"/>
      <c r="E1469" s="35">
        <v>147298</v>
      </c>
    </row>
    <row r="1470" spans="1:5" x14ac:dyDescent="0.35">
      <c r="A1470" s="46">
        <v>1420</v>
      </c>
    </row>
    <row r="1471" spans="1:5" x14ac:dyDescent="0.35">
      <c r="A1471" s="46">
        <v>1421</v>
      </c>
    </row>
    <row r="1472" spans="1:5" x14ac:dyDescent="0.35">
      <c r="A1472" s="46">
        <v>1422</v>
      </c>
    </row>
    <row r="1473" spans="1:1" x14ac:dyDescent="0.35">
      <c r="A1473" s="46">
        <v>1423</v>
      </c>
    </row>
    <row r="1474" spans="1:1" x14ac:dyDescent="0.35">
      <c r="A1474" s="46">
        <v>1424</v>
      </c>
    </row>
    <row r="1475" spans="1:1" x14ac:dyDescent="0.35">
      <c r="A1475" s="46">
        <v>1425</v>
      </c>
    </row>
    <row r="1476" spans="1:1" x14ac:dyDescent="0.35">
      <c r="A1476" s="46">
        <v>1426</v>
      </c>
    </row>
    <row r="1477" spans="1:1" x14ac:dyDescent="0.35">
      <c r="A1477" s="46">
        <v>1427</v>
      </c>
    </row>
    <row r="1478" spans="1:1" x14ac:dyDescent="0.35">
      <c r="A1478" s="46">
        <v>1428</v>
      </c>
    </row>
    <row r="1479" spans="1:1" x14ac:dyDescent="0.35">
      <c r="A1479" s="46">
        <v>1429</v>
      </c>
    </row>
    <row r="1480" spans="1:1" x14ac:dyDescent="0.35">
      <c r="A1480" s="46">
        <v>1430</v>
      </c>
    </row>
    <row r="1481" spans="1:1" x14ac:dyDescent="0.35">
      <c r="A1481" s="46">
        <v>1431</v>
      </c>
    </row>
    <row r="1482" spans="1:1" x14ac:dyDescent="0.35">
      <c r="A1482" s="46">
        <v>1432</v>
      </c>
    </row>
    <row r="1483" spans="1:1" x14ac:dyDescent="0.35">
      <c r="A1483" s="46">
        <v>1433</v>
      </c>
    </row>
    <row r="1484" spans="1:1" x14ac:dyDescent="0.35">
      <c r="A1484" s="46">
        <v>1434</v>
      </c>
    </row>
    <row r="1485" spans="1:1" x14ac:dyDescent="0.35">
      <c r="A1485" s="46">
        <v>1435</v>
      </c>
    </row>
    <row r="1486" spans="1:1" x14ac:dyDescent="0.35">
      <c r="A1486" s="46">
        <v>1436</v>
      </c>
    </row>
    <row r="1487" spans="1:1" x14ac:dyDescent="0.35">
      <c r="A1487" s="46">
        <v>1437</v>
      </c>
    </row>
    <row r="1488" spans="1:1" x14ac:dyDescent="0.35">
      <c r="A1488" s="46">
        <v>1438</v>
      </c>
    </row>
    <row r="1489" spans="1:5" x14ac:dyDescent="0.35">
      <c r="A1489" s="46">
        <v>1439</v>
      </c>
    </row>
    <row r="1490" spans="1:5" x14ac:dyDescent="0.35">
      <c r="A1490" s="46">
        <v>1440</v>
      </c>
    </row>
    <row r="1491" spans="1:5" x14ac:dyDescent="0.35">
      <c r="A1491" s="46">
        <v>1441</v>
      </c>
    </row>
    <row r="1492" spans="1:5" x14ac:dyDescent="0.35">
      <c r="A1492" s="46">
        <v>1442</v>
      </c>
    </row>
    <row r="1493" spans="1:5" x14ac:dyDescent="0.35">
      <c r="A1493" s="46">
        <v>1443</v>
      </c>
    </row>
    <row r="1494" spans="1:5" x14ac:dyDescent="0.35">
      <c r="A1494" s="46">
        <v>1444</v>
      </c>
    </row>
    <row r="1495" spans="1:5" x14ac:dyDescent="0.35">
      <c r="A1495" s="46">
        <v>1445</v>
      </c>
    </row>
    <row r="1496" spans="1:5" x14ac:dyDescent="0.35">
      <c r="A1496" s="46">
        <v>1446</v>
      </c>
    </row>
    <row r="1497" spans="1:5" x14ac:dyDescent="0.35">
      <c r="A1497" s="46">
        <v>1447</v>
      </c>
    </row>
    <row r="1498" spans="1:5" x14ac:dyDescent="0.35">
      <c r="A1498" s="46">
        <v>1448</v>
      </c>
    </row>
    <row r="1499" spans="1:5" x14ac:dyDescent="0.35">
      <c r="A1499" s="46">
        <v>1449</v>
      </c>
    </row>
    <row r="1500" spans="1:5" x14ac:dyDescent="0.35">
      <c r="A1500" s="46">
        <v>1450</v>
      </c>
    </row>
    <row r="1501" spans="1:5" s="30" customFormat="1" x14ac:dyDescent="0.35">
      <c r="A1501" s="46">
        <v>1451</v>
      </c>
    </row>
    <row r="1502" spans="1:5" x14ac:dyDescent="0.35">
      <c r="A1502" s="46">
        <v>1452</v>
      </c>
      <c r="B1502" s="31" t="s">
        <v>68</v>
      </c>
      <c r="C1502" s="31" t="s">
        <v>315</v>
      </c>
      <c r="D1502" s="31" t="s">
        <v>338</v>
      </c>
      <c r="E1502" s="31" t="s">
        <v>316</v>
      </c>
    </row>
    <row r="1503" spans="1:5" ht="29" x14ac:dyDescent="0.35">
      <c r="A1503" s="46">
        <v>1453</v>
      </c>
      <c r="B1503" s="32" t="s">
        <v>317</v>
      </c>
      <c r="C1503" s="32" t="s">
        <v>339</v>
      </c>
      <c r="D1503" s="32" t="s">
        <v>318</v>
      </c>
      <c r="E1503" s="33">
        <v>55890</v>
      </c>
    </row>
    <row r="1504" spans="1:5" ht="29" x14ac:dyDescent="0.35">
      <c r="A1504" s="46">
        <v>1454</v>
      </c>
      <c r="B1504" s="32" t="s">
        <v>317</v>
      </c>
      <c r="C1504" s="32" t="s">
        <v>339</v>
      </c>
      <c r="D1504" s="32" t="s">
        <v>320</v>
      </c>
      <c r="E1504" s="32">
        <v>495</v>
      </c>
    </row>
    <row r="1505" spans="1:5" x14ac:dyDescent="0.35">
      <c r="A1505" s="46">
        <v>1455</v>
      </c>
      <c r="B1505" s="32" t="s">
        <v>317</v>
      </c>
      <c r="C1505" s="32" t="s">
        <v>340</v>
      </c>
      <c r="D1505" s="32" t="s">
        <v>321</v>
      </c>
      <c r="E1505" s="33">
        <v>373159</v>
      </c>
    </row>
    <row r="1506" spans="1:5" x14ac:dyDescent="0.35">
      <c r="A1506" s="46">
        <v>1456</v>
      </c>
      <c r="B1506" s="32" t="s">
        <v>317</v>
      </c>
      <c r="C1506" s="32" t="s">
        <v>340</v>
      </c>
      <c r="D1506" s="32" t="s">
        <v>322</v>
      </c>
      <c r="E1506" s="32">
        <v>323</v>
      </c>
    </row>
    <row r="1507" spans="1:5" x14ac:dyDescent="0.35">
      <c r="A1507" s="46">
        <v>1457</v>
      </c>
      <c r="B1507" s="32" t="s">
        <v>317</v>
      </c>
      <c r="C1507" s="32" t="s">
        <v>341</v>
      </c>
      <c r="D1507" s="32" t="s">
        <v>324</v>
      </c>
      <c r="E1507" s="32">
        <v>15</v>
      </c>
    </row>
    <row r="1508" spans="1:5" x14ac:dyDescent="0.35">
      <c r="A1508" s="46">
        <v>1458</v>
      </c>
      <c r="B1508" s="32" t="s">
        <v>345</v>
      </c>
      <c r="C1508" s="32" t="s">
        <v>327</v>
      </c>
      <c r="D1508" s="32" t="s">
        <v>327</v>
      </c>
      <c r="E1508" s="33">
        <v>254503</v>
      </c>
    </row>
    <row r="1509" spans="1:5" ht="29" x14ac:dyDescent="0.35">
      <c r="A1509" s="46">
        <v>1459</v>
      </c>
      <c r="B1509" s="32" t="s">
        <v>345</v>
      </c>
      <c r="C1509" s="32" t="s">
        <v>327</v>
      </c>
      <c r="D1509" s="32" t="s">
        <v>328</v>
      </c>
      <c r="E1509" s="33">
        <v>45407</v>
      </c>
    </row>
    <row r="1510" spans="1:5" x14ac:dyDescent="0.35">
      <c r="A1510" s="46">
        <v>1460</v>
      </c>
      <c r="B1510" s="32" t="s">
        <v>345</v>
      </c>
      <c r="C1510" s="32" t="s">
        <v>327</v>
      </c>
      <c r="D1510" s="32" t="s">
        <v>329</v>
      </c>
      <c r="E1510" s="32">
        <v>324</v>
      </c>
    </row>
    <row r="1511" spans="1:5" ht="29" x14ac:dyDescent="0.35">
      <c r="A1511" s="46">
        <v>1461</v>
      </c>
      <c r="B1511" s="32" t="s">
        <v>345</v>
      </c>
      <c r="C1511" s="32" t="s">
        <v>342</v>
      </c>
      <c r="D1511" s="32" t="s">
        <v>330</v>
      </c>
      <c r="E1511" s="33">
        <v>2432</v>
      </c>
    </row>
    <row r="1512" spans="1:5" x14ac:dyDescent="0.35">
      <c r="A1512" s="46">
        <v>1462</v>
      </c>
      <c r="B1512" s="32" t="s">
        <v>345</v>
      </c>
      <c r="C1512" s="32" t="s">
        <v>343</v>
      </c>
      <c r="D1512" s="32" t="s">
        <v>332</v>
      </c>
      <c r="E1512" s="32">
        <v>547</v>
      </c>
    </row>
    <row r="1513" spans="1:5" x14ac:dyDescent="0.35">
      <c r="A1513" s="46">
        <v>1463</v>
      </c>
      <c r="B1513" s="32" t="s">
        <v>345</v>
      </c>
      <c r="C1513" s="32" t="s">
        <v>343</v>
      </c>
      <c r="D1513" s="32" t="s">
        <v>333</v>
      </c>
      <c r="E1513" s="33">
        <v>2141</v>
      </c>
    </row>
    <row r="1514" spans="1:5" x14ac:dyDescent="0.35">
      <c r="A1514" s="46">
        <v>1464</v>
      </c>
      <c r="B1514" s="32" t="s">
        <v>345</v>
      </c>
      <c r="C1514" s="32" t="s">
        <v>343</v>
      </c>
      <c r="D1514" s="32" t="s">
        <v>334</v>
      </c>
      <c r="E1514" s="33">
        <v>14812</v>
      </c>
    </row>
    <row r="1515" spans="1:5" x14ac:dyDescent="0.35">
      <c r="A1515" s="46">
        <v>1465</v>
      </c>
      <c r="B1515" s="32" t="s">
        <v>345</v>
      </c>
      <c r="C1515" s="32" t="s">
        <v>343</v>
      </c>
      <c r="D1515" s="32" t="s">
        <v>335</v>
      </c>
      <c r="E1515" s="33">
        <v>2304</v>
      </c>
    </row>
    <row r="1516" spans="1:5" x14ac:dyDescent="0.35">
      <c r="A1516" s="46">
        <v>1466</v>
      </c>
      <c r="B1516" s="32" t="s">
        <v>345</v>
      </c>
      <c r="C1516" s="32" t="s">
        <v>336</v>
      </c>
      <c r="D1516" s="32" t="s">
        <v>336</v>
      </c>
      <c r="E1516" s="32">
        <v>59</v>
      </c>
    </row>
    <row r="1517" spans="1:5" x14ac:dyDescent="0.35">
      <c r="A1517" s="46">
        <v>1467</v>
      </c>
      <c r="B1517" s="34" t="s">
        <v>337</v>
      </c>
      <c r="C1517" s="34"/>
      <c r="D1517" s="34"/>
      <c r="E1517" s="35">
        <v>752409</v>
      </c>
    </row>
    <row r="1518" spans="1:5" x14ac:dyDescent="0.35">
      <c r="A1518" s="46">
        <v>1468</v>
      </c>
    </row>
    <row r="1519" spans="1:5" x14ac:dyDescent="0.35">
      <c r="A1519" s="46">
        <v>1469</v>
      </c>
    </row>
    <row r="1520" spans="1:5" x14ac:dyDescent="0.35">
      <c r="A1520" s="46">
        <v>1470</v>
      </c>
    </row>
    <row r="1521" spans="1:1" x14ac:dyDescent="0.35">
      <c r="A1521" s="46">
        <v>1471</v>
      </c>
    </row>
    <row r="1522" spans="1:1" x14ac:dyDescent="0.35">
      <c r="A1522" s="46">
        <v>1472</v>
      </c>
    </row>
    <row r="1523" spans="1:1" x14ac:dyDescent="0.35">
      <c r="A1523" s="46">
        <v>1473</v>
      </c>
    </row>
    <row r="1524" spans="1:1" x14ac:dyDescent="0.35">
      <c r="A1524" s="46">
        <v>1474</v>
      </c>
    </row>
    <row r="1525" spans="1:1" x14ac:dyDescent="0.35">
      <c r="A1525" s="46">
        <v>1475</v>
      </c>
    </row>
    <row r="1526" spans="1:1" x14ac:dyDescent="0.35">
      <c r="A1526" s="46">
        <v>1476</v>
      </c>
    </row>
    <row r="1527" spans="1:1" x14ac:dyDescent="0.35">
      <c r="A1527" s="46">
        <v>1477</v>
      </c>
    </row>
    <row r="1528" spans="1:1" x14ac:dyDescent="0.35">
      <c r="A1528" s="46">
        <v>1478</v>
      </c>
    </row>
    <row r="1529" spans="1:1" x14ac:dyDescent="0.35">
      <c r="A1529" s="46">
        <v>1479</v>
      </c>
    </row>
    <row r="1530" spans="1:1" x14ac:dyDescent="0.35">
      <c r="A1530" s="46">
        <v>1480</v>
      </c>
    </row>
    <row r="1531" spans="1:1" x14ac:dyDescent="0.35">
      <c r="A1531" s="46">
        <v>1481</v>
      </c>
    </row>
    <row r="1532" spans="1:1" x14ac:dyDescent="0.35">
      <c r="A1532" s="46">
        <v>1482</v>
      </c>
    </row>
    <row r="1533" spans="1:1" x14ac:dyDescent="0.35">
      <c r="A1533" s="46">
        <v>1483</v>
      </c>
    </row>
    <row r="1534" spans="1:1" x14ac:dyDescent="0.35">
      <c r="A1534" s="46">
        <v>1484</v>
      </c>
    </row>
    <row r="1535" spans="1:1" x14ac:dyDescent="0.35">
      <c r="A1535" s="46">
        <v>1485</v>
      </c>
    </row>
    <row r="1536" spans="1:1" x14ac:dyDescent="0.35">
      <c r="A1536" s="46">
        <v>1486</v>
      </c>
    </row>
    <row r="1537" spans="1:5" x14ac:dyDescent="0.35">
      <c r="A1537" s="46">
        <v>1487</v>
      </c>
    </row>
    <row r="1538" spans="1:5" x14ac:dyDescent="0.35">
      <c r="A1538" s="46">
        <v>1488</v>
      </c>
    </row>
    <row r="1539" spans="1:5" x14ac:dyDescent="0.35">
      <c r="A1539" s="46">
        <v>1489</v>
      </c>
    </row>
    <row r="1540" spans="1:5" x14ac:dyDescent="0.35">
      <c r="A1540" s="46">
        <v>1490</v>
      </c>
    </row>
    <row r="1541" spans="1:5" x14ac:dyDescent="0.35">
      <c r="A1541" s="46">
        <v>1491</v>
      </c>
    </row>
    <row r="1542" spans="1:5" x14ac:dyDescent="0.35">
      <c r="A1542" s="46">
        <v>1492</v>
      </c>
    </row>
    <row r="1543" spans="1:5" x14ac:dyDescent="0.35">
      <c r="A1543" s="46">
        <v>1493</v>
      </c>
    </row>
    <row r="1544" spans="1:5" x14ac:dyDescent="0.35">
      <c r="A1544" s="46">
        <v>1494</v>
      </c>
    </row>
    <row r="1545" spans="1:5" x14ac:dyDescent="0.35">
      <c r="A1545" s="46">
        <v>1495</v>
      </c>
    </row>
    <row r="1546" spans="1:5" x14ac:dyDescent="0.35">
      <c r="A1546" s="46">
        <v>1496</v>
      </c>
    </row>
    <row r="1547" spans="1:5" x14ac:dyDescent="0.35">
      <c r="A1547" s="46">
        <v>1497</v>
      </c>
    </row>
    <row r="1548" spans="1:5" x14ac:dyDescent="0.35">
      <c r="A1548" s="46">
        <v>1498</v>
      </c>
    </row>
    <row r="1549" spans="1:5" x14ac:dyDescent="0.35">
      <c r="A1549" s="46">
        <v>1499</v>
      </c>
    </row>
    <row r="1550" spans="1:5" s="30" customFormat="1" x14ac:dyDescent="0.35">
      <c r="A1550" s="46">
        <v>1500</v>
      </c>
    </row>
    <row r="1551" spans="1:5" x14ac:dyDescent="0.35">
      <c r="A1551" s="46">
        <v>1501</v>
      </c>
      <c r="B1551" s="31" t="s">
        <v>30</v>
      </c>
      <c r="C1551" s="31" t="s">
        <v>315</v>
      </c>
      <c r="D1551" s="31" t="s">
        <v>338</v>
      </c>
      <c r="E1551" s="31" t="s">
        <v>316</v>
      </c>
    </row>
    <row r="1552" spans="1:5" x14ac:dyDescent="0.35">
      <c r="A1552" s="46">
        <v>1502</v>
      </c>
      <c r="B1552" s="32" t="s">
        <v>345</v>
      </c>
      <c r="C1552" s="32" t="s">
        <v>327</v>
      </c>
      <c r="D1552" s="32" t="s">
        <v>327</v>
      </c>
      <c r="E1552" s="32">
        <v>556</v>
      </c>
    </row>
    <row r="1553" spans="1:5" x14ac:dyDescent="0.35">
      <c r="A1553" s="46">
        <v>1503</v>
      </c>
      <c r="B1553" s="32" t="s">
        <v>345</v>
      </c>
      <c r="C1553" s="32" t="s">
        <v>327</v>
      </c>
      <c r="D1553" s="32" t="s">
        <v>329</v>
      </c>
      <c r="E1553" s="32">
        <v>150</v>
      </c>
    </row>
    <row r="1554" spans="1:5" x14ac:dyDescent="0.35">
      <c r="A1554" s="46">
        <v>1504</v>
      </c>
      <c r="B1554" s="32" t="s">
        <v>345</v>
      </c>
      <c r="C1554" s="32" t="s">
        <v>343</v>
      </c>
      <c r="D1554" s="32" t="s">
        <v>332</v>
      </c>
      <c r="E1554" s="33">
        <v>4174</v>
      </c>
    </row>
    <row r="1555" spans="1:5" x14ac:dyDescent="0.35">
      <c r="A1555" s="46">
        <v>1505</v>
      </c>
      <c r="B1555" s="32" t="s">
        <v>345</v>
      </c>
      <c r="C1555" s="32" t="s">
        <v>343</v>
      </c>
      <c r="D1555" s="32" t="s">
        <v>333</v>
      </c>
      <c r="E1555" s="32">
        <v>23</v>
      </c>
    </row>
    <row r="1556" spans="1:5" x14ac:dyDescent="0.35">
      <c r="A1556" s="46">
        <v>1506</v>
      </c>
      <c r="B1556" s="32" t="s">
        <v>345</v>
      </c>
      <c r="C1556" s="32" t="s">
        <v>343</v>
      </c>
      <c r="D1556" s="32" t="s">
        <v>334</v>
      </c>
      <c r="E1556" s="33">
        <v>1509</v>
      </c>
    </row>
    <row r="1557" spans="1:5" x14ac:dyDescent="0.35">
      <c r="A1557" s="46">
        <v>1507</v>
      </c>
      <c r="B1557" s="32" t="s">
        <v>345</v>
      </c>
      <c r="C1557" s="32" t="s">
        <v>343</v>
      </c>
      <c r="D1557" s="32" t="s">
        <v>335</v>
      </c>
      <c r="E1557" s="32">
        <v>15</v>
      </c>
    </row>
    <row r="1558" spans="1:5" x14ac:dyDescent="0.35">
      <c r="A1558" s="46">
        <v>1508</v>
      </c>
      <c r="B1558" s="34" t="s">
        <v>337</v>
      </c>
      <c r="C1558" s="34" t="s">
        <v>337</v>
      </c>
      <c r="D1558" s="34" t="s">
        <v>337</v>
      </c>
      <c r="E1558" s="35">
        <v>6426</v>
      </c>
    </row>
    <row r="1559" spans="1:5" x14ac:dyDescent="0.35">
      <c r="A1559" s="46">
        <v>1509</v>
      </c>
    </row>
    <row r="1560" spans="1:5" x14ac:dyDescent="0.35">
      <c r="A1560" s="46">
        <v>1510</v>
      </c>
    </row>
    <row r="1561" spans="1:5" x14ac:dyDescent="0.35">
      <c r="A1561" s="46">
        <v>1511</v>
      </c>
    </row>
    <row r="1562" spans="1:5" x14ac:dyDescent="0.35">
      <c r="A1562" s="46">
        <v>1512</v>
      </c>
    </row>
    <row r="1563" spans="1:5" x14ac:dyDescent="0.35">
      <c r="A1563" s="46">
        <v>1513</v>
      </c>
    </row>
    <row r="1564" spans="1:5" x14ac:dyDescent="0.35">
      <c r="A1564" s="46">
        <v>1514</v>
      </c>
    </row>
    <row r="1565" spans="1:5" x14ac:dyDescent="0.35">
      <c r="A1565" s="46">
        <v>1515</v>
      </c>
    </row>
    <row r="1566" spans="1:5" x14ac:dyDescent="0.35">
      <c r="A1566" s="46">
        <v>1516</v>
      </c>
    </row>
    <row r="1567" spans="1:5" x14ac:dyDescent="0.35">
      <c r="A1567" s="46">
        <v>1517</v>
      </c>
    </row>
    <row r="1568" spans="1:5" x14ac:dyDescent="0.35">
      <c r="A1568" s="46">
        <v>1518</v>
      </c>
    </row>
    <row r="1569" spans="1:1" x14ac:dyDescent="0.35">
      <c r="A1569" s="46">
        <v>1519</v>
      </c>
    </row>
    <row r="1570" spans="1:1" x14ac:dyDescent="0.35">
      <c r="A1570" s="46">
        <v>1520</v>
      </c>
    </row>
    <row r="1571" spans="1:1" x14ac:dyDescent="0.35">
      <c r="A1571" s="46">
        <v>1521</v>
      </c>
    </row>
    <row r="1572" spans="1:1" x14ac:dyDescent="0.35">
      <c r="A1572" s="46">
        <v>1522</v>
      </c>
    </row>
    <row r="1573" spans="1:1" x14ac:dyDescent="0.35">
      <c r="A1573" s="46">
        <v>1523</v>
      </c>
    </row>
    <row r="1574" spans="1:1" x14ac:dyDescent="0.35">
      <c r="A1574" s="46">
        <v>1524</v>
      </c>
    </row>
    <row r="1575" spans="1:1" x14ac:dyDescent="0.35">
      <c r="A1575" s="46">
        <v>1525</v>
      </c>
    </row>
    <row r="1576" spans="1:1" x14ac:dyDescent="0.35">
      <c r="A1576" s="46">
        <v>1526</v>
      </c>
    </row>
    <row r="1577" spans="1:1" x14ac:dyDescent="0.35">
      <c r="A1577" s="46">
        <v>1527</v>
      </c>
    </row>
    <row r="1578" spans="1:1" x14ac:dyDescent="0.35">
      <c r="A1578" s="46">
        <v>1528</v>
      </c>
    </row>
    <row r="1579" spans="1:1" x14ac:dyDescent="0.35">
      <c r="A1579" s="46">
        <v>1529</v>
      </c>
    </row>
    <row r="1580" spans="1:1" x14ac:dyDescent="0.35">
      <c r="A1580" s="46">
        <v>1530</v>
      </c>
    </row>
    <row r="1581" spans="1:1" x14ac:dyDescent="0.35">
      <c r="A1581" s="46">
        <v>1531</v>
      </c>
    </row>
    <row r="1582" spans="1:1" x14ac:dyDescent="0.35">
      <c r="A1582" s="46">
        <v>1532</v>
      </c>
    </row>
    <row r="1583" spans="1:1" x14ac:dyDescent="0.35">
      <c r="A1583" s="46">
        <v>1533</v>
      </c>
    </row>
    <row r="1584" spans="1:1" x14ac:dyDescent="0.35">
      <c r="A1584" s="46">
        <v>1534</v>
      </c>
    </row>
    <row r="1585" spans="1:1" x14ac:dyDescent="0.35">
      <c r="A1585" s="46">
        <v>1535</v>
      </c>
    </row>
    <row r="1586" spans="1:1" x14ac:dyDescent="0.35">
      <c r="A1586" s="46">
        <v>1536</v>
      </c>
    </row>
    <row r="1587" spans="1:1" x14ac:dyDescent="0.35">
      <c r="A1587" s="46">
        <v>1537</v>
      </c>
    </row>
    <row r="1588" spans="1:1" x14ac:dyDescent="0.35">
      <c r="A1588" s="46">
        <v>1538</v>
      </c>
    </row>
    <row r="1589" spans="1:1" x14ac:dyDescent="0.35">
      <c r="A1589" s="46">
        <v>1539</v>
      </c>
    </row>
    <row r="1590" spans="1:1" x14ac:dyDescent="0.35">
      <c r="A1590" s="46">
        <v>1540</v>
      </c>
    </row>
    <row r="1591" spans="1:1" x14ac:dyDescent="0.35">
      <c r="A1591" s="46">
        <v>1541</v>
      </c>
    </row>
    <row r="1592" spans="1:1" x14ac:dyDescent="0.35">
      <c r="A1592" s="46">
        <v>1542</v>
      </c>
    </row>
    <row r="1593" spans="1:1" x14ac:dyDescent="0.35">
      <c r="A1593" s="46">
        <v>1543</v>
      </c>
    </row>
    <row r="1594" spans="1:1" x14ac:dyDescent="0.35">
      <c r="A1594" s="46">
        <v>1544</v>
      </c>
    </row>
    <row r="1595" spans="1:1" x14ac:dyDescent="0.35">
      <c r="A1595" s="46">
        <v>1545</v>
      </c>
    </row>
    <row r="1596" spans="1:1" x14ac:dyDescent="0.35">
      <c r="A1596" s="46">
        <v>1546</v>
      </c>
    </row>
    <row r="1597" spans="1:1" x14ac:dyDescent="0.35">
      <c r="A1597" s="46">
        <v>1547</v>
      </c>
    </row>
    <row r="1598" spans="1:1" x14ac:dyDescent="0.35">
      <c r="A1598" s="46">
        <v>1548</v>
      </c>
    </row>
    <row r="1599" spans="1:1" x14ac:dyDescent="0.35">
      <c r="A1599" s="46">
        <v>1549</v>
      </c>
    </row>
    <row r="1600" spans="1:1" s="30" customFormat="1" x14ac:dyDescent="0.35">
      <c r="A1600" s="46">
        <v>1550</v>
      </c>
    </row>
    <row r="1601" spans="1:5" x14ac:dyDescent="0.35">
      <c r="A1601" s="46">
        <v>1551</v>
      </c>
      <c r="B1601" s="31" t="s">
        <v>69</v>
      </c>
      <c r="C1601" s="31" t="s">
        <v>315</v>
      </c>
      <c r="D1601" s="31" t="s">
        <v>338</v>
      </c>
      <c r="E1601" s="31" t="s">
        <v>316</v>
      </c>
    </row>
    <row r="1602" spans="1:5" ht="29" x14ac:dyDescent="0.35">
      <c r="A1602" s="46">
        <v>1552</v>
      </c>
      <c r="B1602" s="32" t="s">
        <v>317</v>
      </c>
      <c r="C1602" s="32" t="s">
        <v>339</v>
      </c>
      <c r="D1602" s="32" t="s">
        <v>318</v>
      </c>
      <c r="E1602" s="33">
        <v>58310</v>
      </c>
    </row>
    <row r="1603" spans="1:5" x14ac:dyDescent="0.35">
      <c r="A1603" s="46">
        <v>1553</v>
      </c>
      <c r="B1603" s="32" t="s">
        <v>317</v>
      </c>
      <c r="C1603" s="32" t="s">
        <v>339</v>
      </c>
      <c r="D1603" s="32" t="s">
        <v>319</v>
      </c>
      <c r="E1603" s="32">
        <v>206</v>
      </c>
    </row>
    <row r="1604" spans="1:5" ht="29" x14ac:dyDescent="0.35">
      <c r="A1604" s="46">
        <v>1554</v>
      </c>
      <c r="B1604" s="32" t="s">
        <v>317</v>
      </c>
      <c r="C1604" s="32" t="s">
        <v>339</v>
      </c>
      <c r="D1604" s="32" t="s">
        <v>320</v>
      </c>
      <c r="E1604" s="32">
        <v>55</v>
      </c>
    </row>
    <row r="1605" spans="1:5" x14ac:dyDescent="0.35">
      <c r="A1605" s="46">
        <v>1555</v>
      </c>
      <c r="B1605" s="32" t="s">
        <v>317</v>
      </c>
      <c r="C1605" s="32" t="s">
        <v>340</v>
      </c>
      <c r="D1605" s="32" t="s">
        <v>321</v>
      </c>
      <c r="E1605" s="33">
        <v>278854</v>
      </c>
    </row>
    <row r="1606" spans="1:5" x14ac:dyDescent="0.35">
      <c r="A1606" s="46">
        <v>1556</v>
      </c>
      <c r="B1606" s="32" t="s">
        <v>317</v>
      </c>
      <c r="C1606" s="32" t="s">
        <v>340</v>
      </c>
      <c r="D1606" s="32" t="s">
        <v>322</v>
      </c>
      <c r="E1606" s="32">
        <v>194</v>
      </c>
    </row>
    <row r="1607" spans="1:5" x14ac:dyDescent="0.35">
      <c r="A1607" s="46">
        <v>1557</v>
      </c>
      <c r="B1607" s="32" t="s">
        <v>317</v>
      </c>
      <c r="C1607" s="32" t="s">
        <v>341</v>
      </c>
      <c r="D1607" s="32" t="s">
        <v>323</v>
      </c>
      <c r="E1607" s="32">
        <v>237</v>
      </c>
    </row>
    <row r="1608" spans="1:5" x14ac:dyDescent="0.35">
      <c r="A1608" s="46">
        <v>1558</v>
      </c>
      <c r="B1608" s="32" t="s">
        <v>317</v>
      </c>
      <c r="C1608" s="32" t="s">
        <v>341</v>
      </c>
      <c r="D1608" s="32" t="s">
        <v>324</v>
      </c>
      <c r="E1608" s="32">
        <v>804</v>
      </c>
    </row>
    <row r="1609" spans="1:5" x14ac:dyDescent="0.35">
      <c r="A1609" s="46">
        <v>1559</v>
      </c>
      <c r="B1609" s="32" t="s">
        <v>345</v>
      </c>
      <c r="C1609" s="32" t="s">
        <v>327</v>
      </c>
      <c r="D1609" s="32" t="s">
        <v>327</v>
      </c>
      <c r="E1609" s="33">
        <v>42194</v>
      </c>
    </row>
    <row r="1610" spans="1:5" ht="29" x14ac:dyDescent="0.35">
      <c r="A1610" s="46">
        <v>1560</v>
      </c>
      <c r="B1610" s="32" t="s">
        <v>345</v>
      </c>
      <c r="C1610" s="32" t="s">
        <v>327</v>
      </c>
      <c r="D1610" s="32" t="s">
        <v>328</v>
      </c>
      <c r="E1610" s="33">
        <v>12441</v>
      </c>
    </row>
    <row r="1611" spans="1:5" x14ac:dyDescent="0.35">
      <c r="A1611" s="46">
        <v>1561</v>
      </c>
      <c r="B1611" s="32" t="s">
        <v>345</v>
      </c>
      <c r="C1611" s="32" t="s">
        <v>327</v>
      </c>
      <c r="D1611" s="32" t="s">
        <v>329</v>
      </c>
      <c r="E1611" s="33">
        <v>2706</v>
      </c>
    </row>
    <row r="1612" spans="1:5" ht="29" x14ac:dyDescent="0.35">
      <c r="A1612" s="46">
        <v>1562</v>
      </c>
      <c r="B1612" s="32" t="s">
        <v>345</v>
      </c>
      <c r="C1612" s="32" t="s">
        <v>342</v>
      </c>
      <c r="D1612" s="32" t="s">
        <v>330</v>
      </c>
      <c r="E1612" s="32">
        <v>855</v>
      </c>
    </row>
    <row r="1613" spans="1:5" x14ac:dyDescent="0.35">
      <c r="A1613" s="46">
        <v>1563</v>
      </c>
      <c r="B1613" s="32" t="s">
        <v>345</v>
      </c>
      <c r="C1613" s="32" t="s">
        <v>343</v>
      </c>
      <c r="D1613" s="32" t="s">
        <v>332</v>
      </c>
      <c r="E1613" s="33">
        <v>1900</v>
      </c>
    </row>
    <row r="1614" spans="1:5" x14ac:dyDescent="0.35">
      <c r="A1614" s="46">
        <v>1564</v>
      </c>
      <c r="B1614" s="32" t="s">
        <v>345</v>
      </c>
      <c r="C1614" s="32" t="s">
        <v>343</v>
      </c>
      <c r="D1614" s="32" t="s">
        <v>333</v>
      </c>
      <c r="E1614" s="33">
        <v>8214</v>
      </c>
    </row>
    <row r="1615" spans="1:5" x14ac:dyDescent="0.35">
      <c r="A1615" s="46">
        <v>1565</v>
      </c>
      <c r="B1615" s="32" t="s">
        <v>345</v>
      </c>
      <c r="C1615" s="32" t="s">
        <v>343</v>
      </c>
      <c r="D1615" s="32" t="s">
        <v>334</v>
      </c>
      <c r="E1615" s="33">
        <v>14501</v>
      </c>
    </row>
    <row r="1616" spans="1:5" x14ac:dyDescent="0.35">
      <c r="A1616" s="46">
        <v>1566</v>
      </c>
      <c r="B1616" s="32" t="s">
        <v>345</v>
      </c>
      <c r="C1616" s="32" t="s">
        <v>343</v>
      </c>
      <c r="D1616" s="32" t="s">
        <v>335</v>
      </c>
      <c r="E1616" s="33">
        <v>1877</v>
      </c>
    </row>
    <row r="1617" spans="1:5" x14ac:dyDescent="0.35">
      <c r="A1617" s="46">
        <v>1567</v>
      </c>
      <c r="B1617" s="32" t="s">
        <v>345</v>
      </c>
      <c r="C1617" s="32" t="s">
        <v>336</v>
      </c>
      <c r="D1617" s="32" t="s">
        <v>336</v>
      </c>
      <c r="E1617" s="33">
        <v>3327</v>
      </c>
    </row>
    <row r="1618" spans="1:5" x14ac:dyDescent="0.35">
      <c r="A1618" s="46">
        <v>1568</v>
      </c>
      <c r="B1618" s="34" t="s">
        <v>337</v>
      </c>
      <c r="C1618" s="34"/>
      <c r="D1618" s="34"/>
      <c r="E1618" s="35">
        <v>426672</v>
      </c>
    </row>
    <row r="1619" spans="1:5" x14ac:dyDescent="0.35">
      <c r="A1619" s="46">
        <v>1569</v>
      </c>
    </row>
    <row r="1620" spans="1:5" x14ac:dyDescent="0.35">
      <c r="A1620" s="46">
        <v>1570</v>
      </c>
    </row>
    <row r="1621" spans="1:5" x14ac:dyDescent="0.35">
      <c r="A1621" s="46">
        <v>1571</v>
      </c>
    </row>
    <row r="1622" spans="1:5" x14ac:dyDescent="0.35">
      <c r="A1622" s="46">
        <v>1572</v>
      </c>
    </row>
    <row r="1623" spans="1:5" x14ac:dyDescent="0.35">
      <c r="A1623" s="46">
        <v>1573</v>
      </c>
    </row>
    <row r="1624" spans="1:5" x14ac:dyDescent="0.35">
      <c r="A1624" s="46">
        <v>1574</v>
      </c>
    </row>
    <row r="1625" spans="1:5" x14ac:dyDescent="0.35">
      <c r="A1625" s="46">
        <v>1575</v>
      </c>
    </row>
    <row r="1626" spans="1:5" x14ac:dyDescent="0.35">
      <c r="A1626" s="46">
        <v>1576</v>
      </c>
    </row>
    <row r="1627" spans="1:5" x14ac:dyDescent="0.35">
      <c r="A1627" s="46">
        <v>1577</v>
      </c>
    </row>
    <row r="1628" spans="1:5" x14ac:dyDescent="0.35">
      <c r="A1628" s="46">
        <v>1578</v>
      </c>
    </row>
    <row r="1629" spans="1:5" x14ac:dyDescent="0.35">
      <c r="A1629" s="46">
        <v>1579</v>
      </c>
    </row>
    <row r="1630" spans="1:5" x14ac:dyDescent="0.35">
      <c r="A1630" s="46">
        <v>1580</v>
      </c>
    </row>
    <row r="1631" spans="1:5" x14ac:dyDescent="0.35">
      <c r="A1631" s="46">
        <v>1581</v>
      </c>
    </row>
    <row r="1632" spans="1:5" x14ac:dyDescent="0.35">
      <c r="A1632" s="46">
        <v>1582</v>
      </c>
    </row>
    <row r="1633" spans="1:1" x14ac:dyDescent="0.35">
      <c r="A1633" s="46">
        <v>1583</v>
      </c>
    </row>
    <row r="1634" spans="1:1" x14ac:dyDescent="0.35">
      <c r="A1634" s="46">
        <v>1584</v>
      </c>
    </row>
    <row r="1635" spans="1:1" x14ac:dyDescent="0.35">
      <c r="A1635" s="46">
        <v>1585</v>
      </c>
    </row>
    <row r="1636" spans="1:1" x14ac:dyDescent="0.35">
      <c r="A1636" s="46">
        <v>1586</v>
      </c>
    </row>
    <row r="1637" spans="1:1" x14ac:dyDescent="0.35">
      <c r="A1637" s="46">
        <v>1587</v>
      </c>
    </row>
    <row r="1638" spans="1:1" x14ac:dyDescent="0.35">
      <c r="A1638" s="46">
        <v>1588</v>
      </c>
    </row>
    <row r="1639" spans="1:1" x14ac:dyDescent="0.35">
      <c r="A1639" s="46">
        <v>1589</v>
      </c>
    </row>
    <row r="1640" spans="1:1" x14ac:dyDescent="0.35">
      <c r="A1640" s="46">
        <v>1590</v>
      </c>
    </row>
    <row r="1641" spans="1:1" x14ac:dyDescent="0.35">
      <c r="A1641" s="46">
        <v>1591</v>
      </c>
    </row>
    <row r="1642" spans="1:1" x14ac:dyDescent="0.35">
      <c r="A1642" s="46">
        <v>1592</v>
      </c>
    </row>
    <row r="1643" spans="1:1" x14ac:dyDescent="0.35">
      <c r="A1643" s="46">
        <v>1593</v>
      </c>
    </row>
    <row r="1644" spans="1:1" x14ac:dyDescent="0.35">
      <c r="A1644" s="46">
        <v>1594</v>
      </c>
    </row>
    <row r="1645" spans="1:1" x14ac:dyDescent="0.35">
      <c r="A1645" s="46">
        <v>1595</v>
      </c>
    </row>
    <row r="1646" spans="1:1" x14ac:dyDescent="0.35">
      <c r="A1646" s="46">
        <v>1596</v>
      </c>
    </row>
    <row r="1647" spans="1:1" x14ac:dyDescent="0.35">
      <c r="A1647" s="46">
        <v>1597</v>
      </c>
    </row>
    <row r="1648" spans="1:1" x14ac:dyDescent="0.35">
      <c r="A1648" s="46">
        <v>1598</v>
      </c>
    </row>
    <row r="1649" spans="1:5" x14ac:dyDescent="0.35">
      <c r="A1649" s="46">
        <v>1599</v>
      </c>
    </row>
    <row r="1650" spans="1:5" s="30" customFormat="1" x14ac:dyDescent="0.35">
      <c r="A1650" s="46">
        <v>1600</v>
      </c>
    </row>
    <row r="1651" spans="1:5" x14ac:dyDescent="0.35">
      <c r="A1651" s="46">
        <v>1601</v>
      </c>
      <c r="B1651" s="31" t="s">
        <v>31</v>
      </c>
      <c r="C1651" s="31" t="s">
        <v>315</v>
      </c>
      <c r="D1651" s="31" t="s">
        <v>338</v>
      </c>
      <c r="E1651" s="31" t="s">
        <v>316</v>
      </c>
    </row>
    <row r="1652" spans="1:5" x14ac:dyDescent="0.35">
      <c r="A1652" s="46">
        <v>1602</v>
      </c>
      <c r="B1652" s="32" t="s">
        <v>378</v>
      </c>
      <c r="C1652" s="32" t="s">
        <v>340</v>
      </c>
      <c r="D1652" s="32" t="s">
        <v>321</v>
      </c>
      <c r="E1652" s="32">
        <v>342</v>
      </c>
    </row>
    <row r="1653" spans="1:5" x14ac:dyDescent="0.35">
      <c r="A1653" s="46">
        <v>1603</v>
      </c>
      <c r="B1653" s="32" t="s">
        <v>378</v>
      </c>
      <c r="C1653" s="32" t="s">
        <v>341</v>
      </c>
      <c r="D1653" s="32" t="s">
        <v>323</v>
      </c>
      <c r="E1653" s="32">
        <v>300</v>
      </c>
    </row>
    <row r="1654" spans="1:5" ht="29" x14ac:dyDescent="0.35">
      <c r="A1654" s="46">
        <v>1604</v>
      </c>
      <c r="B1654" s="32" t="s">
        <v>378</v>
      </c>
      <c r="C1654" s="32" t="s">
        <v>341</v>
      </c>
      <c r="D1654" s="32" t="s">
        <v>379</v>
      </c>
      <c r="E1654" s="32">
        <v>21</v>
      </c>
    </row>
    <row r="1655" spans="1:5" ht="29" x14ac:dyDescent="0.35">
      <c r="A1655" s="46">
        <v>1605</v>
      </c>
      <c r="B1655" s="32" t="s">
        <v>378</v>
      </c>
      <c r="C1655" s="32" t="s">
        <v>339</v>
      </c>
      <c r="D1655" s="32" t="s">
        <v>318</v>
      </c>
      <c r="E1655" s="33">
        <v>25375</v>
      </c>
    </row>
    <row r="1656" spans="1:5" ht="29" x14ac:dyDescent="0.35">
      <c r="A1656" s="46">
        <v>1606</v>
      </c>
      <c r="B1656" s="32" t="s">
        <v>378</v>
      </c>
      <c r="C1656" s="32" t="s">
        <v>339</v>
      </c>
      <c r="D1656" s="32" t="s">
        <v>320</v>
      </c>
      <c r="E1656" s="32">
        <v>53</v>
      </c>
    </row>
    <row r="1657" spans="1:5" x14ac:dyDescent="0.35">
      <c r="A1657" s="46">
        <v>1607</v>
      </c>
      <c r="B1657" s="32" t="s">
        <v>378</v>
      </c>
      <c r="C1657" s="32" t="s">
        <v>339</v>
      </c>
      <c r="D1657" s="32" t="s">
        <v>344</v>
      </c>
      <c r="E1657" s="32">
        <v>21</v>
      </c>
    </row>
    <row r="1658" spans="1:5" x14ac:dyDescent="0.35">
      <c r="A1658" s="46">
        <v>1608</v>
      </c>
      <c r="B1658" s="32" t="s">
        <v>380</v>
      </c>
      <c r="C1658" s="32" t="s">
        <v>343</v>
      </c>
      <c r="D1658" s="32" t="s">
        <v>335</v>
      </c>
      <c r="E1658" s="32">
        <v>563</v>
      </c>
    </row>
    <row r="1659" spans="1:5" ht="29" x14ac:dyDescent="0.35">
      <c r="A1659" s="46">
        <v>1609</v>
      </c>
      <c r="B1659" s="32" t="s">
        <v>380</v>
      </c>
      <c r="C1659" s="32" t="s">
        <v>343</v>
      </c>
      <c r="D1659" s="32" t="s">
        <v>368</v>
      </c>
      <c r="E1659" s="33">
        <v>7460</v>
      </c>
    </row>
    <row r="1660" spans="1:5" x14ac:dyDescent="0.35">
      <c r="A1660" s="46">
        <v>1610</v>
      </c>
      <c r="B1660" s="32" t="s">
        <v>380</v>
      </c>
      <c r="C1660" s="32" t="s">
        <v>343</v>
      </c>
      <c r="D1660" s="32" t="s">
        <v>369</v>
      </c>
      <c r="E1660" s="33">
        <v>12785</v>
      </c>
    </row>
    <row r="1661" spans="1:5" x14ac:dyDescent="0.35">
      <c r="A1661" s="46">
        <v>1611</v>
      </c>
      <c r="B1661" s="32" t="s">
        <v>380</v>
      </c>
      <c r="C1661" s="32" t="s">
        <v>327</v>
      </c>
      <c r="D1661" s="32" t="s">
        <v>381</v>
      </c>
      <c r="E1661" s="32">
        <v>38</v>
      </c>
    </row>
    <row r="1662" spans="1:5" x14ac:dyDescent="0.35">
      <c r="A1662" s="46">
        <v>1612</v>
      </c>
      <c r="B1662" s="32" t="s">
        <v>380</v>
      </c>
      <c r="C1662" s="32" t="s">
        <v>327</v>
      </c>
      <c r="D1662" s="32" t="s">
        <v>327</v>
      </c>
      <c r="E1662" s="33">
        <v>3393</v>
      </c>
    </row>
    <row r="1663" spans="1:5" x14ac:dyDescent="0.35">
      <c r="A1663" s="46">
        <v>1613</v>
      </c>
      <c r="B1663" s="32" t="s">
        <v>380</v>
      </c>
      <c r="C1663" s="32" t="s">
        <v>336</v>
      </c>
      <c r="D1663" s="32" t="s">
        <v>336</v>
      </c>
      <c r="E1663" s="32">
        <v>37</v>
      </c>
    </row>
    <row r="1664" spans="1:5" x14ac:dyDescent="0.35">
      <c r="A1664" s="46">
        <v>1614</v>
      </c>
      <c r="B1664" s="34" t="s">
        <v>337</v>
      </c>
      <c r="C1664" s="34" t="s">
        <v>337</v>
      </c>
      <c r="D1664" s="34" t="s">
        <v>337</v>
      </c>
      <c r="E1664" s="35">
        <v>50386</v>
      </c>
    </row>
    <row r="1665" spans="1:5" x14ac:dyDescent="0.35">
      <c r="A1665" s="46">
        <v>1615</v>
      </c>
      <c r="B1665" s="32"/>
      <c r="C1665" s="32"/>
      <c r="D1665" s="32"/>
      <c r="E1665" s="33"/>
    </row>
    <row r="1666" spans="1:5" x14ac:dyDescent="0.35">
      <c r="A1666" s="46">
        <v>1616</v>
      </c>
      <c r="B1666" s="32"/>
      <c r="C1666" s="32"/>
      <c r="D1666" s="32"/>
      <c r="E1666" s="33"/>
    </row>
    <row r="1667" spans="1:5" x14ac:dyDescent="0.35">
      <c r="A1667" s="46">
        <v>1617</v>
      </c>
      <c r="B1667" s="32"/>
      <c r="C1667" s="32"/>
      <c r="D1667" s="32"/>
      <c r="E1667" s="33"/>
    </row>
    <row r="1668" spans="1:5" x14ac:dyDescent="0.35">
      <c r="A1668" s="46">
        <v>1618</v>
      </c>
      <c r="B1668" s="32"/>
      <c r="C1668" s="32"/>
      <c r="D1668" s="32"/>
      <c r="E1668" s="33"/>
    </row>
    <row r="1669" spans="1:5" x14ac:dyDescent="0.35">
      <c r="A1669" s="46">
        <v>1619</v>
      </c>
      <c r="B1669" s="32"/>
      <c r="C1669" s="32"/>
      <c r="D1669" s="32"/>
      <c r="E1669" s="32"/>
    </row>
    <row r="1670" spans="1:5" x14ac:dyDescent="0.35">
      <c r="A1670" s="46">
        <v>1620</v>
      </c>
      <c r="B1670" s="32"/>
      <c r="C1670" s="32"/>
      <c r="D1670" s="32"/>
      <c r="E1670" s="33"/>
    </row>
    <row r="1671" spans="1:5" x14ac:dyDescent="0.35">
      <c r="A1671" s="46">
        <v>1621</v>
      </c>
      <c r="B1671" s="34"/>
      <c r="C1671" s="34"/>
      <c r="D1671" s="34"/>
      <c r="E1671" s="35"/>
    </row>
    <row r="1672" spans="1:5" x14ac:dyDescent="0.35">
      <c r="A1672" s="46">
        <v>1622</v>
      </c>
    </row>
    <row r="1673" spans="1:5" x14ac:dyDescent="0.35">
      <c r="A1673" s="46">
        <v>1623</v>
      </c>
    </row>
    <row r="1674" spans="1:5" x14ac:dyDescent="0.35">
      <c r="A1674" s="46">
        <v>1624</v>
      </c>
    </row>
    <row r="1675" spans="1:5" x14ac:dyDescent="0.35">
      <c r="A1675" s="46">
        <v>1625</v>
      </c>
    </row>
    <row r="1676" spans="1:5" x14ac:dyDescent="0.35">
      <c r="A1676" s="46">
        <v>1626</v>
      </c>
    </row>
    <row r="1677" spans="1:5" x14ac:dyDescent="0.35">
      <c r="A1677" s="46">
        <v>1627</v>
      </c>
    </row>
    <row r="1678" spans="1:5" x14ac:dyDescent="0.35">
      <c r="A1678" s="46">
        <v>1628</v>
      </c>
    </row>
    <row r="1679" spans="1:5" x14ac:dyDescent="0.35">
      <c r="A1679" s="46">
        <v>1629</v>
      </c>
    </row>
    <row r="1680" spans="1:5" x14ac:dyDescent="0.35">
      <c r="A1680" s="46">
        <v>1630</v>
      </c>
    </row>
    <row r="1681" spans="1:1" x14ac:dyDescent="0.35">
      <c r="A1681" s="46">
        <v>1631</v>
      </c>
    </row>
    <row r="1682" spans="1:1" x14ac:dyDescent="0.35">
      <c r="A1682" s="46">
        <v>1632</v>
      </c>
    </row>
    <row r="1683" spans="1:1" x14ac:dyDescent="0.35">
      <c r="A1683" s="46">
        <v>1633</v>
      </c>
    </row>
    <row r="1684" spans="1:1" x14ac:dyDescent="0.35">
      <c r="A1684" s="46">
        <v>1634</v>
      </c>
    </row>
    <row r="1685" spans="1:1" x14ac:dyDescent="0.35">
      <c r="A1685" s="46">
        <v>1635</v>
      </c>
    </row>
    <row r="1686" spans="1:1" x14ac:dyDescent="0.35">
      <c r="A1686" s="46">
        <v>1636</v>
      </c>
    </row>
    <row r="1687" spans="1:1" x14ac:dyDescent="0.35">
      <c r="A1687" s="46">
        <v>1637</v>
      </c>
    </row>
    <row r="1688" spans="1:1" x14ac:dyDescent="0.35">
      <c r="A1688" s="46">
        <v>1638</v>
      </c>
    </row>
    <row r="1689" spans="1:1" x14ac:dyDescent="0.35">
      <c r="A1689" s="46">
        <v>1639</v>
      </c>
    </row>
    <row r="1690" spans="1:1" x14ac:dyDescent="0.35">
      <c r="A1690" s="46">
        <v>1640</v>
      </c>
    </row>
    <row r="1691" spans="1:1" x14ac:dyDescent="0.35">
      <c r="A1691" s="46">
        <v>1641</v>
      </c>
    </row>
    <row r="1692" spans="1:1" x14ac:dyDescent="0.35">
      <c r="A1692" s="46">
        <v>1642</v>
      </c>
    </row>
    <row r="1693" spans="1:1" x14ac:dyDescent="0.35">
      <c r="A1693" s="46">
        <v>1643</v>
      </c>
    </row>
    <row r="1694" spans="1:1" x14ac:dyDescent="0.35">
      <c r="A1694" s="46">
        <v>1644</v>
      </c>
    </row>
    <row r="1695" spans="1:1" x14ac:dyDescent="0.35">
      <c r="A1695" s="46">
        <v>1645</v>
      </c>
    </row>
    <row r="1696" spans="1:1" x14ac:dyDescent="0.35">
      <c r="A1696" s="46">
        <v>1646</v>
      </c>
    </row>
    <row r="1697" spans="1:5" x14ac:dyDescent="0.35">
      <c r="A1697" s="46">
        <v>1647</v>
      </c>
    </row>
    <row r="1698" spans="1:5" x14ac:dyDescent="0.35">
      <c r="A1698" s="46">
        <v>1648</v>
      </c>
    </row>
    <row r="1699" spans="1:5" x14ac:dyDescent="0.35">
      <c r="A1699" s="46">
        <v>1649</v>
      </c>
    </row>
    <row r="1700" spans="1:5" s="30" customFormat="1" x14ac:dyDescent="0.35">
      <c r="A1700" s="46">
        <v>1650</v>
      </c>
    </row>
    <row r="1701" spans="1:5" x14ac:dyDescent="0.35">
      <c r="A1701" s="46">
        <v>1651</v>
      </c>
      <c r="B1701" s="31" t="s">
        <v>70</v>
      </c>
      <c r="C1701" s="31" t="s">
        <v>315</v>
      </c>
      <c r="D1701" s="31" t="s">
        <v>338</v>
      </c>
      <c r="E1701" s="31" t="s">
        <v>316</v>
      </c>
    </row>
    <row r="1702" spans="1:5" ht="29" x14ac:dyDescent="0.35">
      <c r="A1702" s="46">
        <v>1652</v>
      </c>
      <c r="B1702" s="32" t="s">
        <v>317</v>
      </c>
      <c r="C1702" s="32" t="s">
        <v>339</v>
      </c>
      <c r="D1702" s="32" t="s">
        <v>346</v>
      </c>
      <c r="E1702" s="32">
        <v>15</v>
      </c>
    </row>
    <row r="1703" spans="1:5" ht="29" x14ac:dyDescent="0.35">
      <c r="A1703" s="46">
        <v>1653</v>
      </c>
      <c r="B1703" s="32" t="s">
        <v>317</v>
      </c>
      <c r="C1703" s="32" t="s">
        <v>339</v>
      </c>
      <c r="D1703" s="32" t="s">
        <v>318</v>
      </c>
      <c r="E1703" s="33">
        <v>95001</v>
      </c>
    </row>
    <row r="1704" spans="1:5" x14ac:dyDescent="0.35">
      <c r="A1704" s="46">
        <v>1654</v>
      </c>
      <c r="B1704" s="32" t="s">
        <v>317</v>
      </c>
      <c r="C1704" s="32" t="s">
        <v>339</v>
      </c>
      <c r="D1704" s="32" t="s">
        <v>319</v>
      </c>
      <c r="E1704" s="33">
        <v>6589</v>
      </c>
    </row>
    <row r="1705" spans="1:5" ht="29" x14ac:dyDescent="0.35">
      <c r="A1705" s="46">
        <v>1655</v>
      </c>
      <c r="B1705" s="32" t="s">
        <v>317</v>
      </c>
      <c r="C1705" s="32" t="s">
        <v>339</v>
      </c>
      <c r="D1705" s="32" t="s">
        <v>320</v>
      </c>
      <c r="E1705" s="32">
        <v>245</v>
      </c>
    </row>
    <row r="1706" spans="1:5" x14ac:dyDescent="0.35">
      <c r="A1706" s="46">
        <v>1656</v>
      </c>
      <c r="B1706" s="32" t="s">
        <v>317</v>
      </c>
      <c r="C1706" s="32" t="s">
        <v>340</v>
      </c>
      <c r="D1706" s="32" t="s">
        <v>321</v>
      </c>
      <c r="E1706" s="33">
        <v>12365</v>
      </c>
    </row>
    <row r="1707" spans="1:5" x14ac:dyDescent="0.35">
      <c r="A1707" s="46">
        <v>1657</v>
      </c>
      <c r="B1707" s="32" t="s">
        <v>317</v>
      </c>
      <c r="C1707" s="32" t="s">
        <v>340</v>
      </c>
      <c r="D1707" s="32" t="s">
        <v>322</v>
      </c>
      <c r="E1707" s="32">
        <v>252</v>
      </c>
    </row>
    <row r="1708" spans="1:5" x14ac:dyDescent="0.35">
      <c r="A1708" s="46">
        <v>1658</v>
      </c>
      <c r="B1708" s="32" t="s">
        <v>317</v>
      </c>
      <c r="C1708" s="32" t="s">
        <v>341</v>
      </c>
      <c r="D1708" s="32" t="s">
        <v>323</v>
      </c>
      <c r="E1708" s="33">
        <v>2636</v>
      </c>
    </row>
    <row r="1709" spans="1:5" x14ac:dyDescent="0.35">
      <c r="A1709" s="46">
        <v>1659</v>
      </c>
      <c r="B1709" s="32" t="s">
        <v>317</v>
      </c>
      <c r="C1709" s="32" t="s">
        <v>341</v>
      </c>
      <c r="D1709" s="32" t="s">
        <v>324</v>
      </c>
      <c r="E1709" s="33">
        <v>2994</v>
      </c>
    </row>
    <row r="1710" spans="1:5" ht="29" x14ac:dyDescent="0.35">
      <c r="A1710" s="46">
        <v>1660</v>
      </c>
      <c r="B1710" s="32" t="s">
        <v>317</v>
      </c>
      <c r="C1710" s="32" t="s">
        <v>341</v>
      </c>
      <c r="D1710" s="32" t="s">
        <v>325</v>
      </c>
      <c r="E1710" s="32">
        <v>8</v>
      </c>
    </row>
    <row r="1711" spans="1:5" x14ac:dyDescent="0.35">
      <c r="A1711" s="46">
        <v>1661</v>
      </c>
      <c r="B1711" s="32" t="s">
        <v>345</v>
      </c>
      <c r="C1711" s="32" t="s">
        <v>327</v>
      </c>
      <c r="D1711" s="32" t="s">
        <v>327</v>
      </c>
      <c r="E1711" s="33">
        <v>28131</v>
      </c>
    </row>
    <row r="1712" spans="1:5" ht="29" x14ac:dyDescent="0.35">
      <c r="A1712" s="46">
        <v>1662</v>
      </c>
      <c r="B1712" s="32" t="s">
        <v>345</v>
      </c>
      <c r="C1712" s="32" t="s">
        <v>327</v>
      </c>
      <c r="D1712" s="32" t="s">
        <v>328</v>
      </c>
      <c r="E1712" s="33">
        <v>19571</v>
      </c>
    </row>
    <row r="1713" spans="1:5" x14ac:dyDescent="0.35">
      <c r="A1713" s="46">
        <v>1663</v>
      </c>
      <c r="B1713" s="32" t="s">
        <v>345</v>
      </c>
      <c r="C1713" s="32" t="s">
        <v>327</v>
      </c>
      <c r="D1713" s="32" t="s">
        <v>329</v>
      </c>
      <c r="E1713" s="33">
        <v>4456</v>
      </c>
    </row>
    <row r="1714" spans="1:5" ht="29" x14ac:dyDescent="0.35">
      <c r="A1714" s="46">
        <v>1664</v>
      </c>
      <c r="B1714" s="32" t="s">
        <v>345</v>
      </c>
      <c r="C1714" s="32" t="s">
        <v>342</v>
      </c>
      <c r="D1714" s="32" t="s">
        <v>330</v>
      </c>
      <c r="E1714" s="32">
        <v>268</v>
      </c>
    </row>
    <row r="1715" spans="1:5" x14ac:dyDescent="0.35">
      <c r="A1715" s="46">
        <v>1665</v>
      </c>
      <c r="B1715" s="32" t="s">
        <v>345</v>
      </c>
      <c r="C1715" s="32" t="s">
        <v>342</v>
      </c>
      <c r="D1715" s="32" t="s">
        <v>331</v>
      </c>
      <c r="E1715" s="33">
        <v>5557</v>
      </c>
    </row>
    <row r="1716" spans="1:5" x14ac:dyDescent="0.35">
      <c r="A1716" s="46">
        <v>1666</v>
      </c>
      <c r="B1716" s="32" t="s">
        <v>345</v>
      </c>
      <c r="C1716" s="32" t="s">
        <v>343</v>
      </c>
      <c r="D1716" s="32" t="s">
        <v>332</v>
      </c>
      <c r="E1716" s="33">
        <v>1555</v>
      </c>
    </row>
    <row r="1717" spans="1:5" x14ac:dyDescent="0.35">
      <c r="A1717" s="46">
        <v>1667</v>
      </c>
      <c r="B1717" s="32" t="s">
        <v>345</v>
      </c>
      <c r="C1717" s="32" t="s">
        <v>343</v>
      </c>
      <c r="D1717" s="32" t="s">
        <v>333</v>
      </c>
      <c r="E1717" s="33">
        <v>12983</v>
      </c>
    </row>
    <row r="1718" spans="1:5" x14ac:dyDescent="0.35">
      <c r="A1718" s="46">
        <v>1668</v>
      </c>
      <c r="B1718" s="32" t="s">
        <v>345</v>
      </c>
      <c r="C1718" s="32" t="s">
        <v>343</v>
      </c>
      <c r="D1718" s="32" t="s">
        <v>334</v>
      </c>
      <c r="E1718" s="33">
        <v>9501</v>
      </c>
    </row>
    <row r="1719" spans="1:5" x14ac:dyDescent="0.35">
      <c r="A1719" s="46">
        <v>1669</v>
      </c>
      <c r="B1719" s="32" t="s">
        <v>345</v>
      </c>
      <c r="C1719" s="32" t="s">
        <v>343</v>
      </c>
      <c r="D1719" s="32" t="s">
        <v>335</v>
      </c>
      <c r="E1719" s="32">
        <v>319</v>
      </c>
    </row>
    <row r="1720" spans="1:5" x14ac:dyDescent="0.35">
      <c r="A1720" s="46">
        <v>1670</v>
      </c>
      <c r="B1720" s="32" t="s">
        <v>345</v>
      </c>
      <c r="C1720" s="32" t="s">
        <v>336</v>
      </c>
      <c r="D1720" s="32" t="s">
        <v>336</v>
      </c>
      <c r="E1720" s="33">
        <v>1602</v>
      </c>
    </row>
    <row r="1721" spans="1:5" x14ac:dyDescent="0.35">
      <c r="A1721" s="46">
        <v>1671</v>
      </c>
      <c r="B1721" s="34" t="s">
        <v>337</v>
      </c>
      <c r="C1721" s="34"/>
      <c r="D1721" s="34"/>
      <c r="E1721" s="35">
        <v>204047</v>
      </c>
    </row>
    <row r="1722" spans="1:5" x14ac:dyDescent="0.35">
      <c r="A1722" s="46">
        <v>1672</v>
      </c>
    </row>
    <row r="1723" spans="1:5" x14ac:dyDescent="0.35">
      <c r="A1723" s="46">
        <v>1673</v>
      </c>
    </row>
    <row r="1724" spans="1:5" x14ac:dyDescent="0.35">
      <c r="A1724" s="46">
        <v>1674</v>
      </c>
    </row>
    <row r="1725" spans="1:5" x14ac:dyDescent="0.35">
      <c r="A1725" s="46">
        <v>1675</v>
      </c>
    </row>
    <row r="1726" spans="1:5" x14ac:dyDescent="0.35">
      <c r="A1726" s="46">
        <v>1676</v>
      </c>
    </row>
    <row r="1727" spans="1:5" x14ac:dyDescent="0.35">
      <c r="A1727" s="46">
        <v>1677</v>
      </c>
    </row>
    <row r="1728" spans="1:5" x14ac:dyDescent="0.35">
      <c r="A1728" s="46">
        <v>1678</v>
      </c>
    </row>
    <row r="1729" spans="1:1" x14ac:dyDescent="0.35">
      <c r="A1729" s="46">
        <v>1679</v>
      </c>
    </row>
    <row r="1730" spans="1:1" x14ac:dyDescent="0.35">
      <c r="A1730" s="46">
        <v>1680</v>
      </c>
    </row>
    <row r="1731" spans="1:1" x14ac:dyDescent="0.35">
      <c r="A1731" s="46">
        <v>1681</v>
      </c>
    </row>
    <row r="1732" spans="1:1" x14ac:dyDescent="0.35">
      <c r="A1732" s="46">
        <v>1682</v>
      </c>
    </row>
    <row r="1733" spans="1:1" x14ac:dyDescent="0.35">
      <c r="A1733" s="46">
        <v>1683</v>
      </c>
    </row>
    <row r="1734" spans="1:1" x14ac:dyDescent="0.35">
      <c r="A1734" s="46">
        <v>1684</v>
      </c>
    </row>
    <row r="1735" spans="1:1" x14ac:dyDescent="0.35">
      <c r="A1735" s="46">
        <v>1685</v>
      </c>
    </row>
    <row r="1736" spans="1:1" x14ac:dyDescent="0.35">
      <c r="A1736" s="46">
        <v>1686</v>
      </c>
    </row>
    <row r="1737" spans="1:1" x14ac:dyDescent="0.35">
      <c r="A1737" s="46">
        <v>1687</v>
      </c>
    </row>
    <row r="1738" spans="1:1" x14ac:dyDescent="0.35">
      <c r="A1738" s="46">
        <v>1688</v>
      </c>
    </row>
    <row r="1739" spans="1:1" x14ac:dyDescent="0.35">
      <c r="A1739" s="46">
        <v>1689</v>
      </c>
    </row>
    <row r="1740" spans="1:1" x14ac:dyDescent="0.35">
      <c r="A1740" s="46">
        <v>1690</v>
      </c>
    </row>
    <row r="1741" spans="1:1" x14ac:dyDescent="0.35">
      <c r="A1741" s="46">
        <v>1691</v>
      </c>
    </row>
    <row r="1742" spans="1:1" x14ac:dyDescent="0.35">
      <c r="A1742" s="46">
        <v>1692</v>
      </c>
    </row>
    <row r="1743" spans="1:1" x14ac:dyDescent="0.35">
      <c r="A1743" s="46">
        <v>1693</v>
      </c>
    </row>
    <row r="1744" spans="1:1" x14ac:dyDescent="0.35">
      <c r="A1744" s="46">
        <v>1694</v>
      </c>
    </row>
    <row r="1745" spans="1:5" x14ac:dyDescent="0.35">
      <c r="A1745" s="46">
        <v>1695</v>
      </c>
    </row>
    <row r="1746" spans="1:5" x14ac:dyDescent="0.35">
      <c r="A1746" s="46">
        <v>1696</v>
      </c>
    </row>
    <row r="1747" spans="1:5" x14ac:dyDescent="0.35">
      <c r="A1747" s="46">
        <v>1697</v>
      </c>
    </row>
    <row r="1748" spans="1:5" x14ac:dyDescent="0.35">
      <c r="A1748" s="46">
        <v>1698</v>
      </c>
    </row>
    <row r="1749" spans="1:5" x14ac:dyDescent="0.35">
      <c r="A1749" s="46">
        <v>1699</v>
      </c>
    </row>
    <row r="1750" spans="1:5" s="30" customFormat="1" x14ac:dyDescent="0.35">
      <c r="A1750" s="46">
        <v>1700</v>
      </c>
    </row>
    <row r="1751" spans="1:5" x14ac:dyDescent="0.35">
      <c r="A1751" s="46">
        <v>1701</v>
      </c>
      <c r="B1751" s="31" t="s">
        <v>32</v>
      </c>
      <c r="C1751" s="31" t="s">
        <v>315</v>
      </c>
      <c r="D1751" s="31" t="s">
        <v>338</v>
      </c>
      <c r="E1751" s="31" t="s">
        <v>316</v>
      </c>
    </row>
    <row r="1752" spans="1:5" ht="29" x14ac:dyDescent="0.35">
      <c r="A1752" s="46">
        <v>1702</v>
      </c>
      <c r="B1752" s="32" t="s">
        <v>317</v>
      </c>
      <c r="C1752" s="32" t="s">
        <v>339</v>
      </c>
      <c r="D1752" s="32" t="s">
        <v>318</v>
      </c>
      <c r="E1752" s="32">
        <v>98</v>
      </c>
    </row>
    <row r="1753" spans="1:5" ht="29" x14ac:dyDescent="0.35">
      <c r="A1753" s="46">
        <v>1703</v>
      </c>
      <c r="B1753" s="32" t="s">
        <v>317</v>
      </c>
      <c r="C1753" s="32" t="s">
        <v>341</v>
      </c>
      <c r="D1753" s="32" t="s">
        <v>325</v>
      </c>
      <c r="E1753" s="32">
        <v>13</v>
      </c>
    </row>
    <row r="1754" spans="1:5" x14ac:dyDescent="0.35">
      <c r="A1754" s="46">
        <v>1704</v>
      </c>
      <c r="B1754" s="32" t="s">
        <v>345</v>
      </c>
      <c r="C1754" s="32" t="s">
        <v>327</v>
      </c>
      <c r="D1754" s="32" t="s">
        <v>327</v>
      </c>
      <c r="E1754" s="32">
        <v>416</v>
      </c>
    </row>
    <row r="1755" spans="1:5" x14ac:dyDescent="0.35">
      <c r="A1755" s="46">
        <v>1705</v>
      </c>
      <c r="B1755" s="32" t="s">
        <v>345</v>
      </c>
      <c r="C1755" s="32" t="s">
        <v>343</v>
      </c>
      <c r="D1755" s="32" t="s">
        <v>332</v>
      </c>
      <c r="E1755" s="33">
        <v>6608</v>
      </c>
    </row>
    <row r="1756" spans="1:5" x14ac:dyDescent="0.35">
      <c r="A1756" s="46">
        <v>1706</v>
      </c>
      <c r="B1756" s="32" t="s">
        <v>345</v>
      </c>
      <c r="C1756" s="32" t="s">
        <v>343</v>
      </c>
      <c r="D1756" s="32" t="s">
        <v>333</v>
      </c>
      <c r="E1756" s="32">
        <v>260</v>
      </c>
    </row>
    <row r="1757" spans="1:5" x14ac:dyDescent="0.35">
      <c r="A1757" s="46">
        <v>1707</v>
      </c>
      <c r="B1757" s="32" t="s">
        <v>345</v>
      </c>
      <c r="C1757" s="32" t="s">
        <v>343</v>
      </c>
      <c r="D1757" s="32" t="s">
        <v>334</v>
      </c>
      <c r="E1757" s="33">
        <v>1743</v>
      </c>
    </row>
    <row r="1758" spans="1:5" x14ac:dyDescent="0.35">
      <c r="A1758" s="46">
        <v>1708</v>
      </c>
      <c r="B1758" s="34" t="s">
        <v>337</v>
      </c>
      <c r="C1758" s="34"/>
      <c r="D1758" s="34"/>
      <c r="E1758" s="35">
        <v>9136</v>
      </c>
    </row>
    <row r="1759" spans="1:5" x14ac:dyDescent="0.35">
      <c r="A1759" s="46">
        <v>1709</v>
      </c>
    </row>
    <row r="1760" spans="1:5" x14ac:dyDescent="0.35">
      <c r="A1760" s="46">
        <v>1710</v>
      </c>
    </row>
    <row r="1761" spans="1:1" x14ac:dyDescent="0.35">
      <c r="A1761" s="46">
        <v>1711</v>
      </c>
    </row>
    <row r="1762" spans="1:1" x14ac:dyDescent="0.35">
      <c r="A1762" s="46">
        <v>1712</v>
      </c>
    </row>
    <row r="1763" spans="1:1" x14ac:dyDescent="0.35">
      <c r="A1763" s="46">
        <v>1713</v>
      </c>
    </row>
    <row r="1764" spans="1:1" x14ac:dyDescent="0.35">
      <c r="A1764" s="46">
        <v>1714</v>
      </c>
    </row>
    <row r="1765" spans="1:1" x14ac:dyDescent="0.35">
      <c r="A1765" s="46">
        <v>1715</v>
      </c>
    </row>
    <row r="1766" spans="1:1" x14ac:dyDescent="0.35">
      <c r="A1766" s="46">
        <v>1716</v>
      </c>
    </row>
    <row r="1767" spans="1:1" x14ac:dyDescent="0.35">
      <c r="A1767" s="46">
        <v>1717</v>
      </c>
    </row>
    <row r="1768" spans="1:1" x14ac:dyDescent="0.35">
      <c r="A1768" s="46">
        <v>1718</v>
      </c>
    </row>
    <row r="1769" spans="1:1" x14ac:dyDescent="0.35">
      <c r="A1769" s="46">
        <v>1719</v>
      </c>
    </row>
    <row r="1770" spans="1:1" x14ac:dyDescent="0.35">
      <c r="A1770" s="46">
        <v>1720</v>
      </c>
    </row>
    <row r="1771" spans="1:1" x14ac:dyDescent="0.35">
      <c r="A1771" s="46">
        <v>1721</v>
      </c>
    </row>
    <row r="1772" spans="1:1" x14ac:dyDescent="0.35">
      <c r="A1772" s="46">
        <v>1722</v>
      </c>
    </row>
    <row r="1773" spans="1:1" x14ac:dyDescent="0.35">
      <c r="A1773" s="46">
        <v>1723</v>
      </c>
    </row>
    <row r="1774" spans="1:1" x14ac:dyDescent="0.35">
      <c r="A1774" s="46">
        <v>1724</v>
      </c>
    </row>
    <row r="1775" spans="1:1" x14ac:dyDescent="0.35">
      <c r="A1775" s="46">
        <v>1725</v>
      </c>
    </row>
    <row r="1776" spans="1:1" x14ac:dyDescent="0.35">
      <c r="A1776" s="46">
        <v>1726</v>
      </c>
    </row>
    <row r="1777" spans="1:1" x14ac:dyDescent="0.35">
      <c r="A1777" s="46">
        <v>1727</v>
      </c>
    </row>
    <row r="1778" spans="1:1" x14ac:dyDescent="0.35">
      <c r="A1778" s="46">
        <v>1728</v>
      </c>
    </row>
    <row r="1779" spans="1:1" x14ac:dyDescent="0.35">
      <c r="A1779" s="46">
        <v>1729</v>
      </c>
    </row>
    <row r="1780" spans="1:1" x14ac:dyDescent="0.35">
      <c r="A1780" s="46">
        <v>1730</v>
      </c>
    </row>
    <row r="1781" spans="1:1" x14ac:dyDescent="0.35">
      <c r="A1781" s="46">
        <v>1731</v>
      </c>
    </row>
    <row r="1782" spans="1:1" x14ac:dyDescent="0.35">
      <c r="A1782" s="46">
        <v>1732</v>
      </c>
    </row>
    <row r="1783" spans="1:1" x14ac:dyDescent="0.35">
      <c r="A1783" s="46">
        <v>1733</v>
      </c>
    </row>
    <row r="1784" spans="1:1" x14ac:dyDescent="0.35">
      <c r="A1784" s="46">
        <v>1734</v>
      </c>
    </row>
    <row r="1785" spans="1:1" x14ac:dyDescent="0.35">
      <c r="A1785" s="46">
        <v>1735</v>
      </c>
    </row>
    <row r="1786" spans="1:1" x14ac:dyDescent="0.35">
      <c r="A1786" s="46">
        <v>1736</v>
      </c>
    </row>
    <row r="1787" spans="1:1" x14ac:dyDescent="0.35">
      <c r="A1787" s="46">
        <v>1737</v>
      </c>
    </row>
    <row r="1788" spans="1:1" x14ac:dyDescent="0.35">
      <c r="A1788" s="46">
        <v>1738</v>
      </c>
    </row>
    <row r="1789" spans="1:1" x14ac:dyDescent="0.35">
      <c r="A1789" s="46">
        <v>1739</v>
      </c>
    </row>
    <row r="1790" spans="1:1" x14ac:dyDescent="0.35">
      <c r="A1790" s="46">
        <v>1740</v>
      </c>
    </row>
    <row r="1791" spans="1:1" x14ac:dyDescent="0.35">
      <c r="A1791" s="46">
        <v>1741</v>
      </c>
    </row>
    <row r="1792" spans="1:1" x14ac:dyDescent="0.35">
      <c r="A1792" s="46">
        <v>1742</v>
      </c>
    </row>
    <row r="1793" spans="1:5" x14ac:dyDescent="0.35">
      <c r="A1793" s="46">
        <v>1743</v>
      </c>
    </row>
    <row r="1794" spans="1:5" x14ac:dyDescent="0.35">
      <c r="A1794" s="46">
        <v>1744</v>
      </c>
    </row>
    <row r="1795" spans="1:5" x14ac:dyDescent="0.35">
      <c r="A1795" s="46">
        <v>1745</v>
      </c>
    </row>
    <row r="1796" spans="1:5" x14ac:dyDescent="0.35">
      <c r="A1796" s="46">
        <v>1746</v>
      </c>
    </row>
    <row r="1797" spans="1:5" x14ac:dyDescent="0.35">
      <c r="A1797" s="46">
        <v>1747</v>
      </c>
    </row>
    <row r="1798" spans="1:5" x14ac:dyDescent="0.35">
      <c r="A1798" s="46">
        <v>1748</v>
      </c>
    </row>
    <row r="1799" spans="1:5" x14ac:dyDescent="0.35">
      <c r="A1799" s="46">
        <v>1749</v>
      </c>
    </row>
    <row r="1800" spans="1:5" s="30" customFormat="1" x14ac:dyDescent="0.35">
      <c r="A1800" s="46">
        <v>1750</v>
      </c>
    </row>
    <row r="1801" spans="1:5" x14ac:dyDescent="0.35">
      <c r="A1801" s="46">
        <v>1751</v>
      </c>
      <c r="B1801" s="31" t="s">
        <v>33</v>
      </c>
      <c r="C1801" s="31" t="s">
        <v>315</v>
      </c>
      <c r="D1801" s="31" t="s">
        <v>338</v>
      </c>
      <c r="E1801" s="31" t="s">
        <v>316</v>
      </c>
    </row>
    <row r="1802" spans="1:5" ht="29" x14ac:dyDescent="0.35">
      <c r="A1802" s="46">
        <v>1752</v>
      </c>
      <c r="B1802" s="32" t="s">
        <v>317</v>
      </c>
      <c r="C1802" s="32" t="s">
        <v>339</v>
      </c>
      <c r="D1802" s="32" t="s">
        <v>318</v>
      </c>
      <c r="E1802" s="32">
        <v>328</v>
      </c>
    </row>
    <row r="1803" spans="1:5" x14ac:dyDescent="0.35">
      <c r="A1803" s="46">
        <v>1753</v>
      </c>
      <c r="B1803" s="32" t="s">
        <v>317</v>
      </c>
      <c r="C1803" s="32" t="s">
        <v>341</v>
      </c>
      <c r="D1803" s="32" t="s">
        <v>323</v>
      </c>
      <c r="E1803" s="32">
        <v>10</v>
      </c>
    </row>
    <row r="1804" spans="1:5" ht="29" x14ac:dyDescent="0.35">
      <c r="A1804" s="46">
        <v>1754</v>
      </c>
      <c r="B1804" s="32" t="s">
        <v>317</v>
      </c>
      <c r="C1804" s="32" t="s">
        <v>341</v>
      </c>
      <c r="D1804" s="32" t="s">
        <v>325</v>
      </c>
      <c r="E1804" s="32">
        <v>6</v>
      </c>
    </row>
    <row r="1805" spans="1:5" x14ac:dyDescent="0.35">
      <c r="A1805" s="46">
        <v>1755</v>
      </c>
      <c r="B1805" s="32" t="s">
        <v>345</v>
      </c>
      <c r="C1805" s="32" t="s">
        <v>327</v>
      </c>
      <c r="D1805" s="32" t="s">
        <v>327</v>
      </c>
      <c r="E1805" s="33">
        <v>1339</v>
      </c>
    </row>
    <row r="1806" spans="1:5" x14ac:dyDescent="0.35">
      <c r="A1806" s="46">
        <v>1756</v>
      </c>
      <c r="B1806" s="32" t="s">
        <v>345</v>
      </c>
      <c r="C1806" s="32" t="s">
        <v>327</v>
      </c>
      <c r="D1806" s="32" t="s">
        <v>329</v>
      </c>
      <c r="E1806" s="32">
        <v>44</v>
      </c>
    </row>
    <row r="1807" spans="1:5" x14ac:dyDescent="0.35">
      <c r="A1807" s="46">
        <v>1757</v>
      </c>
      <c r="B1807" s="32" t="s">
        <v>345</v>
      </c>
      <c r="C1807" s="32" t="s">
        <v>343</v>
      </c>
      <c r="D1807" s="32" t="s">
        <v>332</v>
      </c>
      <c r="E1807" s="33">
        <v>6388</v>
      </c>
    </row>
    <row r="1808" spans="1:5" x14ac:dyDescent="0.35">
      <c r="A1808" s="46">
        <v>1758</v>
      </c>
      <c r="B1808" s="32" t="s">
        <v>345</v>
      </c>
      <c r="C1808" s="32" t="s">
        <v>343</v>
      </c>
      <c r="D1808" s="32" t="s">
        <v>333</v>
      </c>
      <c r="E1808" s="32">
        <v>715</v>
      </c>
    </row>
    <row r="1809" spans="1:5" x14ac:dyDescent="0.35">
      <c r="A1809" s="46">
        <v>1759</v>
      </c>
      <c r="B1809" s="32" t="s">
        <v>345</v>
      </c>
      <c r="C1809" s="32" t="s">
        <v>343</v>
      </c>
      <c r="D1809" s="32" t="s">
        <v>334</v>
      </c>
      <c r="E1809" s="33">
        <v>2076</v>
      </c>
    </row>
    <row r="1810" spans="1:5" x14ac:dyDescent="0.35">
      <c r="A1810" s="46">
        <v>1760</v>
      </c>
      <c r="B1810" s="32" t="s">
        <v>345</v>
      </c>
      <c r="C1810" s="32" t="s">
        <v>343</v>
      </c>
      <c r="D1810" s="32" t="s">
        <v>335</v>
      </c>
      <c r="E1810" s="32">
        <v>463</v>
      </c>
    </row>
    <row r="1811" spans="1:5" x14ac:dyDescent="0.35">
      <c r="A1811" s="46">
        <v>1761</v>
      </c>
      <c r="B1811" s="32" t="s">
        <v>345</v>
      </c>
      <c r="C1811" s="32" t="s">
        <v>336</v>
      </c>
      <c r="D1811" s="32" t="s">
        <v>336</v>
      </c>
      <c r="E1811" s="32">
        <v>25</v>
      </c>
    </row>
    <row r="1812" spans="1:5" x14ac:dyDescent="0.35">
      <c r="A1812" s="46">
        <v>1762</v>
      </c>
      <c r="B1812" s="32" t="s">
        <v>337</v>
      </c>
      <c r="E1812">
        <f>SUM(E1802:E1811)</f>
        <v>11394</v>
      </c>
    </row>
    <row r="1813" spans="1:5" x14ac:dyDescent="0.35">
      <c r="A1813" s="46">
        <v>1763</v>
      </c>
    </row>
    <row r="1814" spans="1:5" x14ac:dyDescent="0.35">
      <c r="A1814" s="46">
        <v>1764</v>
      </c>
    </row>
    <row r="1815" spans="1:5" x14ac:dyDescent="0.35">
      <c r="A1815" s="46">
        <v>1765</v>
      </c>
    </row>
    <row r="1816" spans="1:5" x14ac:dyDescent="0.35">
      <c r="A1816" s="46">
        <v>1766</v>
      </c>
    </row>
    <row r="1817" spans="1:5" x14ac:dyDescent="0.35">
      <c r="A1817" s="46">
        <v>1767</v>
      </c>
    </row>
    <row r="1818" spans="1:5" x14ac:dyDescent="0.35">
      <c r="A1818" s="46">
        <v>1768</v>
      </c>
    </row>
    <row r="1819" spans="1:5" x14ac:dyDescent="0.35">
      <c r="A1819" s="46">
        <v>1769</v>
      </c>
    </row>
    <row r="1820" spans="1:5" x14ac:dyDescent="0.35">
      <c r="A1820" s="46">
        <v>1770</v>
      </c>
    </row>
    <row r="1821" spans="1:5" x14ac:dyDescent="0.35">
      <c r="A1821" s="46">
        <v>1771</v>
      </c>
    </row>
    <row r="1822" spans="1:5" x14ac:dyDescent="0.35">
      <c r="A1822" s="46">
        <v>1772</v>
      </c>
    </row>
    <row r="1823" spans="1:5" x14ac:dyDescent="0.35">
      <c r="A1823" s="46">
        <v>1773</v>
      </c>
    </row>
    <row r="1824" spans="1:5" x14ac:dyDescent="0.35">
      <c r="A1824" s="46">
        <v>1774</v>
      </c>
    </row>
    <row r="1825" spans="1:1" x14ac:dyDescent="0.35">
      <c r="A1825" s="46">
        <v>1775</v>
      </c>
    </row>
    <row r="1826" spans="1:1" x14ac:dyDescent="0.35">
      <c r="A1826" s="46">
        <v>1776</v>
      </c>
    </row>
    <row r="1827" spans="1:1" x14ac:dyDescent="0.35">
      <c r="A1827" s="46">
        <v>1777</v>
      </c>
    </row>
    <row r="1828" spans="1:1" x14ac:dyDescent="0.35">
      <c r="A1828" s="46">
        <v>1778</v>
      </c>
    </row>
    <row r="1829" spans="1:1" x14ac:dyDescent="0.35">
      <c r="A1829" s="46">
        <v>1779</v>
      </c>
    </row>
    <row r="1830" spans="1:1" x14ac:dyDescent="0.35">
      <c r="A1830" s="46">
        <v>1780</v>
      </c>
    </row>
    <row r="1831" spans="1:1" x14ac:dyDescent="0.35">
      <c r="A1831" s="46">
        <v>1781</v>
      </c>
    </row>
    <row r="1832" spans="1:1" x14ac:dyDescent="0.35">
      <c r="A1832" s="46">
        <v>1782</v>
      </c>
    </row>
    <row r="1833" spans="1:1" x14ac:dyDescent="0.35">
      <c r="A1833" s="46">
        <v>1783</v>
      </c>
    </row>
    <row r="1834" spans="1:1" x14ac:dyDescent="0.35">
      <c r="A1834" s="46">
        <v>1784</v>
      </c>
    </row>
    <row r="1835" spans="1:1" x14ac:dyDescent="0.35">
      <c r="A1835" s="46">
        <v>1785</v>
      </c>
    </row>
    <row r="1836" spans="1:1" x14ac:dyDescent="0.35">
      <c r="A1836" s="46">
        <v>1786</v>
      </c>
    </row>
    <row r="1837" spans="1:1" x14ac:dyDescent="0.35">
      <c r="A1837" s="46">
        <v>1787</v>
      </c>
    </row>
    <row r="1838" spans="1:1" x14ac:dyDescent="0.35">
      <c r="A1838" s="46">
        <v>1788</v>
      </c>
    </row>
    <row r="1839" spans="1:1" x14ac:dyDescent="0.35">
      <c r="A1839" s="46">
        <v>1789</v>
      </c>
    </row>
    <row r="1840" spans="1:1" x14ac:dyDescent="0.35">
      <c r="A1840" s="46">
        <v>1790</v>
      </c>
    </row>
    <row r="1841" spans="1:5" x14ac:dyDescent="0.35">
      <c r="A1841" s="46">
        <v>1791</v>
      </c>
    </row>
    <row r="1842" spans="1:5" x14ac:dyDescent="0.35">
      <c r="A1842" s="46">
        <v>1792</v>
      </c>
    </row>
    <row r="1843" spans="1:5" x14ac:dyDescent="0.35">
      <c r="A1843" s="46">
        <v>1793</v>
      </c>
    </row>
    <row r="1844" spans="1:5" x14ac:dyDescent="0.35">
      <c r="A1844" s="46">
        <v>1794</v>
      </c>
    </row>
    <row r="1845" spans="1:5" x14ac:dyDescent="0.35">
      <c r="A1845" s="46">
        <v>1795</v>
      </c>
    </row>
    <row r="1846" spans="1:5" x14ac:dyDescent="0.35">
      <c r="A1846" s="46">
        <v>1796</v>
      </c>
    </row>
    <row r="1847" spans="1:5" x14ac:dyDescent="0.35">
      <c r="A1847" s="46">
        <v>1797</v>
      </c>
    </row>
    <row r="1848" spans="1:5" x14ac:dyDescent="0.35">
      <c r="A1848" s="46">
        <v>1798</v>
      </c>
    </row>
    <row r="1849" spans="1:5" x14ac:dyDescent="0.35">
      <c r="A1849" s="46">
        <v>1799</v>
      </c>
    </row>
    <row r="1850" spans="1:5" s="30" customFormat="1" x14ac:dyDescent="0.35">
      <c r="A1850" s="46">
        <v>1800</v>
      </c>
    </row>
    <row r="1851" spans="1:5" x14ac:dyDescent="0.35">
      <c r="A1851" s="46">
        <v>1801</v>
      </c>
      <c r="B1851" s="31" t="s">
        <v>71</v>
      </c>
      <c r="C1851" s="31" t="s">
        <v>315</v>
      </c>
      <c r="D1851" s="31" t="s">
        <v>338</v>
      </c>
      <c r="E1851" s="31" t="s">
        <v>316</v>
      </c>
    </row>
    <row r="1852" spans="1:5" ht="29" x14ac:dyDescent="0.35">
      <c r="A1852" s="46">
        <v>1802</v>
      </c>
      <c r="B1852" s="32" t="s">
        <v>317</v>
      </c>
      <c r="C1852" s="32" t="s">
        <v>339</v>
      </c>
      <c r="D1852" s="32" t="s">
        <v>318</v>
      </c>
      <c r="E1852" s="33">
        <v>45114</v>
      </c>
    </row>
    <row r="1853" spans="1:5" x14ac:dyDescent="0.35">
      <c r="A1853" s="46">
        <v>1803</v>
      </c>
      <c r="B1853" s="32" t="s">
        <v>317</v>
      </c>
      <c r="C1853" s="32" t="s">
        <v>339</v>
      </c>
      <c r="D1853" s="32" t="s">
        <v>319</v>
      </c>
      <c r="E1853" s="33">
        <v>1064</v>
      </c>
    </row>
    <row r="1854" spans="1:5" ht="29" x14ac:dyDescent="0.35">
      <c r="A1854" s="46">
        <v>1804</v>
      </c>
      <c r="B1854" s="32" t="s">
        <v>317</v>
      </c>
      <c r="C1854" s="32" t="s">
        <v>339</v>
      </c>
      <c r="D1854" s="32" t="s">
        <v>320</v>
      </c>
      <c r="E1854" s="32">
        <v>66</v>
      </c>
    </row>
    <row r="1855" spans="1:5" x14ac:dyDescent="0.35">
      <c r="A1855" s="46">
        <v>1805</v>
      </c>
      <c r="B1855" s="32" t="s">
        <v>317</v>
      </c>
      <c r="C1855" s="32" t="s">
        <v>340</v>
      </c>
      <c r="D1855" s="32" t="s">
        <v>321</v>
      </c>
      <c r="E1855" s="32">
        <v>249</v>
      </c>
    </row>
    <row r="1856" spans="1:5" x14ac:dyDescent="0.35">
      <c r="A1856" s="46">
        <v>1806</v>
      </c>
      <c r="B1856" s="32" t="s">
        <v>317</v>
      </c>
      <c r="C1856" s="32" t="s">
        <v>340</v>
      </c>
      <c r="D1856" s="32" t="s">
        <v>322</v>
      </c>
      <c r="E1856" s="32">
        <v>33</v>
      </c>
    </row>
    <row r="1857" spans="1:5" x14ac:dyDescent="0.35">
      <c r="A1857" s="46">
        <v>1807</v>
      </c>
      <c r="B1857" s="32" t="s">
        <v>317</v>
      </c>
      <c r="C1857" s="32" t="s">
        <v>341</v>
      </c>
      <c r="D1857" s="32" t="s">
        <v>323</v>
      </c>
      <c r="E1857" s="32">
        <v>36</v>
      </c>
    </row>
    <row r="1858" spans="1:5" x14ac:dyDescent="0.35">
      <c r="A1858" s="46">
        <v>1808</v>
      </c>
      <c r="B1858" s="32" t="s">
        <v>317</v>
      </c>
      <c r="C1858" s="32" t="s">
        <v>341</v>
      </c>
      <c r="D1858" s="32" t="s">
        <v>324</v>
      </c>
      <c r="E1858" s="32">
        <v>136</v>
      </c>
    </row>
    <row r="1859" spans="1:5" ht="29" x14ac:dyDescent="0.35">
      <c r="A1859" s="46">
        <v>1809</v>
      </c>
      <c r="B1859" s="32" t="s">
        <v>317</v>
      </c>
      <c r="C1859" s="32" t="s">
        <v>341</v>
      </c>
      <c r="D1859" s="32" t="s">
        <v>325</v>
      </c>
      <c r="E1859" s="32">
        <v>3</v>
      </c>
    </row>
    <row r="1860" spans="1:5" x14ac:dyDescent="0.35">
      <c r="A1860" s="46">
        <v>1810</v>
      </c>
      <c r="B1860" s="32" t="s">
        <v>345</v>
      </c>
      <c r="C1860" s="32" t="s">
        <v>327</v>
      </c>
      <c r="D1860" s="32" t="s">
        <v>327</v>
      </c>
      <c r="E1860" s="33">
        <v>6175</v>
      </c>
    </row>
    <row r="1861" spans="1:5" ht="29" x14ac:dyDescent="0.35">
      <c r="A1861" s="46">
        <v>1811</v>
      </c>
      <c r="B1861" s="32" t="s">
        <v>345</v>
      </c>
      <c r="C1861" s="32" t="s">
        <v>327</v>
      </c>
      <c r="D1861" s="32" t="s">
        <v>328</v>
      </c>
      <c r="E1861" s="33">
        <v>5931</v>
      </c>
    </row>
    <row r="1862" spans="1:5" x14ac:dyDescent="0.35">
      <c r="A1862" s="46">
        <v>1812</v>
      </c>
      <c r="B1862" s="32" t="s">
        <v>345</v>
      </c>
      <c r="C1862" s="32" t="s">
        <v>327</v>
      </c>
      <c r="D1862" s="32" t="s">
        <v>329</v>
      </c>
      <c r="E1862" s="33">
        <v>2268</v>
      </c>
    </row>
    <row r="1863" spans="1:5" ht="29" x14ac:dyDescent="0.35">
      <c r="A1863" s="46">
        <v>1813</v>
      </c>
      <c r="B1863" s="32" t="s">
        <v>345</v>
      </c>
      <c r="C1863" s="32" t="s">
        <v>342</v>
      </c>
      <c r="D1863" s="32" t="s">
        <v>330</v>
      </c>
      <c r="E1863" s="32">
        <v>426</v>
      </c>
    </row>
    <row r="1864" spans="1:5" x14ac:dyDescent="0.35">
      <c r="A1864" s="46">
        <v>1814</v>
      </c>
      <c r="B1864" s="32" t="s">
        <v>345</v>
      </c>
      <c r="C1864" s="32" t="s">
        <v>342</v>
      </c>
      <c r="D1864" s="32" t="s">
        <v>331</v>
      </c>
      <c r="E1864" s="33">
        <v>44117</v>
      </c>
    </row>
    <row r="1865" spans="1:5" x14ac:dyDescent="0.35">
      <c r="A1865" s="46">
        <v>1815</v>
      </c>
      <c r="B1865" s="32" t="s">
        <v>345</v>
      </c>
      <c r="C1865" s="32" t="s">
        <v>343</v>
      </c>
      <c r="D1865" s="32" t="s">
        <v>332</v>
      </c>
      <c r="E1865" s="33">
        <v>4528</v>
      </c>
    </row>
    <row r="1866" spans="1:5" x14ac:dyDescent="0.35">
      <c r="A1866" s="46">
        <v>1816</v>
      </c>
      <c r="B1866" s="32" t="s">
        <v>345</v>
      </c>
      <c r="C1866" s="32" t="s">
        <v>343</v>
      </c>
      <c r="D1866" s="32" t="s">
        <v>333</v>
      </c>
      <c r="E1866" s="33">
        <v>12269</v>
      </c>
    </row>
    <row r="1867" spans="1:5" x14ac:dyDescent="0.35">
      <c r="A1867" s="46">
        <v>1817</v>
      </c>
      <c r="B1867" s="32" t="s">
        <v>345</v>
      </c>
      <c r="C1867" s="32" t="s">
        <v>343</v>
      </c>
      <c r="D1867" s="32" t="s">
        <v>334</v>
      </c>
      <c r="E1867" s="33">
        <v>8731</v>
      </c>
    </row>
    <row r="1868" spans="1:5" x14ac:dyDescent="0.35">
      <c r="A1868" s="46">
        <v>1818</v>
      </c>
      <c r="B1868" s="32" t="s">
        <v>345</v>
      </c>
      <c r="C1868" s="32" t="s">
        <v>343</v>
      </c>
      <c r="D1868" s="32" t="s">
        <v>335</v>
      </c>
      <c r="E1868" s="33">
        <v>10913</v>
      </c>
    </row>
    <row r="1869" spans="1:5" x14ac:dyDescent="0.35">
      <c r="A1869" s="46">
        <v>1819</v>
      </c>
      <c r="B1869" s="32" t="s">
        <v>345</v>
      </c>
      <c r="C1869" s="32" t="s">
        <v>336</v>
      </c>
      <c r="D1869" s="32" t="s">
        <v>336</v>
      </c>
      <c r="E1869" s="32">
        <v>507</v>
      </c>
    </row>
    <row r="1870" spans="1:5" x14ac:dyDescent="0.35">
      <c r="A1870" s="46">
        <v>1820</v>
      </c>
      <c r="B1870" s="34" t="s">
        <v>337</v>
      </c>
      <c r="C1870" s="34"/>
      <c r="D1870" s="34"/>
      <c r="E1870" s="35">
        <v>142563</v>
      </c>
    </row>
    <row r="1871" spans="1:5" x14ac:dyDescent="0.35">
      <c r="A1871" s="46">
        <v>1821</v>
      </c>
    </row>
    <row r="1872" spans="1:5" x14ac:dyDescent="0.35">
      <c r="A1872" s="46">
        <v>1822</v>
      </c>
    </row>
    <row r="1873" spans="1:1" x14ac:dyDescent="0.35">
      <c r="A1873" s="46">
        <v>1823</v>
      </c>
    </row>
    <row r="1874" spans="1:1" x14ac:dyDescent="0.35">
      <c r="A1874" s="46">
        <v>1824</v>
      </c>
    </row>
    <row r="1875" spans="1:1" x14ac:dyDescent="0.35">
      <c r="A1875" s="46">
        <v>1825</v>
      </c>
    </row>
    <row r="1876" spans="1:1" x14ac:dyDescent="0.35">
      <c r="A1876" s="46">
        <v>1826</v>
      </c>
    </row>
    <row r="1877" spans="1:1" x14ac:dyDescent="0.35">
      <c r="A1877" s="46">
        <v>1827</v>
      </c>
    </row>
    <row r="1878" spans="1:1" x14ac:dyDescent="0.35">
      <c r="A1878" s="46">
        <v>1828</v>
      </c>
    </row>
    <row r="1879" spans="1:1" x14ac:dyDescent="0.35">
      <c r="A1879" s="46">
        <v>1829</v>
      </c>
    </row>
    <row r="1880" spans="1:1" x14ac:dyDescent="0.35">
      <c r="A1880" s="46">
        <v>1830</v>
      </c>
    </row>
    <row r="1881" spans="1:1" x14ac:dyDescent="0.35">
      <c r="A1881" s="46">
        <v>1831</v>
      </c>
    </row>
    <row r="1882" spans="1:1" x14ac:dyDescent="0.35">
      <c r="A1882" s="46">
        <v>1832</v>
      </c>
    </row>
    <row r="1883" spans="1:1" x14ac:dyDescent="0.35">
      <c r="A1883" s="46">
        <v>1833</v>
      </c>
    </row>
    <row r="1884" spans="1:1" x14ac:dyDescent="0.35">
      <c r="A1884" s="46">
        <v>1834</v>
      </c>
    </row>
    <row r="1885" spans="1:1" x14ac:dyDescent="0.35">
      <c r="A1885" s="46">
        <v>1835</v>
      </c>
    </row>
    <row r="1886" spans="1:1" x14ac:dyDescent="0.35">
      <c r="A1886" s="46">
        <v>1836</v>
      </c>
    </row>
    <row r="1887" spans="1:1" x14ac:dyDescent="0.35">
      <c r="A1887" s="46">
        <v>1837</v>
      </c>
    </row>
    <row r="1888" spans="1:1" x14ac:dyDescent="0.35">
      <c r="A1888" s="46">
        <v>1838</v>
      </c>
    </row>
    <row r="1889" spans="1:5" x14ac:dyDescent="0.35">
      <c r="A1889" s="46">
        <v>1839</v>
      </c>
    </row>
    <row r="1890" spans="1:5" x14ac:dyDescent="0.35">
      <c r="A1890" s="46">
        <v>1840</v>
      </c>
    </row>
    <row r="1891" spans="1:5" x14ac:dyDescent="0.35">
      <c r="A1891" s="46">
        <v>1841</v>
      </c>
    </row>
    <row r="1892" spans="1:5" x14ac:dyDescent="0.35">
      <c r="A1892" s="46">
        <v>1842</v>
      </c>
    </row>
    <row r="1893" spans="1:5" x14ac:dyDescent="0.35">
      <c r="A1893" s="46">
        <v>1843</v>
      </c>
    </row>
    <row r="1894" spans="1:5" x14ac:dyDescent="0.35">
      <c r="A1894" s="46">
        <v>1844</v>
      </c>
    </row>
    <row r="1895" spans="1:5" x14ac:dyDescent="0.35">
      <c r="A1895" s="46">
        <v>1845</v>
      </c>
    </row>
    <row r="1896" spans="1:5" x14ac:dyDescent="0.35">
      <c r="A1896" s="46">
        <v>1846</v>
      </c>
    </row>
    <row r="1897" spans="1:5" x14ac:dyDescent="0.35">
      <c r="A1897" s="46">
        <v>1847</v>
      </c>
    </row>
    <row r="1898" spans="1:5" x14ac:dyDescent="0.35">
      <c r="A1898" s="46">
        <v>1848</v>
      </c>
    </row>
    <row r="1899" spans="1:5" x14ac:dyDescent="0.35">
      <c r="A1899" s="46">
        <v>1849</v>
      </c>
    </row>
    <row r="1900" spans="1:5" s="30" customFormat="1" x14ac:dyDescent="0.35">
      <c r="A1900" s="46">
        <v>1850</v>
      </c>
    </row>
    <row r="1901" spans="1:5" x14ac:dyDescent="0.35">
      <c r="A1901" s="46">
        <v>1851</v>
      </c>
      <c r="B1901" s="31" t="s">
        <v>72</v>
      </c>
      <c r="C1901" s="31" t="s">
        <v>315</v>
      </c>
      <c r="D1901" s="31" t="s">
        <v>338</v>
      </c>
      <c r="E1901" s="31" t="s">
        <v>316</v>
      </c>
    </row>
    <row r="1902" spans="1:5" ht="29" x14ac:dyDescent="0.35">
      <c r="A1902" s="46">
        <v>1852</v>
      </c>
      <c r="B1902" s="32" t="s">
        <v>317</v>
      </c>
      <c r="C1902" s="32" t="s">
        <v>339</v>
      </c>
      <c r="D1902" s="32" t="s">
        <v>318</v>
      </c>
      <c r="E1902" s="33">
        <v>127477</v>
      </c>
    </row>
    <row r="1903" spans="1:5" x14ac:dyDescent="0.35">
      <c r="A1903" s="46">
        <v>1853</v>
      </c>
      <c r="B1903" s="32" t="s">
        <v>317</v>
      </c>
      <c r="C1903" s="32" t="s">
        <v>339</v>
      </c>
      <c r="D1903" s="32" t="s">
        <v>319</v>
      </c>
      <c r="E1903" s="33">
        <v>54794</v>
      </c>
    </row>
    <row r="1904" spans="1:5" ht="29" x14ac:dyDescent="0.35">
      <c r="A1904" s="46">
        <v>1854</v>
      </c>
      <c r="B1904" s="32" t="s">
        <v>317</v>
      </c>
      <c r="C1904" s="32" t="s">
        <v>339</v>
      </c>
      <c r="D1904" s="32" t="s">
        <v>320</v>
      </c>
      <c r="E1904" s="33">
        <v>3879</v>
      </c>
    </row>
    <row r="1905" spans="1:5" x14ac:dyDescent="0.35">
      <c r="A1905" s="46">
        <v>1855</v>
      </c>
      <c r="B1905" s="32" t="s">
        <v>317</v>
      </c>
      <c r="C1905" s="32" t="s">
        <v>340</v>
      </c>
      <c r="D1905" s="32" t="s">
        <v>321</v>
      </c>
      <c r="E1905" s="33">
        <v>263994</v>
      </c>
    </row>
    <row r="1906" spans="1:5" x14ac:dyDescent="0.35">
      <c r="A1906" s="46">
        <v>1856</v>
      </c>
      <c r="B1906" s="32" t="s">
        <v>317</v>
      </c>
      <c r="C1906" s="32" t="s">
        <v>340</v>
      </c>
      <c r="D1906" s="32" t="s">
        <v>322</v>
      </c>
      <c r="E1906" s="33">
        <v>98377</v>
      </c>
    </row>
    <row r="1907" spans="1:5" x14ac:dyDescent="0.35">
      <c r="A1907" s="46">
        <v>1857</v>
      </c>
      <c r="B1907" s="32" t="s">
        <v>317</v>
      </c>
      <c r="C1907" s="32" t="s">
        <v>341</v>
      </c>
      <c r="D1907" s="32" t="s">
        <v>323</v>
      </c>
      <c r="E1907" s="33">
        <v>1495</v>
      </c>
    </row>
    <row r="1908" spans="1:5" x14ac:dyDescent="0.35">
      <c r="A1908" s="46">
        <v>1858</v>
      </c>
      <c r="B1908" s="32" t="s">
        <v>317</v>
      </c>
      <c r="C1908" s="32" t="s">
        <v>341</v>
      </c>
      <c r="D1908" s="32" t="s">
        <v>324</v>
      </c>
      <c r="E1908" s="33">
        <v>11139</v>
      </c>
    </row>
    <row r="1909" spans="1:5" ht="29" x14ac:dyDescent="0.35">
      <c r="A1909" s="46">
        <v>1859</v>
      </c>
      <c r="B1909" s="32" t="s">
        <v>317</v>
      </c>
      <c r="C1909" s="32" t="s">
        <v>341</v>
      </c>
      <c r="D1909" s="32" t="s">
        <v>325</v>
      </c>
      <c r="E1909" s="32">
        <v>30</v>
      </c>
    </row>
    <row r="1910" spans="1:5" x14ac:dyDescent="0.35">
      <c r="A1910" s="46">
        <v>1860</v>
      </c>
      <c r="B1910" s="32" t="s">
        <v>345</v>
      </c>
      <c r="C1910" s="32" t="s">
        <v>327</v>
      </c>
      <c r="D1910" s="32" t="s">
        <v>327</v>
      </c>
      <c r="E1910" s="33">
        <v>38332</v>
      </c>
    </row>
    <row r="1911" spans="1:5" ht="29" x14ac:dyDescent="0.35">
      <c r="A1911" s="46">
        <v>1861</v>
      </c>
      <c r="B1911" s="32" t="s">
        <v>345</v>
      </c>
      <c r="C1911" s="32" t="s">
        <v>327</v>
      </c>
      <c r="D1911" s="32" t="s">
        <v>328</v>
      </c>
      <c r="E1911" s="33">
        <v>24956</v>
      </c>
    </row>
    <row r="1912" spans="1:5" x14ac:dyDescent="0.35">
      <c r="A1912" s="46">
        <v>1862</v>
      </c>
      <c r="B1912" s="32" t="s">
        <v>345</v>
      </c>
      <c r="C1912" s="32" t="s">
        <v>327</v>
      </c>
      <c r="D1912" s="32" t="s">
        <v>329</v>
      </c>
      <c r="E1912" s="33">
        <v>2650</v>
      </c>
    </row>
    <row r="1913" spans="1:5" ht="29" x14ac:dyDescent="0.35">
      <c r="A1913" s="46">
        <v>1863</v>
      </c>
      <c r="B1913" s="32" t="s">
        <v>345</v>
      </c>
      <c r="C1913" s="32" t="s">
        <v>342</v>
      </c>
      <c r="D1913" s="32" t="s">
        <v>330</v>
      </c>
      <c r="E1913" s="33">
        <v>2614</v>
      </c>
    </row>
    <row r="1914" spans="1:5" x14ac:dyDescent="0.35">
      <c r="A1914" s="46">
        <v>1864</v>
      </c>
      <c r="B1914" s="32" t="s">
        <v>345</v>
      </c>
      <c r="C1914" s="32" t="s">
        <v>343</v>
      </c>
      <c r="D1914" s="32" t="s">
        <v>332</v>
      </c>
      <c r="E1914" s="32">
        <v>960</v>
      </c>
    </row>
    <row r="1915" spans="1:5" x14ac:dyDescent="0.35">
      <c r="A1915" s="46">
        <v>1865</v>
      </c>
      <c r="B1915" s="32" t="s">
        <v>345</v>
      </c>
      <c r="C1915" s="32" t="s">
        <v>343</v>
      </c>
      <c r="D1915" s="32" t="s">
        <v>333</v>
      </c>
      <c r="E1915" s="33">
        <v>15176</v>
      </c>
    </row>
    <row r="1916" spans="1:5" x14ac:dyDescent="0.35">
      <c r="A1916" s="46">
        <v>1866</v>
      </c>
      <c r="B1916" s="32" t="s">
        <v>345</v>
      </c>
      <c r="C1916" s="32" t="s">
        <v>343</v>
      </c>
      <c r="D1916" s="32" t="s">
        <v>334</v>
      </c>
      <c r="E1916" s="33">
        <v>19685</v>
      </c>
    </row>
    <row r="1917" spans="1:5" x14ac:dyDescent="0.35">
      <c r="A1917" s="46">
        <v>1867</v>
      </c>
      <c r="B1917" s="32" t="s">
        <v>345</v>
      </c>
      <c r="C1917" s="32" t="s">
        <v>343</v>
      </c>
      <c r="D1917" s="32" t="s">
        <v>335</v>
      </c>
      <c r="E1917" s="33">
        <v>1244</v>
      </c>
    </row>
    <row r="1918" spans="1:5" x14ac:dyDescent="0.35">
      <c r="A1918" s="46">
        <v>1868</v>
      </c>
      <c r="B1918" s="32" t="s">
        <v>345</v>
      </c>
      <c r="C1918" s="32" t="s">
        <v>336</v>
      </c>
      <c r="D1918" s="32" t="s">
        <v>336</v>
      </c>
      <c r="E1918" s="33">
        <v>2846</v>
      </c>
    </row>
    <row r="1919" spans="1:5" x14ac:dyDescent="0.35">
      <c r="A1919" s="46">
        <v>1869</v>
      </c>
      <c r="B1919" s="34" t="s">
        <v>337</v>
      </c>
      <c r="C1919" s="34"/>
      <c r="D1919" s="34"/>
      <c r="E1919" s="35">
        <v>669647</v>
      </c>
    </row>
    <row r="1920" spans="1:5" x14ac:dyDescent="0.35">
      <c r="A1920" s="46">
        <v>1870</v>
      </c>
    </row>
    <row r="1921" spans="1:1" x14ac:dyDescent="0.35">
      <c r="A1921" s="46">
        <v>1871</v>
      </c>
    </row>
    <row r="1922" spans="1:1" x14ac:dyDescent="0.35">
      <c r="A1922" s="46">
        <v>1872</v>
      </c>
    </row>
    <row r="1923" spans="1:1" x14ac:dyDescent="0.35">
      <c r="A1923" s="46">
        <v>1873</v>
      </c>
    </row>
    <row r="1924" spans="1:1" x14ac:dyDescent="0.35">
      <c r="A1924" s="46">
        <v>1874</v>
      </c>
    </row>
    <row r="1925" spans="1:1" x14ac:dyDescent="0.35">
      <c r="A1925" s="46">
        <v>1875</v>
      </c>
    </row>
    <row r="1926" spans="1:1" x14ac:dyDescent="0.35">
      <c r="A1926" s="46">
        <v>1876</v>
      </c>
    </row>
    <row r="1927" spans="1:1" x14ac:dyDescent="0.35">
      <c r="A1927" s="46">
        <v>1877</v>
      </c>
    </row>
    <row r="1928" spans="1:1" x14ac:dyDescent="0.35">
      <c r="A1928" s="46">
        <v>1878</v>
      </c>
    </row>
    <row r="1929" spans="1:1" x14ac:dyDescent="0.35">
      <c r="A1929" s="46">
        <v>1879</v>
      </c>
    </row>
    <row r="1930" spans="1:1" x14ac:dyDescent="0.35">
      <c r="A1930" s="46">
        <v>1880</v>
      </c>
    </row>
    <row r="1931" spans="1:1" x14ac:dyDescent="0.35">
      <c r="A1931" s="46">
        <v>1881</v>
      </c>
    </row>
    <row r="1932" spans="1:1" x14ac:dyDescent="0.35">
      <c r="A1932" s="46">
        <v>1882</v>
      </c>
    </row>
    <row r="1933" spans="1:1" x14ac:dyDescent="0.35">
      <c r="A1933" s="46">
        <v>1883</v>
      </c>
    </row>
    <row r="1934" spans="1:1" x14ac:dyDescent="0.35">
      <c r="A1934" s="46">
        <v>1884</v>
      </c>
    </row>
    <row r="1935" spans="1:1" x14ac:dyDescent="0.35">
      <c r="A1935" s="46">
        <v>1885</v>
      </c>
    </row>
    <row r="1936" spans="1:1" x14ac:dyDescent="0.35">
      <c r="A1936" s="46">
        <v>1886</v>
      </c>
    </row>
    <row r="1937" spans="1:5" x14ac:dyDescent="0.35">
      <c r="A1937" s="46">
        <v>1887</v>
      </c>
    </row>
    <row r="1938" spans="1:5" x14ac:dyDescent="0.35">
      <c r="A1938" s="46">
        <v>1888</v>
      </c>
    </row>
    <row r="1939" spans="1:5" x14ac:dyDescent="0.35">
      <c r="A1939" s="46">
        <v>1889</v>
      </c>
    </row>
    <row r="1940" spans="1:5" x14ac:dyDescent="0.35">
      <c r="A1940" s="46">
        <v>1890</v>
      </c>
    </row>
    <row r="1941" spans="1:5" x14ac:dyDescent="0.35">
      <c r="A1941" s="46">
        <v>1891</v>
      </c>
    </row>
    <row r="1942" spans="1:5" x14ac:dyDescent="0.35">
      <c r="A1942" s="46">
        <v>1892</v>
      </c>
    </row>
    <row r="1943" spans="1:5" x14ac:dyDescent="0.35">
      <c r="A1943" s="46">
        <v>1893</v>
      </c>
    </row>
    <row r="1944" spans="1:5" x14ac:dyDescent="0.35">
      <c r="A1944" s="46">
        <v>1894</v>
      </c>
    </row>
    <row r="1945" spans="1:5" x14ac:dyDescent="0.35">
      <c r="A1945" s="46">
        <v>1895</v>
      </c>
    </row>
    <row r="1946" spans="1:5" x14ac:dyDescent="0.35">
      <c r="A1946" s="46">
        <v>1896</v>
      </c>
    </row>
    <row r="1947" spans="1:5" x14ac:dyDescent="0.35">
      <c r="A1947" s="46">
        <v>1897</v>
      </c>
    </row>
    <row r="1948" spans="1:5" x14ac:dyDescent="0.35">
      <c r="A1948" s="46">
        <v>1898</v>
      </c>
    </row>
    <row r="1949" spans="1:5" x14ac:dyDescent="0.35">
      <c r="A1949" s="46">
        <v>1899</v>
      </c>
    </row>
    <row r="1950" spans="1:5" s="30" customFormat="1" x14ac:dyDescent="0.35">
      <c r="A1950" s="46">
        <v>1900</v>
      </c>
    </row>
    <row r="1951" spans="1:5" x14ac:dyDescent="0.35">
      <c r="A1951" s="46">
        <v>1901</v>
      </c>
      <c r="B1951" s="31" t="s">
        <v>348</v>
      </c>
      <c r="C1951" s="31" t="s">
        <v>315</v>
      </c>
      <c r="D1951" s="31" t="s">
        <v>338</v>
      </c>
      <c r="E1951" s="31" t="s">
        <v>316</v>
      </c>
    </row>
    <row r="1952" spans="1:5" ht="29" x14ac:dyDescent="0.35">
      <c r="A1952" s="46">
        <v>1902</v>
      </c>
      <c r="B1952" s="32" t="s">
        <v>317</v>
      </c>
      <c r="C1952" s="32" t="s">
        <v>339</v>
      </c>
      <c r="D1952" s="32" t="s">
        <v>318</v>
      </c>
      <c r="E1952" s="33">
        <v>94330</v>
      </c>
    </row>
    <row r="1953" spans="1:5" x14ac:dyDescent="0.35">
      <c r="A1953" s="46">
        <v>1903</v>
      </c>
      <c r="B1953" s="32" t="s">
        <v>317</v>
      </c>
      <c r="C1953" s="32" t="s">
        <v>339</v>
      </c>
      <c r="D1953" s="32" t="s">
        <v>319</v>
      </c>
      <c r="E1953" s="32">
        <v>319</v>
      </c>
    </row>
    <row r="1954" spans="1:5" ht="29" x14ac:dyDescent="0.35">
      <c r="A1954" s="46">
        <v>1904</v>
      </c>
      <c r="B1954" s="32" t="s">
        <v>317</v>
      </c>
      <c r="C1954" s="32" t="s">
        <v>339</v>
      </c>
      <c r="D1954" s="32" t="s">
        <v>320</v>
      </c>
      <c r="E1954" s="33">
        <v>1243</v>
      </c>
    </row>
    <row r="1955" spans="1:5" x14ac:dyDescent="0.35">
      <c r="A1955" s="46">
        <v>1905</v>
      </c>
      <c r="B1955" s="32" t="s">
        <v>317</v>
      </c>
      <c r="C1955" s="32" t="s">
        <v>340</v>
      </c>
      <c r="D1955" s="32" t="s">
        <v>321</v>
      </c>
      <c r="E1955" s="33">
        <v>1242</v>
      </c>
    </row>
    <row r="1956" spans="1:5" x14ac:dyDescent="0.35">
      <c r="A1956" s="46">
        <v>1906</v>
      </c>
      <c r="B1956" s="32" t="s">
        <v>317</v>
      </c>
      <c r="C1956" s="32" t="s">
        <v>341</v>
      </c>
      <c r="D1956" s="32" t="s">
        <v>323</v>
      </c>
      <c r="E1956" s="32">
        <v>365</v>
      </c>
    </row>
    <row r="1957" spans="1:5" x14ac:dyDescent="0.35">
      <c r="A1957" s="46">
        <v>1907</v>
      </c>
      <c r="B1957" s="32" t="s">
        <v>317</v>
      </c>
      <c r="C1957" s="32" t="s">
        <v>341</v>
      </c>
      <c r="D1957" s="32" t="s">
        <v>324</v>
      </c>
      <c r="E1957" s="32">
        <v>829</v>
      </c>
    </row>
    <row r="1958" spans="1:5" ht="29" x14ac:dyDescent="0.35">
      <c r="A1958" s="46">
        <v>1908</v>
      </c>
      <c r="B1958" s="32" t="s">
        <v>317</v>
      </c>
      <c r="C1958" s="32" t="s">
        <v>341</v>
      </c>
      <c r="D1958" s="32" t="s">
        <v>325</v>
      </c>
      <c r="E1958" s="32">
        <v>24</v>
      </c>
    </row>
    <row r="1959" spans="1:5" x14ac:dyDescent="0.35">
      <c r="A1959" s="46">
        <v>1909</v>
      </c>
      <c r="B1959" s="32" t="s">
        <v>345</v>
      </c>
      <c r="C1959" s="32" t="s">
        <v>327</v>
      </c>
      <c r="D1959" s="32" t="s">
        <v>327</v>
      </c>
      <c r="E1959" s="33">
        <v>8823</v>
      </c>
    </row>
    <row r="1960" spans="1:5" ht="29" x14ac:dyDescent="0.35">
      <c r="A1960" s="46">
        <v>1910</v>
      </c>
      <c r="B1960" s="32" t="s">
        <v>345</v>
      </c>
      <c r="C1960" s="32" t="s">
        <v>327</v>
      </c>
      <c r="D1960" s="32" t="s">
        <v>328</v>
      </c>
      <c r="E1960" s="33">
        <v>7225</v>
      </c>
    </row>
    <row r="1961" spans="1:5" x14ac:dyDescent="0.35">
      <c r="A1961" s="46">
        <v>1911</v>
      </c>
      <c r="B1961" s="32" t="s">
        <v>345</v>
      </c>
      <c r="C1961" s="32" t="s">
        <v>327</v>
      </c>
      <c r="D1961" s="32" t="s">
        <v>329</v>
      </c>
      <c r="E1961" s="33">
        <v>5146</v>
      </c>
    </row>
    <row r="1962" spans="1:5" ht="29" x14ac:dyDescent="0.35">
      <c r="A1962" s="46">
        <v>1912</v>
      </c>
      <c r="B1962" s="32" t="s">
        <v>345</v>
      </c>
      <c r="C1962" s="32" t="s">
        <v>342</v>
      </c>
      <c r="D1962" s="32" t="s">
        <v>330</v>
      </c>
      <c r="E1962" s="32">
        <v>0</v>
      </c>
    </row>
    <row r="1963" spans="1:5" x14ac:dyDescent="0.35">
      <c r="A1963" s="46">
        <v>1913</v>
      </c>
      <c r="B1963" s="32" t="s">
        <v>345</v>
      </c>
      <c r="C1963" s="32" t="s">
        <v>342</v>
      </c>
      <c r="D1963" s="32" t="s">
        <v>331</v>
      </c>
      <c r="E1963" s="33">
        <v>2077</v>
      </c>
    </row>
    <row r="1964" spans="1:5" x14ac:dyDescent="0.35">
      <c r="A1964" s="46">
        <v>1914</v>
      </c>
      <c r="B1964" s="32" t="s">
        <v>345</v>
      </c>
      <c r="C1964" s="32" t="s">
        <v>343</v>
      </c>
      <c r="D1964" s="32" t="s">
        <v>332</v>
      </c>
      <c r="E1964" s="33">
        <v>4250</v>
      </c>
    </row>
    <row r="1965" spans="1:5" x14ac:dyDescent="0.35">
      <c r="A1965" s="46">
        <v>1915</v>
      </c>
      <c r="B1965" s="32" t="s">
        <v>345</v>
      </c>
      <c r="C1965" s="32" t="s">
        <v>343</v>
      </c>
      <c r="D1965" s="32" t="s">
        <v>333</v>
      </c>
      <c r="E1965" s="33">
        <v>38983</v>
      </c>
    </row>
    <row r="1966" spans="1:5" x14ac:dyDescent="0.35">
      <c r="A1966" s="46">
        <v>1916</v>
      </c>
      <c r="B1966" s="32" t="s">
        <v>345</v>
      </c>
      <c r="C1966" s="32" t="s">
        <v>343</v>
      </c>
      <c r="D1966" s="32" t="s">
        <v>334</v>
      </c>
      <c r="E1966" s="33">
        <v>8576</v>
      </c>
    </row>
    <row r="1967" spans="1:5" x14ac:dyDescent="0.35">
      <c r="A1967" s="46">
        <v>1917</v>
      </c>
      <c r="B1967" s="32" t="s">
        <v>345</v>
      </c>
      <c r="C1967" s="32" t="s">
        <v>343</v>
      </c>
      <c r="D1967" s="32" t="s">
        <v>335</v>
      </c>
      <c r="E1967" s="32">
        <v>221</v>
      </c>
    </row>
    <row r="1968" spans="1:5" x14ac:dyDescent="0.35">
      <c r="A1968" s="46">
        <v>1918</v>
      </c>
      <c r="B1968" s="32" t="s">
        <v>345</v>
      </c>
      <c r="C1968" s="32" t="s">
        <v>336</v>
      </c>
      <c r="D1968" s="32" t="s">
        <v>336</v>
      </c>
      <c r="E1968" s="33">
        <v>1187</v>
      </c>
    </row>
    <row r="1969" spans="1:5" x14ac:dyDescent="0.35">
      <c r="A1969" s="46">
        <v>1919</v>
      </c>
      <c r="B1969" s="34" t="s">
        <v>337</v>
      </c>
      <c r="C1969" s="34"/>
      <c r="D1969" s="34"/>
      <c r="E1969" s="35">
        <v>174836</v>
      </c>
    </row>
    <row r="1970" spans="1:5" x14ac:dyDescent="0.35">
      <c r="A1970" s="46">
        <v>1920</v>
      </c>
    </row>
    <row r="1971" spans="1:5" x14ac:dyDescent="0.35">
      <c r="A1971" s="46">
        <v>1921</v>
      </c>
    </row>
    <row r="1972" spans="1:5" x14ac:dyDescent="0.35">
      <c r="A1972" s="46">
        <v>1922</v>
      </c>
    </row>
    <row r="1973" spans="1:5" x14ac:dyDescent="0.35">
      <c r="A1973" s="46">
        <v>1923</v>
      </c>
    </row>
    <row r="1974" spans="1:5" x14ac:dyDescent="0.35">
      <c r="A1974" s="46">
        <v>1924</v>
      </c>
    </row>
    <row r="1975" spans="1:5" x14ac:dyDescent="0.35">
      <c r="A1975" s="46">
        <v>1925</v>
      </c>
    </row>
    <row r="1976" spans="1:5" x14ac:dyDescent="0.35">
      <c r="A1976" s="46">
        <v>1926</v>
      </c>
    </row>
    <row r="1977" spans="1:5" x14ac:dyDescent="0.35">
      <c r="A1977" s="46">
        <v>1927</v>
      </c>
    </row>
    <row r="1978" spans="1:5" x14ac:dyDescent="0.35">
      <c r="A1978" s="46">
        <v>1928</v>
      </c>
    </row>
    <row r="1979" spans="1:5" x14ac:dyDescent="0.35">
      <c r="A1979" s="46">
        <v>1929</v>
      </c>
    </row>
    <row r="1980" spans="1:5" x14ac:dyDescent="0.35">
      <c r="A1980" s="46">
        <v>1930</v>
      </c>
    </row>
    <row r="1981" spans="1:5" x14ac:dyDescent="0.35">
      <c r="A1981" s="46">
        <v>1931</v>
      </c>
    </row>
    <row r="1982" spans="1:5" x14ac:dyDescent="0.35">
      <c r="A1982" s="46">
        <v>1932</v>
      </c>
    </row>
    <row r="1983" spans="1:5" x14ac:dyDescent="0.35">
      <c r="A1983" s="46">
        <v>1933</v>
      </c>
    </row>
    <row r="1984" spans="1:5" x14ac:dyDescent="0.35">
      <c r="A1984" s="46">
        <v>1934</v>
      </c>
    </row>
    <row r="1985" spans="1:1" x14ac:dyDescent="0.35">
      <c r="A1985" s="46">
        <v>1935</v>
      </c>
    </row>
    <row r="1986" spans="1:1" x14ac:dyDescent="0.35">
      <c r="A1986" s="46">
        <v>1936</v>
      </c>
    </row>
    <row r="1987" spans="1:1" x14ac:dyDescent="0.35">
      <c r="A1987" s="46">
        <v>1937</v>
      </c>
    </row>
    <row r="1988" spans="1:1" x14ac:dyDescent="0.35">
      <c r="A1988" s="46">
        <v>1938</v>
      </c>
    </row>
    <row r="1989" spans="1:1" x14ac:dyDescent="0.35">
      <c r="A1989" s="46">
        <v>1939</v>
      </c>
    </row>
    <row r="1990" spans="1:1" x14ac:dyDescent="0.35">
      <c r="A1990" s="46">
        <v>1940</v>
      </c>
    </row>
    <row r="1991" spans="1:1" x14ac:dyDescent="0.35">
      <c r="A1991" s="46">
        <v>1941</v>
      </c>
    </row>
    <row r="1992" spans="1:1" x14ac:dyDescent="0.35">
      <c r="A1992" s="46">
        <v>1942</v>
      </c>
    </row>
    <row r="1993" spans="1:1" x14ac:dyDescent="0.35">
      <c r="A1993" s="46">
        <v>1943</v>
      </c>
    </row>
    <row r="1994" spans="1:1" x14ac:dyDescent="0.35">
      <c r="A1994" s="46">
        <v>1944</v>
      </c>
    </row>
    <row r="1995" spans="1:1" x14ac:dyDescent="0.35">
      <c r="A1995" s="46">
        <v>1945</v>
      </c>
    </row>
    <row r="1996" spans="1:1" x14ac:dyDescent="0.35">
      <c r="A1996" s="46">
        <v>1946</v>
      </c>
    </row>
    <row r="1997" spans="1:1" x14ac:dyDescent="0.35">
      <c r="A1997" s="46">
        <v>1947</v>
      </c>
    </row>
    <row r="1998" spans="1:1" x14ac:dyDescent="0.35">
      <c r="A1998" s="46">
        <v>1948</v>
      </c>
    </row>
    <row r="1999" spans="1:1" x14ac:dyDescent="0.35">
      <c r="A1999" s="46">
        <v>1949</v>
      </c>
    </row>
    <row r="2000" spans="1:1" s="30" customFormat="1" x14ac:dyDescent="0.35">
      <c r="A2000" s="46">
        <v>1950</v>
      </c>
    </row>
    <row r="2001" spans="1:5" x14ac:dyDescent="0.35">
      <c r="A2001" s="46">
        <v>1951</v>
      </c>
      <c r="B2001" s="31" t="s">
        <v>34</v>
      </c>
      <c r="C2001" s="31" t="s">
        <v>315</v>
      </c>
      <c r="D2001" s="31" t="s">
        <v>338</v>
      </c>
      <c r="E2001" s="31" t="s">
        <v>316</v>
      </c>
    </row>
    <row r="2002" spans="1:5" ht="29" x14ac:dyDescent="0.35">
      <c r="A2002" s="46">
        <v>1952</v>
      </c>
      <c r="B2002" s="32" t="s">
        <v>317</v>
      </c>
      <c r="C2002" s="32" t="s">
        <v>339</v>
      </c>
      <c r="D2002" s="32" t="s">
        <v>318</v>
      </c>
      <c r="E2002" s="32">
        <v>56</v>
      </c>
    </row>
    <row r="2003" spans="1:5" x14ac:dyDescent="0.35">
      <c r="A2003" s="46">
        <v>1953</v>
      </c>
      <c r="B2003" s="32" t="s">
        <v>317</v>
      </c>
      <c r="C2003" s="32" t="s">
        <v>339</v>
      </c>
      <c r="D2003" s="32" t="s">
        <v>319</v>
      </c>
      <c r="E2003" s="32">
        <v>9</v>
      </c>
    </row>
    <row r="2004" spans="1:5" x14ac:dyDescent="0.35">
      <c r="A2004" s="46">
        <v>1954</v>
      </c>
      <c r="B2004" s="32" t="s">
        <v>317</v>
      </c>
      <c r="C2004" s="32" t="s">
        <v>341</v>
      </c>
      <c r="D2004" s="32" t="s">
        <v>323</v>
      </c>
      <c r="E2004" s="32">
        <v>29</v>
      </c>
    </row>
    <row r="2005" spans="1:5" x14ac:dyDescent="0.35">
      <c r="A2005" s="46">
        <v>1955</v>
      </c>
      <c r="B2005" s="32" t="s">
        <v>317</v>
      </c>
      <c r="C2005" s="32" t="s">
        <v>341</v>
      </c>
      <c r="D2005" s="32" t="s">
        <v>324</v>
      </c>
      <c r="E2005" s="32">
        <v>42</v>
      </c>
    </row>
    <row r="2006" spans="1:5" ht="29" x14ac:dyDescent="0.35">
      <c r="A2006" s="46">
        <v>1956</v>
      </c>
      <c r="B2006" s="32" t="s">
        <v>317</v>
      </c>
      <c r="C2006" s="32" t="s">
        <v>341</v>
      </c>
      <c r="D2006" s="32" t="s">
        <v>325</v>
      </c>
      <c r="E2006" s="32">
        <v>10</v>
      </c>
    </row>
    <row r="2007" spans="1:5" x14ac:dyDescent="0.35">
      <c r="A2007" s="46">
        <v>1957</v>
      </c>
      <c r="B2007" s="32" t="s">
        <v>345</v>
      </c>
      <c r="C2007" s="32" t="s">
        <v>327</v>
      </c>
      <c r="D2007" s="32" t="s">
        <v>327</v>
      </c>
      <c r="E2007" s="33">
        <v>1213</v>
      </c>
    </row>
    <row r="2008" spans="1:5" x14ac:dyDescent="0.35">
      <c r="A2008" s="46">
        <v>1958</v>
      </c>
      <c r="B2008" s="32" t="s">
        <v>345</v>
      </c>
      <c r="C2008" s="32" t="s">
        <v>327</v>
      </c>
      <c r="D2008" s="32" t="s">
        <v>329</v>
      </c>
      <c r="E2008" s="32">
        <v>41</v>
      </c>
    </row>
    <row r="2009" spans="1:5" x14ac:dyDescent="0.35">
      <c r="A2009" s="46">
        <v>1959</v>
      </c>
      <c r="B2009" s="32" t="s">
        <v>345</v>
      </c>
      <c r="C2009" s="32" t="s">
        <v>343</v>
      </c>
      <c r="D2009" s="32" t="s">
        <v>332</v>
      </c>
      <c r="E2009" s="33">
        <v>5542</v>
      </c>
    </row>
    <row r="2010" spans="1:5" x14ac:dyDescent="0.35">
      <c r="A2010" s="46">
        <v>1960</v>
      </c>
      <c r="B2010" s="32" t="s">
        <v>345</v>
      </c>
      <c r="C2010" s="32" t="s">
        <v>343</v>
      </c>
      <c r="D2010" s="32" t="s">
        <v>333</v>
      </c>
      <c r="E2010" s="33">
        <v>2588</v>
      </c>
    </row>
    <row r="2011" spans="1:5" x14ac:dyDescent="0.35">
      <c r="A2011" s="46">
        <v>1961</v>
      </c>
      <c r="B2011" s="32" t="s">
        <v>345</v>
      </c>
      <c r="C2011" s="32" t="s">
        <v>343</v>
      </c>
      <c r="D2011" s="32" t="s">
        <v>334</v>
      </c>
      <c r="E2011" s="33">
        <v>1778</v>
      </c>
    </row>
    <row r="2012" spans="1:5" x14ac:dyDescent="0.35">
      <c r="A2012" s="46">
        <v>1962</v>
      </c>
      <c r="B2012" s="32" t="s">
        <v>345</v>
      </c>
      <c r="C2012" s="32" t="s">
        <v>343</v>
      </c>
      <c r="D2012" s="32" t="s">
        <v>335</v>
      </c>
      <c r="E2012" s="32">
        <v>8</v>
      </c>
    </row>
    <row r="2013" spans="1:5" x14ac:dyDescent="0.35">
      <c r="A2013" s="46">
        <v>1963</v>
      </c>
      <c r="B2013" s="32" t="s">
        <v>345</v>
      </c>
      <c r="C2013" s="32" t="s">
        <v>336</v>
      </c>
      <c r="D2013" s="32" t="s">
        <v>336</v>
      </c>
      <c r="E2013" s="32">
        <v>16</v>
      </c>
    </row>
    <row r="2014" spans="1:5" x14ac:dyDescent="0.35">
      <c r="A2014" s="46">
        <v>1964</v>
      </c>
      <c r="B2014" s="34" t="s">
        <v>337</v>
      </c>
      <c r="C2014" s="34"/>
      <c r="D2014" s="34"/>
      <c r="E2014" s="35">
        <v>11332</v>
      </c>
    </row>
    <row r="2015" spans="1:5" x14ac:dyDescent="0.35">
      <c r="A2015" s="46">
        <v>1965</v>
      </c>
    </row>
    <row r="2016" spans="1:5" x14ac:dyDescent="0.35">
      <c r="A2016" s="46">
        <v>1966</v>
      </c>
    </row>
    <row r="2017" spans="1:1" x14ac:dyDescent="0.35">
      <c r="A2017" s="46">
        <v>1967</v>
      </c>
    </row>
    <row r="2018" spans="1:1" x14ac:dyDescent="0.35">
      <c r="A2018" s="46">
        <v>1968</v>
      </c>
    </row>
    <row r="2019" spans="1:1" x14ac:dyDescent="0.35">
      <c r="A2019" s="46">
        <v>1969</v>
      </c>
    </row>
    <row r="2020" spans="1:1" x14ac:dyDescent="0.35">
      <c r="A2020" s="46">
        <v>1970</v>
      </c>
    </row>
    <row r="2021" spans="1:1" x14ac:dyDescent="0.35">
      <c r="A2021" s="46">
        <v>1971</v>
      </c>
    </row>
    <row r="2022" spans="1:1" x14ac:dyDescent="0.35">
      <c r="A2022" s="46">
        <v>1972</v>
      </c>
    </row>
    <row r="2023" spans="1:1" x14ac:dyDescent="0.35">
      <c r="A2023" s="46">
        <v>1973</v>
      </c>
    </row>
    <row r="2024" spans="1:1" x14ac:dyDescent="0.35">
      <c r="A2024" s="46">
        <v>1974</v>
      </c>
    </row>
    <row r="2025" spans="1:1" x14ac:dyDescent="0.35">
      <c r="A2025" s="46">
        <v>1975</v>
      </c>
    </row>
    <row r="2026" spans="1:1" x14ac:dyDescent="0.35">
      <c r="A2026" s="46">
        <v>1976</v>
      </c>
    </row>
    <row r="2027" spans="1:1" x14ac:dyDescent="0.35">
      <c r="A2027" s="46">
        <v>1977</v>
      </c>
    </row>
    <row r="2028" spans="1:1" x14ac:dyDescent="0.35">
      <c r="A2028" s="46">
        <v>1978</v>
      </c>
    </row>
    <row r="2029" spans="1:1" x14ac:dyDescent="0.35">
      <c r="A2029" s="46">
        <v>1979</v>
      </c>
    </row>
    <row r="2030" spans="1:1" x14ac:dyDescent="0.35">
      <c r="A2030" s="46">
        <v>1980</v>
      </c>
    </row>
    <row r="2031" spans="1:1" x14ac:dyDescent="0.35">
      <c r="A2031" s="46">
        <v>1981</v>
      </c>
    </row>
    <row r="2032" spans="1:1" x14ac:dyDescent="0.35">
      <c r="A2032" s="46">
        <v>1982</v>
      </c>
    </row>
    <row r="2033" spans="1:1" x14ac:dyDescent="0.35">
      <c r="A2033" s="46">
        <v>1983</v>
      </c>
    </row>
    <row r="2034" spans="1:1" x14ac:dyDescent="0.35">
      <c r="A2034" s="46">
        <v>1984</v>
      </c>
    </row>
    <row r="2035" spans="1:1" x14ac:dyDescent="0.35">
      <c r="A2035" s="46">
        <v>1985</v>
      </c>
    </row>
    <row r="2036" spans="1:1" x14ac:dyDescent="0.35">
      <c r="A2036" s="46">
        <v>1986</v>
      </c>
    </row>
    <row r="2037" spans="1:1" x14ac:dyDescent="0.35">
      <c r="A2037" s="46">
        <v>1987</v>
      </c>
    </row>
    <row r="2038" spans="1:1" x14ac:dyDescent="0.35">
      <c r="A2038" s="46">
        <v>1988</v>
      </c>
    </row>
    <row r="2039" spans="1:1" x14ac:dyDescent="0.35">
      <c r="A2039" s="46">
        <v>1989</v>
      </c>
    </row>
    <row r="2040" spans="1:1" x14ac:dyDescent="0.35">
      <c r="A2040" s="46">
        <v>1990</v>
      </c>
    </row>
    <row r="2041" spans="1:1" x14ac:dyDescent="0.35">
      <c r="A2041" s="46">
        <v>1991</v>
      </c>
    </row>
    <row r="2042" spans="1:1" x14ac:dyDescent="0.35">
      <c r="A2042" s="46">
        <v>1992</v>
      </c>
    </row>
    <row r="2043" spans="1:1" x14ac:dyDescent="0.35">
      <c r="A2043" s="46">
        <v>1993</v>
      </c>
    </row>
    <row r="2044" spans="1:1" x14ac:dyDescent="0.35">
      <c r="A2044" s="46">
        <v>1994</v>
      </c>
    </row>
    <row r="2045" spans="1:1" x14ac:dyDescent="0.35">
      <c r="A2045" s="46">
        <v>1995</v>
      </c>
    </row>
    <row r="2046" spans="1:1" x14ac:dyDescent="0.35">
      <c r="A2046" s="46">
        <v>1996</v>
      </c>
    </row>
    <row r="2047" spans="1:1" x14ac:dyDescent="0.35">
      <c r="A2047" s="46">
        <v>1997</v>
      </c>
    </row>
    <row r="2048" spans="1:1" x14ac:dyDescent="0.35">
      <c r="A2048" s="46">
        <v>1998</v>
      </c>
    </row>
    <row r="2049" spans="1:5" x14ac:dyDescent="0.35">
      <c r="A2049" s="46">
        <v>1999</v>
      </c>
    </row>
    <row r="2050" spans="1:5" s="30" customFormat="1" x14ac:dyDescent="0.35">
      <c r="A2050" s="46">
        <v>2000</v>
      </c>
    </row>
    <row r="2051" spans="1:5" x14ac:dyDescent="0.35">
      <c r="A2051" s="46">
        <v>2001</v>
      </c>
      <c r="B2051" s="31" t="s">
        <v>74</v>
      </c>
      <c r="C2051" s="31" t="s">
        <v>315</v>
      </c>
      <c r="D2051" s="31" t="s">
        <v>338</v>
      </c>
      <c r="E2051" s="31" t="s">
        <v>316</v>
      </c>
    </row>
    <row r="2052" spans="1:5" ht="29" x14ac:dyDescent="0.35">
      <c r="A2052" s="46">
        <v>2002</v>
      </c>
      <c r="B2052" s="32" t="s">
        <v>317</v>
      </c>
      <c r="C2052" s="32" t="s">
        <v>339</v>
      </c>
      <c r="D2052" s="32" t="s">
        <v>318</v>
      </c>
      <c r="E2052" s="33">
        <v>89729</v>
      </c>
    </row>
    <row r="2053" spans="1:5" x14ac:dyDescent="0.35">
      <c r="A2053" s="46">
        <v>2003</v>
      </c>
      <c r="B2053" s="32" t="s">
        <v>317</v>
      </c>
      <c r="C2053" s="32" t="s">
        <v>339</v>
      </c>
      <c r="D2053" s="32" t="s">
        <v>319</v>
      </c>
      <c r="E2053" s="33">
        <v>1419</v>
      </c>
    </row>
    <row r="2054" spans="1:5" ht="29" x14ac:dyDescent="0.35">
      <c r="A2054" s="46">
        <v>2004</v>
      </c>
      <c r="B2054" s="32" t="s">
        <v>317</v>
      </c>
      <c r="C2054" s="32" t="s">
        <v>339</v>
      </c>
      <c r="D2054" s="32" t="s">
        <v>320</v>
      </c>
      <c r="E2054" s="32">
        <v>67</v>
      </c>
    </row>
    <row r="2055" spans="1:5" x14ac:dyDescent="0.35">
      <c r="A2055" s="46">
        <v>2005</v>
      </c>
      <c r="B2055" s="32" t="s">
        <v>317</v>
      </c>
      <c r="C2055" s="32" t="s">
        <v>340</v>
      </c>
      <c r="D2055" s="32" t="s">
        <v>321</v>
      </c>
      <c r="E2055" s="33">
        <v>1983</v>
      </c>
    </row>
    <row r="2056" spans="1:5" x14ac:dyDescent="0.35">
      <c r="A2056" s="46">
        <v>2006</v>
      </c>
      <c r="B2056" s="32" t="s">
        <v>317</v>
      </c>
      <c r="C2056" s="32" t="s">
        <v>340</v>
      </c>
      <c r="D2056" s="32" t="s">
        <v>322</v>
      </c>
      <c r="E2056" s="32">
        <v>14</v>
      </c>
    </row>
    <row r="2057" spans="1:5" x14ac:dyDescent="0.35">
      <c r="A2057" s="46">
        <v>2007</v>
      </c>
      <c r="B2057" s="32" t="s">
        <v>317</v>
      </c>
      <c r="C2057" s="32" t="s">
        <v>341</v>
      </c>
      <c r="D2057" s="32" t="s">
        <v>323</v>
      </c>
      <c r="E2057" s="32">
        <v>107</v>
      </c>
    </row>
    <row r="2058" spans="1:5" x14ac:dyDescent="0.35">
      <c r="A2058" s="46">
        <v>2008</v>
      </c>
      <c r="B2058" s="32" t="s">
        <v>317</v>
      </c>
      <c r="C2058" s="32" t="s">
        <v>341</v>
      </c>
      <c r="D2058" s="32" t="s">
        <v>324</v>
      </c>
      <c r="E2058" s="32">
        <v>231</v>
      </c>
    </row>
    <row r="2059" spans="1:5" ht="29" x14ac:dyDescent="0.35">
      <c r="A2059" s="46">
        <v>2009</v>
      </c>
      <c r="B2059" s="32" t="s">
        <v>317</v>
      </c>
      <c r="C2059" s="32" t="s">
        <v>341</v>
      </c>
      <c r="D2059" s="32" t="s">
        <v>325</v>
      </c>
      <c r="E2059" s="32">
        <v>123</v>
      </c>
    </row>
    <row r="2060" spans="1:5" x14ac:dyDescent="0.35">
      <c r="A2060" s="46">
        <v>2010</v>
      </c>
      <c r="B2060" s="32" t="s">
        <v>345</v>
      </c>
      <c r="C2060" s="32" t="s">
        <v>327</v>
      </c>
      <c r="D2060" s="32" t="s">
        <v>327</v>
      </c>
      <c r="E2060" s="33">
        <v>61104</v>
      </c>
    </row>
    <row r="2061" spans="1:5" ht="29" x14ac:dyDescent="0.35">
      <c r="A2061" s="46">
        <v>2011</v>
      </c>
      <c r="B2061" s="32" t="s">
        <v>345</v>
      </c>
      <c r="C2061" s="32" t="s">
        <v>327</v>
      </c>
      <c r="D2061" s="32" t="s">
        <v>328</v>
      </c>
      <c r="E2061" s="33">
        <v>188424</v>
      </c>
    </row>
    <row r="2062" spans="1:5" x14ac:dyDescent="0.35">
      <c r="A2062" s="46">
        <v>2012</v>
      </c>
      <c r="B2062" s="32" t="s">
        <v>345</v>
      </c>
      <c r="C2062" s="32" t="s">
        <v>327</v>
      </c>
      <c r="D2062" s="32" t="s">
        <v>329</v>
      </c>
      <c r="E2062" s="33">
        <v>6903</v>
      </c>
    </row>
    <row r="2063" spans="1:5" ht="29" x14ac:dyDescent="0.35">
      <c r="A2063" s="46">
        <v>2013</v>
      </c>
      <c r="B2063" s="32" t="s">
        <v>345</v>
      </c>
      <c r="C2063" s="32" t="s">
        <v>342</v>
      </c>
      <c r="D2063" s="32" t="s">
        <v>330</v>
      </c>
      <c r="E2063" s="33">
        <v>1402</v>
      </c>
    </row>
    <row r="2064" spans="1:5" x14ac:dyDescent="0.35">
      <c r="A2064" s="46">
        <v>2014</v>
      </c>
      <c r="B2064" s="32" t="s">
        <v>345</v>
      </c>
      <c r="C2064" s="32" t="s">
        <v>342</v>
      </c>
      <c r="D2064" s="32" t="s">
        <v>331</v>
      </c>
      <c r="E2064" s="33">
        <v>2774</v>
      </c>
    </row>
    <row r="2065" spans="1:5" x14ac:dyDescent="0.35">
      <c r="A2065" s="46">
        <v>2015</v>
      </c>
      <c r="B2065" s="32" t="s">
        <v>345</v>
      </c>
      <c r="C2065" s="32" t="s">
        <v>343</v>
      </c>
      <c r="D2065" s="32" t="s">
        <v>332</v>
      </c>
      <c r="E2065" s="33">
        <v>3091</v>
      </c>
    </row>
    <row r="2066" spans="1:5" x14ac:dyDescent="0.35">
      <c r="A2066" s="46">
        <v>2016</v>
      </c>
      <c r="B2066" s="32" t="s">
        <v>345</v>
      </c>
      <c r="C2066" s="32" t="s">
        <v>343</v>
      </c>
      <c r="D2066" s="32" t="s">
        <v>333</v>
      </c>
      <c r="E2066" s="33">
        <v>13163</v>
      </c>
    </row>
    <row r="2067" spans="1:5" x14ac:dyDescent="0.35">
      <c r="A2067" s="46">
        <v>2017</v>
      </c>
      <c r="B2067" s="32" t="s">
        <v>345</v>
      </c>
      <c r="C2067" s="32" t="s">
        <v>343</v>
      </c>
      <c r="D2067" s="32" t="s">
        <v>334</v>
      </c>
      <c r="E2067" s="33">
        <v>6157</v>
      </c>
    </row>
    <row r="2068" spans="1:5" x14ac:dyDescent="0.35">
      <c r="A2068" s="46">
        <v>2018</v>
      </c>
      <c r="B2068" s="32" t="s">
        <v>345</v>
      </c>
      <c r="C2068" s="32" t="s">
        <v>343</v>
      </c>
      <c r="D2068" s="32" t="s">
        <v>335</v>
      </c>
      <c r="E2068" s="32">
        <v>131</v>
      </c>
    </row>
    <row r="2069" spans="1:5" x14ac:dyDescent="0.35">
      <c r="A2069" s="46">
        <v>2019</v>
      </c>
      <c r="B2069" s="32" t="s">
        <v>345</v>
      </c>
      <c r="C2069" s="32" t="s">
        <v>336</v>
      </c>
      <c r="D2069" s="32" t="s">
        <v>336</v>
      </c>
      <c r="E2069" s="33">
        <v>7566</v>
      </c>
    </row>
    <row r="2070" spans="1:5" x14ac:dyDescent="0.35">
      <c r="A2070" s="46">
        <v>2020</v>
      </c>
      <c r="B2070" s="34" t="s">
        <v>337</v>
      </c>
      <c r="C2070" s="34"/>
      <c r="D2070" s="34"/>
      <c r="E2070" s="35">
        <v>384385</v>
      </c>
    </row>
    <row r="2071" spans="1:5" x14ac:dyDescent="0.35">
      <c r="A2071" s="46">
        <v>2021</v>
      </c>
    </row>
    <row r="2072" spans="1:5" x14ac:dyDescent="0.35">
      <c r="A2072" s="46">
        <v>2022</v>
      </c>
    </row>
    <row r="2073" spans="1:5" x14ac:dyDescent="0.35">
      <c r="A2073" s="46">
        <v>2023</v>
      </c>
    </row>
    <row r="2074" spans="1:5" x14ac:dyDescent="0.35">
      <c r="A2074" s="46">
        <v>2024</v>
      </c>
    </row>
    <row r="2075" spans="1:5" x14ac:dyDescent="0.35">
      <c r="A2075" s="46">
        <v>2025</v>
      </c>
    </row>
    <row r="2076" spans="1:5" x14ac:dyDescent="0.35">
      <c r="A2076" s="46">
        <v>2026</v>
      </c>
    </row>
    <row r="2077" spans="1:5" x14ac:dyDescent="0.35">
      <c r="A2077" s="46">
        <v>2027</v>
      </c>
    </row>
    <row r="2078" spans="1:5" x14ac:dyDescent="0.35">
      <c r="A2078" s="46">
        <v>2028</v>
      </c>
    </row>
    <row r="2079" spans="1:5" x14ac:dyDescent="0.35">
      <c r="A2079" s="46">
        <v>2029</v>
      </c>
    </row>
    <row r="2080" spans="1:5" x14ac:dyDescent="0.35">
      <c r="A2080" s="46">
        <v>2030</v>
      </c>
    </row>
    <row r="2081" spans="1:1" x14ac:dyDescent="0.35">
      <c r="A2081" s="46">
        <v>2031</v>
      </c>
    </row>
    <row r="2082" spans="1:1" x14ac:dyDescent="0.35">
      <c r="A2082" s="46">
        <v>2032</v>
      </c>
    </row>
    <row r="2083" spans="1:1" x14ac:dyDescent="0.35">
      <c r="A2083" s="46">
        <v>2033</v>
      </c>
    </row>
    <row r="2084" spans="1:1" x14ac:dyDescent="0.35">
      <c r="A2084" s="46">
        <v>2034</v>
      </c>
    </row>
    <row r="2085" spans="1:1" x14ac:dyDescent="0.35">
      <c r="A2085" s="46">
        <v>2035</v>
      </c>
    </row>
    <row r="2086" spans="1:1" x14ac:dyDescent="0.35">
      <c r="A2086" s="46">
        <v>2036</v>
      </c>
    </row>
    <row r="2087" spans="1:1" x14ac:dyDescent="0.35">
      <c r="A2087" s="46">
        <v>2037</v>
      </c>
    </row>
    <row r="2088" spans="1:1" x14ac:dyDescent="0.35">
      <c r="A2088" s="46">
        <v>2038</v>
      </c>
    </row>
    <row r="2089" spans="1:1" x14ac:dyDescent="0.35">
      <c r="A2089" s="46">
        <v>2039</v>
      </c>
    </row>
    <row r="2090" spans="1:1" x14ac:dyDescent="0.35">
      <c r="A2090" s="46">
        <v>2040</v>
      </c>
    </row>
    <row r="2091" spans="1:1" x14ac:dyDescent="0.35">
      <c r="A2091" s="46">
        <v>2041</v>
      </c>
    </row>
    <row r="2092" spans="1:1" x14ac:dyDescent="0.35">
      <c r="A2092" s="46">
        <v>2042</v>
      </c>
    </row>
    <row r="2093" spans="1:1" x14ac:dyDescent="0.35">
      <c r="A2093" s="46">
        <v>2043</v>
      </c>
    </row>
    <row r="2094" spans="1:1" x14ac:dyDescent="0.35">
      <c r="A2094" s="46">
        <v>2044</v>
      </c>
    </row>
    <row r="2095" spans="1:1" x14ac:dyDescent="0.35">
      <c r="A2095" s="46">
        <v>2045</v>
      </c>
    </row>
    <row r="2096" spans="1:1" x14ac:dyDescent="0.35">
      <c r="A2096" s="46">
        <v>2046</v>
      </c>
    </row>
    <row r="2097" spans="1:5" x14ac:dyDescent="0.35">
      <c r="A2097" s="46">
        <v>2047</v>
      </c>
    </row>
    <row r="2098" spans="1:5" x14ac:dyDescent="0.35">
      <c r="A2098" s="46">
        <v>2048</v>
      </c>
    </row>
    <row r="2099" spans="1:5" x14ac:dyDescent="0.35">
      <c r="A2099" s="46">
        <v>2049</v>
      </c>
    </row>
    <row r="2100" spans="1:5" s="30" customFormat="1" x14ac:dyDescent="0.35">
      <c r="A2100" s="46">
        <v>2050</v>
      </c>
    </row>
    <row r="2101" spans="1:5" x14ac:dyDescent="0.35">
      <c r="A2101" s="46">
        <v>2051</v>
      </c>
      <c r="B2101" s="31" t="s">
        <v>35</v>
      </c>
      <c r="C2101" s="31" t="s">
        <v>315</v>
      </c>
      <c r="D2101" s="31" t="s">
        <v>338</v>
      </c>
      <c r="E2101" s="31" t="s">
        <v>316</v>
      </c>
    </row>
    <row r="2102" spans="1:5" x14ac:dyDescent="0.35">
      <c r="A2102" s="46">
        <v>2052</v>
      </c>
      <c r="B2102" s="32" t="s">
        <v>345</v>
      </c>
      <c r="C2102" s="32" t="s">
        <v>343</v>
      </c>
      <c r="D2102" s="32" t="s">
        <v>332</v>
      </c>
      <c r="E2102" s="33">
        <v>2662</v>
      </c>
    </row>
    <row r="2103" spans="1:5" x14ac:dyDescent="0.35">
      <c r="A2103" s="46">
        <v>2053</v>
      </c>
      <c r="B2103" s="32" t="s">
        <v>345</v>
      </c>
      <c r="C2103" s="32" t="s">
        <v>343</v>
      </c>
      <c r="D2103" s="32" t="s">
        <v>333</v>
      </c>
      <c r="E2103" s="32">
        <v>1</v>
      </c>
    </row>
    <row r="2104" spans="1:5" x14ac:dyDescent="0.35">
      <c r="A2104" s="46">
        <v>2054</v>
      </c>
      <c r="B2104" s="32" t="s">
        <v>345</v>
      </c>
      <c r="C2104" s="32" t="s">
        <v>343</v>
      </c>
      <c r="D2104" s="32" t="s">
        <v>334</v>
      </c>
      <c r="E2104" s="32">
        <v>461</v>
      </c>
    </row>
    <row r="2105" spans="1:5" x14ac:dyDescent="0.35">
      <c r="A2105" s="46">
        <v>2055</v>
      </c>
      <c r="B2105" s="34" t="s">
        <v>337</v>
      </c>
      <c r="C2105" s="34"/>
      <c r="D2105" s="34"/>
      <c r="E2105" s="35">
        <v>3124</v>
      </c>
    </row>
    <row r="2106" spans="1:5" x14ac:dyDescent="0.35">
      <c r="A2106" s="46">
        <v>2056</v>
      </c>
    </row>
    <row r="2107" spans="1:5" x14ac:dyDescent="0.35">
      <c r="A2107" s="46">
        <v>2057</v>
      </c>
    </row>
    <row r="2108" spans="1:5" x14ac:dyDescent="0.35">
      <c r="A2108" s="46">
        <v>2058</v>
      </c>
    </row>
    <row r="2109" spans="1:5" x14ac:dyDescent="0.35">
      <c r="A2109" s="46">
        <v>2059</v>
      </c>
    </row>
    <row r="2110" spans="1:5" x14ac:dyDescent="0.35">
      <c r="A2110" s="46">
        <v>2060</v>
      </c>
    </row>
    <row r="2111" spans="1:5" x14ac:dyDescent="0.35">
      <c r="A2111" s="46">
        <v>2061</v>
      </c>
    </row>
    <row r="2112" spans="1:5" x14ac:dyDescent="0.35">
      <c r="A2112" s="46">
        <v>2062</v>
      </c>
    </row>
    <row r="2113" spans="1:1" x14ac:dyDescent="0.35">
      <c r="A2113" s="46">
        <v>2063</v>
      </c>
    </row>
    <row r="2114" spans="1:1" x14ac:dyDescent="0.35">
      <c r="A2114" s="46">
        <v>2064</v>
      </c>
    </row>
    <row r="2115" spans="1:1" x14ac:dyDescent="0.35">
      <c r="A2115" s="46">
        <v>2065</v>
      </c>
    </row>
    <row r="2116" spans="1:1" x14ac:dyDescent="0.35">
      <c r="A2116" s="46">
        <v>2066</v>
      </c>
    </row>
    <row r="2117" spans="1:1" x14ac:dyDescent="0.35">
      <c r="A2117" s="46">
        <v>2067</v>
      </c>
    </row>
    <row r="2118" spans="1:1" x14ac:dyDescent="0.35">
      <c r="A2118" s="46">
        <v>2068</v>
      </c>
    </row>
    <row r="2119" spans="1:1" x14ac:dyDescent="0.35">
      <c r="A2119" s="46">
        <v>2069</v>
      </c>
    </row>
    <row r="2120" spans="1:1" x14ac:dyDescent="0.35">
      <c r="A2120" s="46">
        <v>2070</v>
      </c>
    </row>
    <row r="2121" spans="1:1" x14ac:dyDescent="0.35">
      <c r="A2121" s="46">
        <v>2071</v>
      </c>
    </row>
    <row r="2122" spans="1:1" x14ac:dyDescent="0.35">
      <c r="A2122" s="46">
        <v>2072</v>
      </c>
    </row>
    <row r="2123" spans="1:1" x14ac:dyDescent="0.35">
      <c r="A2123" s="46">
        <v>2073</v>
      </c>
    </row>
    <row r="2124" spans="1:1" x14ac:dyDescent="0.35">
      <c r="A2124" s="46">
        <v>2074</v>
      </c>
    </row>
    <row r="2125" spans="1:1" x14ac:dyDescent="0.35">
      <c r="A2125" s="46">
        <v>2075</v>
      </c>
    </row>
    <row r="2126" spans="1:1" x14ac:dyDescent="0.35">
      <c r="A2126" s="46">
        <v>2076</v>
      </c>
    </row>
    <row r="2127" spans="1:1" x14ac:dyDescent="0.35">
      <c r="A2127" s="46">
        <v>2077</v>
      </c>
    </row>
    <row r="2128" spans="1:1" x14ac:dyDescent="0.35">
      <c r="A2128" s="46">
        <v>2078</v>
      </c>
    </row>
    <row r="2129" spans="1:1" x14ac:dyDescent="0.35">
      <c r="A2129" s="46">
        <v>2079</v>
      </c>
    </row>
    <row r="2130" spans="1:1" x14ac:dyDescent="0.35">
      <c r="A2130" s="46">
        <v>2080</v>
      </c>
    </row>
    <row r="2131" spans="1:1" x14ac:dyDescent="0.35">
      <c r="A2131" s="46">
        <v>2081</v>
      </c>
    </row>
    <row r="2132" spans="1:1" x14ac:dyDescent="0.35">
      <c r="A2132" s="46">
        <v>2082</v>
      </c>
    </row>
    <row r="2133" spans="1:1" x14ac:dyDescent="0.35">
      <c r="A2133" s="46">
        <v>2083</v>
      </c>
    </row>
    <row r="2134" spans="1:1" x14ac:dyDescent="0.35">
      <c r="A2134" s="46">
        <v>2084</v>
      </c>
    </row>
    <row r="2135" spans="1:1" x14ac:dyDescent="0.35">
      <c r="A2135" s="46">
        <v>2085</v>
      </c>
    </row>
    <row r="2136" spans="1:1" x14ac:dyDescent="0.35">
      <c r="A2136" s="46">
        <v>2086</v>
      </c>
    </row>
    <row r="2137" spans="1:1" x14ac:dyDescent="0.35">
      <c r="A2137" s="46">
        <v>2087</v>
      </c>
    </row>
    <row r="2138" spans="1:1" x14ac:dyDescent="0.35">
      <c r="A2138" s="46">
        <v>2088</v>
      </c>
    </row>
    <row r="2139" spans="1:1" x14ac:dyDescent="0.35">
      <c r="A2139" s="46">
        <v>2089</v>
      </c>
    </row>
    <row r="2140" spans="1:1" x14ac:dyDescent="0.35">
      <c r="A2140" s="46">
        <v>2090</v>
      </c>
    </row>
    <row r="2141" spans="1:1" x14ac:dyDescent="0.35">
      <c r="A2141" s="46">
        <v>2091</v>
      </c>
    </row>
    <row r="2142" spans="1:1" x14ac:dyDescent="0.35">
      <c r="A2142" s="46">
        <v>2092</v>
      </c>
    </row>
    <row r="2143" spans="1:1" x14ac:dyDescent="0.35">
      <c r="A2143" s="46">
        <v>2093</v>
      </c>
    </row>
    <row r="2144" spans="1:1" x14ac:dyDescent="0.35">
      <c r="A2144" s="46">
        <v>2094</v>
      </c>
    </row>
    <row r="2145" spans="1:5" x14ac:dyDescent="0.35">
      <c r="A2145" s="46">
        <v>2095</v>
      </c>
    </row>
    <row r="2146" spans="1:5" x14ac:dyDescent="0.35">
      <c r="A2146" s="46">
        <v>2096</v>
      </c>
    </row>
    <row r="2147" spans="1:5" x14ac:dyDescent="0.35">
      <c r="A2147" s="46">
        <v>2097</v>
      </c>
    </row>
    <row r="2148" spans="1:5" x14ac:dyDescent="0.35">
      <c r="A2148" s="46">
        <v>2098</v>
      </c>
    </row>
    <row r="2149" spans="1:5" x14ac:dyDescent="0.35">
      <c r="A2149" s="46">
        <v>2099</v>
      </c>
    </row>
    <row r="2150" spans="1:5" s="30" customFormat="1" x14ac:dyDescent="0.35">
      <c r="A2150" s="46">
        <v>2100</v>
      </c>
    </row>
    <row r="2151" spans="1:5" x14ac:dyDescent="0.35">
      <c r="A2151" s="46">
        <v>2101</v>
      </c>
      <c r="B2151" s="31" t="s">
        <v>36</v>
      </c>
      <c r="C2151" s="31" t="s">
        <v>315</v>
      </c>
      <c r="D2151" s="31" t="s">
        <v>338</v>
      </c>
      <c r="E2151" s="31" t="s">
        <v>316</v>
      </c>
    </row>
    <row r="2152" spans="1:5" ht="29" x14ac:dyDescent="0.35">
      <c r="A2152" s="46">
        <v>2102</v>
      </c>
      <c r="B2152" s="32" t="s">
        <v>317</v>
      </c>
      <c r="C2152" s="32" t="s">
        <v>339</v>
      </c>
      <c r="D2152" s="32" t="s">
        <v>318</v>
      </c>
      <c r="E2152" s="32">
        <v>1</v>
      </c>
    </row>
    <row r="2153" spans="1:5" x14ac:dyDescent="0.35">
      <c r="A2153" s="46">
        <v>2103</v>
      </c>
      <c r="B2153" s="32" t="s">
        <v>317</v>
      </c>
      <c r="C2153" s="32" t="s">
        <v>341</v>
      </c>
      <c r="D2153" s="32" t="s">
        <v>323</v>
      </c>
      <c r="E2153" s="32">
        <v>2</v>
      </c>
    </row>
    <row r="2154" spans="1:5" ht="29" x14ac:dyDescent="0.35">
      <c r="A2154" s="46">
        <v>2104</v>
      </c>
      <c r="B2154" s="32" t="s">
        <v>317</v>
      </c>
      <c r="C2154" s="32" t="s">
        <v>341</v>
      </c>
      <c r="D2154" s="32" t="s">
        <v>325</v>
      </c>
      <c r="E2154" s="32">
        <v>0</v>
      </c>
    </row>
    <row r="2155" spans="1:5" x14ac:dyDescent="0.35">
      <c r="A2155" s="46">
        <v>2105</v>
      </c>
      <c r="B2155" s="32" t="s">
        <v>345</v>
      </c>
      <c r="C2155" s="32" t="s">
        <v>327</v>
      </c>
      <c r="D2155" s="32" t="s">
        <v>327</v>
      </c>
      <c r="E2155" s="32">
        <v>35</v>
      </c>
    </row>
    <row r="2156" spans="1:5" x14ac:dyDescent="0.35">
      <c r="A2156" s="46">
        <v>2106</v>
      </c>
      <c r="B2156" s="32" t="s">
        <v>345</v>
      </c>
      <c r="C2156" s="32" t="s">
        <v>343</v>
      </c>
      <c r="D2156" s="32" t="s">
        <v>332</v>
      </c>
      <c r="E2156" s="33">
        <v>4928</v>
      </c>
    </row>
    <row r="2157" spans="1:5" x14ac:dyDescent="0.35">
      <c r="A2157" s="46">
        <v>2107</v>
      </c>
      <c r="B2157" s="32" t="s">
        <v>345</v>
      </c>
      <c r="C2157" s="32" t="s">
        <v>343</v>
      </c>
      <c r="D2157" s="32" t="s">
        <v>333</v>
      </c>
      <c r="E2157" s="32">
        <v>156</v>
      </c>
    </row>
    <row r="2158" spans="1:5" x14ac:dyDescent="0.35">
      <c r="A2158" s="46">
        <v>2108</v>
      </c>
      <c r="B2158" s="32" t="s">
        <v>345</v>
      </c>
      <c r="C2158" s="32" t="s">
        <v>343</v>
      </c>
      <c r="D2158" s="32" t="s">
        <v>334</v>
      </c>
      <c r="E2158" s="33">
        <v>1019</v>
      </c>
    </row>
    <row r="2159" spans="1:5" x14ac:dyDescent="0.35">
      <c r="A2159" s="46">
        <v>2109</v>
      </c>
      <c r="B2159" s="34" t="s">
        <v>337</v>
      </c>
      <c r="C2159" s="34"/>
      <c r="D2159" s="34"/>
      <c r="E2159" s="35">
        <v>6141</v>
      </c>
    </row>
    <row r="2160" spans="1:5" x14ac:dyDescent="0.35">
      <c r="A2160" s="46">
        <v>2110</v>
      </c>
    </row>
    <row r="2161" spans="1:1" x14ac:dyDescent="0.35">
      <c r="A2161" s="46">
        <v>2111</v>
      </c>
    </row>
    <row r="2162" spans="1:1" x14ac:dyDescent="0.35">
      <c r="A2162" s="46">
        <v>2112</v>
      </c>
    </row>
    <row r="2163" spans="1:1" x14ac:dyDescent="0.35">
      <c r="A2163" s="46">
        <v>2113</v>
      </c>
    </row>
    <row r="2164" spans="1:1" x14ac:dyDescent="0.35">
      <c r="A2164" s="46">
        <v>2114</v>
      </c>
    </row>
    <row r="2165" spans="1:1" x14ac:dyDescent="0.35">
      <c r="A2165" s="46">
        <v>2115</v>
      </c>
    </row>
    <row r="2166" spans="1:1" x14ac:dyDescent="0.35">
      <c r="A2166" s="46">
        <v>2116</v>
      </c>
    </row>
    <row r="2167" spans="1:1" x14ac:dyDescent="0.35">
      <c r="A2167" s="46">
        <v>2117</v>
      </c>
    </row>
    <row r="2168" spans="1:1" x14ac:dyDescent="0.35">
      <c r="A2168" s="46">
        <v>2118</v>
      </c>
    </row>
    <row r="2169" spans="1:1" x14ac:dyDescent="0.35">
      <c r="A2169" s="46">
        <v>2119</v>
      </c>
    </row>
    <row r="2170" spans="1:1" x14ac:dyDescent="0.35">
      <c r="A2170" s="46">
        <v>2120</v>
      </c>
    </row>
    <row r="2171" spans="1:1" x14ac:dyDescent="0.35">
      <c r="A2171" s="46">
        <v>2121</v>
      </c>
    </row>
    <row r="2172" spans="1:1" x14ac:dyDescent="0.35">
      <c r="A2172" s="46">
        <v>2122</v>
      </c>
    </row>
    <row r="2173" spans="1:1" x14ac:dyDescent="0.35">
      <c r="A2173" s="46">
        <v>2123</v>
      </c>
    </row>
    <row r="2174" spans="1:1" x14ac:dyDescent="0.35">
      <c r="A2174" s="46">
        <v>2124</v>
      </c>
    </row>
    <row r="2175" spans="1:1" x14ac:dyDescent="0.35">
      <c r="A2175" s="46">
        <v>2125</v>
      </c>
    </row>
    <row r="2176" spans="1:1" x14ac:dyDescent="0.35">
      <c r="A2176" s="46">
        <v>2126</v>
      </c>
    </row>
    <row r="2177" spans="1:1" x14ac:dyDescent="0.35">
      <c r="A2177" s="46">
        <v>2127</v>
      </c>
    </row>
    <row r="2178" spans="1:1" x14ac:dyDescent="0.35">
      <c r="A2178" s="46">
        <v>2128</v>
      </c>
    </row>
    <row r="2179" spans="1:1" x14ac:dyDescent="0.35">
      <c r="A2179" s="46">
        <v>2129</v>
      </c>
    </row>
    <row r="2180" spans="1:1" x14ac:dyDescent="0.35">
      <c r="A2180" s="46">
        <v>2130</v>
      </c>
    </row>
    <row r="2181" spans="1:1" x14ac:dyDescent="0.35">
      <c r="A2181" s="46">
        <v>2131</v>
      </c>
    </row>
    <row r="2182" spans="1:1" x14ac:dyDescent="0.35">
      <c r="A2182" s="46">
        <v>2132</v>
      </c>
    </row>
    <row r="2183" spans="1:1" x14ac:dyDescent="0.35">
      <c r="A2183" s="46">
        <v>2133</v>
      </c>
    </row>
    <row r="2184" spans="1:1" x14ac:dyDescent="0.35">
      <c r="A2184" s="46">
        <v>2134</v>
      </c>
    </row>
    <row r="2185" spans="1:1" x14ac:dyDescent="0.35">
      <c r="A2185" s="46">
        <v>2135</v>
      </c>
    </row>
    <row r="2186" spans="1:1" x14ac:dyDescent="0.35">
      <c r="A2186" s="46">
        <v>2136</v>
      </c>
    </row>
    <row r="2187" spans="1:1" x14ac:dyDescent="0.35">
      <c r="A2187" s="46">
        <v>2137</v>
      </c>
    </row>
    <row r="2188" spans="1:1" x14ac:dyDescent="0.35">
      <c r="A2188" s="46">
        <v>2138</v>
      </c>
    </row>
    <row r="2189" spans="1:1" x14ac:dyDescent="0.35">
      <c r="A2189" s="46">
        <v>2139</v>
      </c>
    </row>
    <row r="2190" spans="1:1" x14ac:dyDescent="0.35">
      <c r="A2190" s="46">
        <v>2140</v>
      </c>
    </row>
    <row r="2191" spans="1:1" x14ac:dyDescent="0.35">
      <c r="A2191" s="46">
        <v>2141</v>
      </c>
    </row>
    <row r="2192" spans="1:1" x14ac:dyDescent="0.35">
      <c r="A2192" s="46">
        <v>2142</v>
      </c>
    </row>
    <row r="2193" spans="1:5" x14ac:dyDescent="0.35">
      <c r="A2193" s="46">
        <v>2143</v>
      </c>
    </row>
    <row r="2194" spans="1:5" x14ac:dyDescent="0.35">
      <c r="A2194" s="46">
        <v>2144</v>
      </c>
    </row>
    <row r="2195" spans="1:5" x14ac:dyDescent="0.35">
      <c r="A2195" s="46">
        <v>2145</v>
      </c>
    </row>
    <row r="2196" spans="1:5" x14ac:dyDescent="0.35">
      <c r="A2196" s="46">
        <v>2146</v>
      </c>
    </row>
    <row r="2197" spans="1:5" x14ac:dyDescent="0.35">
      <c r="A2197" s="46">
        <v>2147</v>
      </c>
    </row>
    <row r="2198" spans="1:5" x14ac:dyDescent="0.35">
      <c r="A2198" s="46">
        <v>2148</v>
      </c>
    </row>
    <row r="2199" spans="1:5" x14ac:dyDescent="0.35">
      <c r="A2199" s="46">
        <v>2149</v>
      </c>
    </row>
    <row r="2200" spans="1:5" s="30" customFormat="1" x14ac:dyDescent="0.35">
      <c r="A2200" s="46">
        <v>2150</v>
      </c>
    </row>
    <row r="2201" spans="1:5" x14ac:dyDescent="0.35">
      <c r="A2201" s="46">
        <v>2151</v>
      </c>
      <c r="B2201" s="31" t="s">
        <v>37</v>
      </c>
      <c r="C2201" s="31" t="s">
        <v>315</v>
      </c>
      <c r="D2201" s="31" t="s">
        <v>338</v>
      </c>
      <c r="E2201" s="31" t="s">
        <v>316</v>
      </c>
    </row>
    <row r="2202" spans="1:5" ht="29" x14ac:dyDescent="0.35">
      <c r="A2202" s="46">
        <v>2152</v>
      </c>
      <c r="B2202" s="32" t="s">
        <v>317</v>
      </c>
      <c r="C2202" s="32" t="s">
        <v>339</v>
      </c>
      <c r="D2202" s="32" t="s">
        <v>318</v>
      </c>
      <c r="E2202" s="32">
        <v>1</v>
      </c>
    </row>
    <row r="2203" spans="1:5" x14ac:dyDescent="0.35">
      <c r="A2203" s="46">
        <v>2153</v>
      </c>
      <c r="B2203" s="32" t="s">
        <v>345</v>
      </c>
      <c r="C2203" s="32" t="s">
        <v>327</v>
      </c>
      <c r="D2203" s="32" t="s">
        <v>327</v>
      </c>
      <c r="E2203" s="32">
        <v>7</v>
      </c>
    </row>
    <row r="2204" spans="1:5" x14ac:dyDescent="0.35">
      <c r="A2204" s="46">
        <v>2154</v>
      </c>
      <c r="B2204" s="32" t="s">
        <v>345</v>
      </c>
      <c r="C2204" s="32" t="s">
        <v>343</v>
      </c>
      <c r="D2204" s="32" t="s">
        <v>332</v>
      </c>
      <c r="E2204" s="33">
        <v>3245</v>
      </c>
    </row>
    <row r="2205" spans="1:5" x14ac:dyDescent="0.35">
      <c r="A2205" s="46">
        <v>2155</v>
      </c>
      <c r="B2205" s="32" t="s">
        <v>345</v>
      </c>
      <c r="C2205" s="32" t="s">
        <v>343</v>
      </c>
      <c r="D2205" s="32" t="s">
        <v>334</v>
      </c>
      <c r="E2205" s="32">
        <v>500</v>
      </c>
    </row>
    <row r="2206" spans="1:5" x14ac:dyDescent="0.35">
      <c r="A2206" s="46">
        <v>2156</v>
      </c>
      <c r="B2206" s="34" t="s">
        <v>337</v>
      </c>
      <c r="C2206" s="34"/>
      <c r="D2206" s="34"/>
      <c r="E2206" s="35">
        <v>3754</v>
      </c>
    </row>
    <row r="2207" spans="1:5" x14ac:dyDescent="0.35">
      <c r="A2207" s="46">
        <v>2157</v>
      </c>
    </row>
    <row r="2208" spans="1:5" x14ac:dyDescent="0.35">
      <c r="A2208" s="46">
        <v>2158</v>
      </c>
    </row>
    <row r="2209" spans="1:1" x14ac:dyDescent="0.35">
      <c r="A2209" s="46">
        <v>2159</v>
      </c>
    </row>
    <row r="2210" spans="1:1" x14ac:dyDescent="0.35">
      <c r="A2210" s="46">
        <v>2160</v>
      </c>
    </row>
    <row r="2211" spans="1:1" x14ac:dyDescent="0.35">
      <c r="A2211" s="46">
        <v>2161</v>
      </c>
    </row>
    <row r="2212" spans="1:1" x14ac:dyDescent="0.35">
      <c r="A2212" s="46">
        <v>2162</v>
      </c>
    </row>
    <row r="2213" spans="1:1" x14ac:dyDescent="0.35">
      <c r="A2213" s="46">
        <v>2163</v>
      </c>
    </row>
    <row r="2214" spans="1:1" x14ac:dyDescent="0.35">
      <c r="A2214" s="46">
        <v>2164</v>
      </c>
    </row>
    <row r="2215" spans="1:1" x14ac:dyDescent="0.35">
      <c r="A2215" s="46">
        <v>2165</v>
      </c>
    </row>
    <row r="2216" spans="1:1" x14ac:dyDescent="0.35">
      <c r="A2216" s="46">
        <v>2166</v>
      </c>
    </row>
    <row r="2217" spans="1:1" x14ac:dyDescent="0.35">
      <c r="A2217" s="46">
        <v>2167</v>
      </c>
    </row>
    <row r="2218" spans="1:1" x14ac:dyDescent="0.35">
      <c r="A2218" s="46">
        <v>2168</v>
      </c>
    </row>
    <row r="2219" spans="1:1" x14ac:dyDescent="0.35">
      <c r="A2219" s="46">
        <v>2169</v>
      </c>
    </row>
    <row r="2220" spans="1:1" x14ac:dyDescent="0.35">
      <c r="A2220" s="46">
        <v>2170</v>
      </c>
    </row>
    <row r="2221" spans="1:1" x14ac:dyDescent="0.35">
      <c r="A2221" s="46">
        <v>2171</v>
      </c>
    </row>
    <row r="2222" spans="1:1" x14ac:dyDescent="0.35">
      <c r="A2222" s="46">
        <v>2172</v>
      </c>
    </row>
    <row r="2223" spans="1:1" x14ac:dyDescent="0.35">
      <c r="A2223" s="46">
        <v>2173</v>
      </c>
    </row>
    <row r="2224" spans="1:1" x14ac:dyDescent="0.35">
      <c r="A2224" s="46">
        <v>2174</v>
      </c>
    </row>
    <row r="2225" spans="1:1" x14ac:dyDescent="0.35">
      <c r="A2225" s="46">
        <v>2175</v>
      </c>
    </row>
    <row r="2226" spans="1:1" x14ac:dyDescent="0.35">
      <c r="A2226" s="46">
        <v>2176</v>
      </c>
    </row>
    <row r="2227" spans="1:1" x14ac:dyDescent="0.35">
      <c r="A2227" s="46">
        <v>2177</v>
      </c>
    </row>
    <row r="2228" spans="1:1" x14ac:dyDescent="0.35">
      <c r="A2228" s="46">
        <v>2178</v>
      </c>
    </row>
    <row r="2229" spans="1:1" x14ac:dyDescent="0.35">
      <c r="A2229" s="46">
        <v>2179</v>
      </c>
    </row>
    <row r="2230" spans="1:1" x14ac:dyDescent="0.35">
      <c r="A2230" s="46">
        <v>2180</v>
      </c>
    </row>
    <row r="2231" spans="1:1" x14ac:dyDescent="0.35">
      <c r="A2231" s="46">
        <v>2181</v>
      </c>
    </row>
    <row r="2232" spans="1:1" x14ac:dyDescent="0.35">
      <c r="A2232" s="46">
        <v>2182</v>
      </c>
    </row>
    <row r="2233" spans="1:1" x14ac:dyDescent="0.35">
      <c r="A2233" s="46">
        <v>2183</v>
      </c>
    </row>
    <row r="2234" spans="1:1" x14ac:dyDescent="0.35">
      <c r="A2234" s="46">
        <v>2184</v>
      </c>
    </row>
    <row r="2235" spans="1:1" x14ac:dyDescent="0.35">
      <c r="A2235" s="46">
        <v>2185</v>
      </c>
    </row>
    <row r="2236" spans="1:1" x14ac:dyDescent="0.35">
      <c r="A2236" s="46">
        <v>2186</v>
      </c>
    </row>
    <row r="2237" spans="1:1" x14ac:dyDescent="0.35">
      <c r="A2237" s="46">
        <v>2187</v>
      </c>
    </row>
    <row r="2238" spans="1:1" x14ac:dyDescent="0.35">
      <c r="A2238" s="46">
        <v>2188</v>
      </c>
    </row>
    <row r="2239" spans="1:1" x14ac:dyDescent="0.35">
      <c r="A2239" s="46">
        <v>2189</v>
      </c>
    </row>
    <row r="2240" spans="1:1" x14ac:dyDescent="0.35">
      <c r="A2240" s="46">
        <v>2190</v>
      </c>
    </row>
    <row r="2241" spans="1:6" x14ac:dyDescent="0.35">
      <c r="A2241" s="46">
        <v>2191</v>
      </c>
    </row>
    <row r="2242" spans="1:6" x14ac:dyDescent="0.35">
      <c r="A2242" s="46">
        <v>2192</v>
      </c>
    </row>
    <row r="2243" spans="1:6" x14ac:dyDescent="0.35">
      <c r="A2243" s="46">
        <v>2193</v>
      </c>
    </row>
    <row r="2244" spans="1:6" x14ac:dyDescent="0.35">
      <c r="A2244" s="46">
        <v>2194</v>
      </c>
    </row>
    <row r="2245" spans="1:6" x14ac:dyDescent="0.35">
      <c r="A2245" s="46">
        <v>2195</v>
      </c>
    </row>
    <row r="2246" spans="1:6" x14ac:dyDescent="0.35">
      <c r="A2246" s="46">
        <v>2196</v>
      </c>
    </row>
    <row r="2247" spans="1:6" x14ac:dyDescent="0.35">
      <c r="A2247" s="46">
        <v>2197</v>
      </c>
    </row>
    <row r="2248" spans="1:6" x14ac:dyDescent="0.35">
      <c r="A2248" s="46">
        <v>2198</v>
      </c>
    </row>
    <row r="2249" spans="1:6" x14ac:dyDescent="0.35">
      <c r="A2249" s="46">
        <v>2199</v>
      </c>
    </row>
    <row r="2250" spans="1:6" s="30" customFormat="1" x14ac:dyDescent="0.35">
      <c r="A2250" s="46">
        <v>2200</v>
      </c>
    </row>
    <row r="2251" spans="1:6" x14ac:dyDescent="0.35">
      <c r="A2251" s="46">
        <v>2201</v>
      </c>
      <c r="B2251" s="31" t="s">
        <v>38</v>
      </c>
      <c r="C2251" s="31" t="s">
        <v>315</v>
      </c>
      <c r="D2251" s="31" t="s">
        <v>338</v>
      </c>
      <c r="E2251" s="31" t="s">
        <v>316</v>
      </c>
      <c r="F2251" s="1"/>
    </row>
    <row r="2252" spans="1:6" ht="29" x14ac:dyDescent="0.35">
      <c r="A2252" s="46">
        <v>2202</v>
      </c>
      <c r="B2252" s="32" t="s">
        <v>317</v>
      </c>
      <c r="C2252" s="32" t="s">
        <v>339</v>
      </c>
      <c r="D2252" s="32" t="s">
        <v>318</v>
      </c>
      <c r="E2252" s="33">
        <v>18078</v>
      </c>
      <c r="F2252" s="1"/>
    </row>
    <row r="2253" spans="1:6" ht="29" x14ac:dyDescent="0.35">
      <c r="A2253" s="46">
        <v>2203</v>
      </c>
      <c r="B2253" s="32" t="s">
        <v>317</v>
      </c>
      <c r="C2253" s="32" t="s">
        <v>339</v>
      </c>
      <c r="D2253" s="32" t="s">
        <v>320</v>
      </c>
      <c r="E2253" s="33">
        <v>1923</v>
      </c>
      <c r="F2253" s="1"/>
    </row>
    <row r="2254" spans="1:6" x14ac:dyDescent="0.35">
      <c r="A2254" s="46">
        <v>2204</v>
      </c>
      <c r="B2254" s="32" t="s">
        <v>317</v>
      </c>
      <c r="C2254" s="32" t="s">
        <v>340</v>
      </c>
      <c r="D2254" s="32" t="s">
        <v>321</v>
      </c>
      <c r="E2254" s="33">
        <v>1801</v>
      </c>
      <c r="F2254" s="1"/>
    </row>
    <row r="2255" spans="1:6" x14ac:dyDescent="0.35">
      <c r="A2255" s="46">
        <v>2205</v>
      </c>
      <c r="B2255" s="32" t="s">
        <v>317</v>
      </c>
      <c r="C2255" s="32" t="s">
        <v>341</v>
      </c>
      <c r="D2255" s="32" t="s">
        <v>323</v>
      </c>
      <c r="E2255" s="32">
        <v>83</v>
      </c>
      <c r="F2255" s="1"/>
    </row>
    <row r="2256" spans="1:6" x14ac:dyDescent="0.35">
      <c r="A2256" s="46">
        <v>2206</v>
      </c>
      <c r="B2256" s="32" t="s">
        <v>317</v>
      </c>
      <c r="C2256" s="32" t="s">
        <v>341</v>
      </c>
      <c r="D2256" s="32" t="s">
        <v>324</v>
      </c>
      <c r="E2256" s="32">
        <v>42</v>
      </c>
      <c r="F2256" s="1"/>
    </row>
    <row r="2257" spans="1:6" ht="29" x14ac:dyDescent="0.35">
      <c r="A2257" s="46">
        <v>2207</v>
      </c>
      <c r="B2257" s="32" t="s">
        <v>317</v>
      </c>
      <c r="C2257" s="32" t="s">
        <v>341</v>
      </c>
      <c r="D2257" s="32" t="s">
        <v>325</v>
      </c>
      <c r="E2257" s="32">
        <v>4</v>
      </c>
      <c r="F2257" s="1"/>
    </row>
    <row r="2258" spans="1:6" x14ac:dyDescent="0.35">
      <c r="A2258" s="46">
        <v>2208</v>
      </c>
      <c r="B2258" s="32" t="s">
        <v>345</v>
      </c>
      <c r="C2258" s="32" t="s">
        <v>327</v>
      </c>
      <c r="D2258" s="32" t="s">
        <v>327</v>
      </c>
      <c r="E2258" s="33">
        <v>1273</v>
      </c>
      <c r="F2258" s="1"/>
    </row>
    <row r="2259" spans="1:6" x14ac:dyDescent="0.35">
      <c r="A2259" s="46">
        <v>2209</v>
      </c>
      <c r="B2259" s="32" t="s">
        <v>345</v>
      </c>
      <c r="C2259" s="32" t="s">
        <v>327</v>
      </c>
      <c r="D2259" s="32" t="s">
        <v>329</v>
      </c>
      <c r="E2259" s="32">
        <v>877</v>
      </c>
      <c r="F2259" s="1"/>
    </row>
    <row r="2260" spans="1:6" ht="29" x14ac:dyDescent="0.35">
      <c r="A2260" s="46">
        <v>2210</v>
      </c>
      <c r="B2260" s="32" t="s">
        <v>345</v>
      </c>
      <c r="C2260" s="32" t="s">
        <v>342</v>
      </c>
      <c r="D2260" s="32" t="s">
        <v>330</v>
      </c>
      <c r="E2260" s="32">
        <v>716</v>
      </c>
    </row>
    <row r="2261" spans="1:6" x14ac:dyDescent="0.35">
      <c r="A2261" s="46">
        <v>2211</v>
      </c>
      <c r="B2261" s="32" t="s">
        <v>345</v>
      </c>
      <c r="C2261" s="32" t="s">
        <v>343</v>
      </c>
      <c r="D2261" s="32" t="s">
        <v>332</v>
      </c>
      <c r="E2261" s="33">
        <v>12566</v>
      </c>
    </row>
    <row r="2262" spans="1:6" x14ac:dyDescent="0.35">
      <c r="A2262" s="46">
        <v>2212</v>
      </c>
      <c r="B2262" s="32" t="s">
        <v>345</v>
      </c>
      <c r="C2262" s="32" t="s">
        <v>343</v>
      </c>
      <c r="D2262" s="32" t="s">
        <v>333</v>
      </c>
      <c r="E2262" s="33">
        <v>8799</v>
      </c>
    </row>
    <row r="2263" spans="1:6" x14ac:dyDescent="0.35">
      <c r="A2263" s="46">
        <v>2213</v>
      </c>
      <c r="B2263" s="32" t="s">
        <v>345</v>
      </c>
      <c r="C2263" s="32" t="s">
        <v>343</v>
      </c>
      <c r="D2263" s="32" t="s">
        <v>334</v>
      </c>
      <c r="E2263" s="33">
        <v>4315</v>
      </c>
    </row>
    <row r="2264" spans="1:6" x14ac:dyDescent="0.35">
      <c r="A2264" s="46">
        <v>2214</v>
      </c>
      <c r="B2264" s="32" t="s">
        <v>345</v>
      </c>
      <c r="C2264" s="32" t="s">
        <v>343</v>
      </c>
      <c r="D2264" s="32" t="s">
        <v>335</v>
      </c>
      <c r="E2264" s="33">
        <v>2086</v>
      </c>
    </row>
    <row r="2265" spans="1:6" x14ac:dyDescent="0.35">
      <c r="A2265" s="46">
        <v>2215</v>
      </c>
      <c r="B2265" s="32" t="s">
        <v>345</v>
      </c>
      <c r="C2265" s="32" t="s">
        <v>336</v>
      </c>
      <c r="D2265" s="32" t="s">
        <v>336</v>
      </c>
      <c r="E2265" s="32">
        <v>194</v>
      </c>
    </row>
    <row r="2266" spans="1:6" x14ac:dyDescent="0.35">
      <c r="A2266" s="46">
        <v>2216</v>
      </c>
      <c r="B2266" s="34" t="s">
        <v>337</v>
      </c>
      <c r="C2266" s="34"/>
      <c r="D2266" s="34"/>
      <c r="E2266" s="35">
        <v>52756</v>
      </c>
    </row>
    <row r="2267" spans="1:6" x14ac:dyDescent="0.35">
      <c r="A2267" s="46">
        <v>2217</v>
      </c>
    </row>
    <row r="2268" spans="1:6" x14ac:dyDescent="0.35">
      <c r="A2268" s="46">
        <v>2218</v>
      </c>
    </row>
    <row r="2269" spans="1:6" x14ac:dyDescent="0.35">
      <c r="A2269" s="46">
        <v>2219</v>
      </c>
    </row>
    <row r="2270" spans="1:6" x14ac:dyDescent="0.35">
      <c r="A2270" s="46">
        <v>2220</v>
      </c>
    </row>
    <row r="2271" spans="1:6" x14ac:dyDescent="0.35">
      <c r="A2271" s="46">
        <v>2221</v>
      </c>
    </row>
    <row r="2272" spans="1:6" x14ac:dyDescent="0.35">
      <c r="A2272" s="46">
        <v>2222</v>
      </c>
    </row>
    <row r="2273" spans="1:1" x14ac:dyDescent="0.35">
      <c r="A2273" s="46">
        <v>2223</v>
      </c>
    </row>
    <row r="2274" spans="1:1" x14ac:dyDescent="0.35">
      <c r="A2274" s="46">
        <v>2224</v>
      </c>
    </row>
    <row r="2275" spans="1:1" x14ac:dyDescent="0.35">
      <c r="A2275" s="46">
        <v>2225</v>
      </c>
    </row>
    <row r="2276" spans="1:1" x14ac:dyDescent="0.35">
      <c r="A2276" s="46">
        <v>2226</v>
      </c>
    </row>
    <row r="2277" spans="1:1" x14ac:dyDescent="0.35">
      <c r="A2277" s="46">
        <v>2227</v>
      </c>
    </row>
    <row r="2278" spans="1:1" x14ac:dyDescent="0.35">
      <c r="A2278" s="46">
        <v>2228</v>
      </c>
    </row>
    <row r="2279" spans="1:1" x14ac:dyDescent="0.35">
      <c r="A2279" s="46">
        <v>2229</v>
      </c>
    </row>
    <row r="2280" spans="1:1" x14ac:dyDescent="0.35">
      <c r="A2280" s="46">
        <v>2230</v>
      </c>
    </row>
    <row r="2281" spans="1:1" x14ac:dyDescent="0.35">
      <c r="A2281" s="46">
        <v>2231</v>
      </c>
    </row>
    <row r="2282" spans="1:1" x14ac:dyDescent="0.35">
      <c r="A2282" s="46">
        <v>2232</v>
      </c>
    </row>
    <row r="2283" spans="1:1" x14ac:dyDescent="0.35">
      <c r="A2283" s="46">
        <v>2233</v>
      </c>
    </row>
    <row r="2284" spans="1:1" x14ac:dyDescent="0.35">
      <c r="A2284" s="46">
        <v>2234</v>
      </c>
    </row>
    <row r="2285" spans="1:1" x14ac:dyDescent="0.35">
      <c r="A2285" s="46">
        <v>2235</v>
      </c>
    </row>
    <row r="2286" spans="1:1" x14ac:dyDescent="0.35">
      <c r="A2286" s="46">
        <v>2236</v>
      </c>
    </row>
    <row r="2287" spans="1:1" x14ac:dyDescent="0.35">
      <c r="A2287" s="46">
        <v>2237</v>
      </c>
    </row>
    <row r="2288" spans="1:1" x14ac:dyDescent="0.35">
      <c r="A2288" s="46">
        <v>2238</v>
      </c>
    </row>
    <row r="2289" spans="1:5" x14ac:dyDescent="0.35">
      <c r="A2289" s="46">
        <v>2239</v>
      </c>
    </row>
    <row r="2290" spans="1:5" x14ac:dyDescent="0.35">
      <c r="A2290" s="46">
        <v>2240</v>
      </c>
    </row>
    <row r="2291" spans="1:5" x14ac:dyDescent="0.35">
      <c r="A2291" s="46">
        <v>2241</v>
      </c>
    </row>
    <row r="2292" spans="1:5" x14ac:dyDescent="0.35">
      <c r="A2292" s="46">
        <v>2242</v>
      </c>
    </row>
    <row r="2293" spans="1:5" x14ac:dyDescent="0.35">
      <c r="A2293" s="46">
        <v>2243</v>
      </c>
    </row>
    <row r="2294" spans="1:5" x14ac:dyDescent="0.35">
      <c r="A2294" s="46">
        <v>2244</v>
      </c>
    </row>
    <row r="2295" spans="1:5" x14ac:dyDescent="0.35">
      <c r="A2295" s="46">
        <v>2245</v>
      </c>
    </row>
    <row r="2296" spans="1:5" x14ac:dyDescent="0.35">
      <c r="A2296" s="46">
        <v>2246</v>
      </c>
    </row>
    <row r="2297" spans="1:5" x14ac:dyDescent="0.35">
      <c r="A2297" s="46">
        <v>2247</v>
      </c>
    </row>
    <row r="2298" spans="1:5" x14ac:dyDescent="0.35">
      <c r="A2298" s="46">
        <v>2248</v>
      </c>
    </row>
    <row r="2299" spans="1:5" x14ac:dyDescent="0.35">
      <c r="A2299" s="46">
        <v>2249</v>
      </c>
    </row>
    <row r="2300" spans="1:5" s="30" customFormat="1" x14ac:dyDescent="0.35">
      <c r="A2300" s="46">
        <v>2250</v>
      </c>
    </row>
    <row r="2301" spans="1:5" x14ac:dyDescent="0.35">
      <c r="A2301" s="46">
        <v>2251</v>
      </c>
      <c r="B2301" s="31" t="s">
        <v>76</v>
      </c>
      <c r="C2301" s="31" t="s">
        <v>315</v>
      </c>
      <c r="D2301" s="31" t="s">
        <v>338</v>
      </c>
      <c r="E2301" s="31" t="s">
        <v>316</v>
      </c>
    </row>
    <row r="2302" spans="1:5" ht="29" x14ac:dyDescent="0.35">
      <c r="A2302" s="46">
        <v>2252</v>
      </c>
      <c r="B2302" s="32" t="s">
        <v>317</v>
      </c>
      <c r="C2302" s="32" t="s">
        <v>339</v>
      </c>
      <c r="D2302" s="32" t="s">
        <v>346</v>
      </c>
      <c r="E2302" s="32"/>
    </row>
    <row r="2303" spans="1:5" ht="29" x14ac:dyDescent="0.35">
      <c r="A2303" s="46">
        <v>2253</v>
      </c>
      <c r="B2303" s="32" t="s">
        <v>317</v>
      </c>
      <c r="C2303" s="32" t="s">
        <v>339</v>
      </c>
      <c r="D2303" s="32" t="s">
        <v>318</v>
      </c>
      <c r="E2303" s="32"/>
    </row>
    <row r="2304" spans="1:5" x14ac:dyDescent="0.35">
      <c r="A2304" s="46">
        <v>2254</v>
      </c>
      <c r="B2304" s="32" t="s">
        <v>317</v>
      </c>
      <c r="C2304" s="32" t="s">
        <v>339</v>
      </c>
      <c r="D2304" s="32" t="s">
        <v>319</v>
      </c>
      <c r="E2304" s="32">
        <v>19</v>
      </c>
    </row>
    <row r="2305" spans="1:5" x14ac:dyDescent="0.35">
      <c r="A2305" s="46">
        <v>2255</v>
      </c>
      <c r="B2305" s="32" t="s">
        <v>317</v>
      </c>
      <c r="C2305" s="32" t="s">
        <v>339</v>
      </c>
      <c r="D2305" s="32" t="s">
        <v>344</v>
      </c>
      <c r="E2305" s="32"/>
    </row>
    <row r="2306" spans="1:5" ht="29" x14ac:dyDescent="0.35">
      <c r="A2306" s="46">
        <v>2256</v>
      </c>
      <c r="B2306" s="32" t="s">
        <v>317</v>
      </c>
      <c r="C2306" s="32" t="s">
        <v>339</v>
      </c>
      <c r="D2306" s="32" t="s">
        <v>320</v>
      </c>
      <c r="E2306" s="32"/>
    </row>
    <row r="2307" spans="1:5" x14ac:dyDescent="0.35">
      <c r="A2307" s="46">
        <v>2257</v>
      </c>
      <c r="B2307" s="32" t="s">
        <v>317</v>
      </c>
      <c r="C2307" s="32" t="s">
        <v>340</v>
      </c>
      <c r="D2307" s="32" t="s">
        <v>321</v>
      </c>
      <c r="E2307" s="32"/>
    </row>
    <row r="2308" spans="1:5" x14ac:dyDescent="0.35">
      <c r="A2308" s="46">
        <v>2258</v>
      </c>
      <c r="B2308" s="32" t="s">
        <v>317</v>
      </c>
      <c r="C2308" s="32" t="s">
        <v>340</v>
      </c>
      <c r="D2308" s="32" t="s">
        <v>322</v>
      </c>
      <c r="E2308" s="33">
        <v>44309</v>
      </c>
    </row>
    <row r="2309" spans="1:5" x14ac:dyDescent="0.35">
      <c r="A2309" s="46">
        <v>2259</v>
      </c>
      <c r="B2309" s="32" t="s">
        <v>317</v>
      </c>
      <c r="C2309" s="32" t="s">
        <v>341</v>
      </c>
      <c r="D2309" s="32" t="s">
        <v>323</v>
      </c>
      <c r="E2309" s="33">
        <v>6647</v>
      </c>
    </row>
    <row r="2310" spans="1:5" x14ac:dyDescent="0.35">
      <c r="A2310" s="46">
        <v>2260</v>
      </c>
      <c r="B2310" s="32" t="s">
        <v>317</v>
      </c>
      <c r="C2310" s="32" t="s">
        <v>341</v>
      </c>
      <c r="D2310" s="32" t="s">
        <v>324</v>
      </c>
      <c r="E2310" s="33">
        <v>47181</v>
      </c>
    </row>
    <row r="2311" spans="1:5" ht="29" x14ac:dyDescent="0.35">
      <c r="A2311" s="46">
        <v>2261</v>
      </c>
      <c r="B2311" s="32" t="s">
        <v>317</v>
      </c>
      <c r="C2311" s="32" t="s">
        <v>341</v>
      </c>
      <c r="D2311" s="32" t="s">
        <v>325</v>
      </c>
      <c r="E2311" s="32">
        <v>71</v>
      </c>
    </row>
    <row r="2312" spans="1:5" x14ac:dyDescent="0.35">
      <c r="A2312" s="46">
        <v>2262</v>
      </c>
      <c r="B2312" s="32" t="s">
        <v>345</v>
      </c>
      <c r="C2312" s="32" t="s">
        <v>327</v>
      </c>
      <c r="D2312" s="32" t="s">
        <v>327</v>
      </c>
      <c r="E2312" s="33">
        <v>1034348</v>
      </c>
    </row>
    <row r="2313" spans="1:5" ht="29" x14ac:dyDescent="0.35">
      <c r="A2313" s="46">
        <v>2263</v>
      </c>
      <c r="B2313" s="32" t="s">
        <v>345</v>
      </c>
      <c r="C2313" s="32" t="s">
        <v>327</v>
      </c>
      <c r="D2313" s="32" t="s">
        <v>328</v>
      </c>
      <c r="E2313" s="33">
        <v>3416</v>
      </c>
    </row>
    <row r="2314" spans="1:5" x14ac:dyDescent="0.35">
      <c r="A2314" s="46">
        <v>2264</v>
      </c>
      <c r="B2314" s="32" t="s">
        <v>345</v>
      </c>
      <c r="C2314" s="32" t="s">
        <v>327</v>
      </c>
      <c r="D2314" s="32" t="s">
        <v>329</v>
      </c>
      <c r="E2314" s="33">
        <v>200243</v>
      </c>
    </row>
    <row r="2315" spans="1:5" ht="29" x14ac:dyDescent="0.35">
      <c r="A2315" s="46">
        <v>2265</v>
      </c>
      <c r="B2315" s="32" t="s">
        <v>345</v>
      </c>
      <c r="C2315" s="32" t="s">
        <v>342</v>
      </c>
      <c r="D2315" s="32" t="s">
        <v>330</v>
      </c>
      <c r="E2315" s="33">
        <v>38794</v>
      </c>
    </row>
    <row r="2316" spans="1:5" x14ac:dyDescent="0.35">
      <c r="A2316" s="46">
        <v>2266</v>
      </c>
      <c r="B2316" s="32" t="s">
        <v>345</v>
      </c>
      <c r="C2316" s="32" t="s">
        <v>342</v>
      </c>
      <c r="D2316" s="32" t="s">
        <v>331</v>
      </c>
      <c r="E2316" s="32">
        <v>705</v>
      </c>
    </row>
    <row r="2317" spans="1:5" x14ac:dyDescent="0.35">
      <c r="A2317" s="46">
        <v>2267</v>
      </c>
      <c r="B2317" s="32" t="s">
        <v>345</v>
      </c>
      <c r="C2317" s="32" t="s">
        <v>343</v>
      </c>
      <c r="D2317" s="32" t="s">
        <v>332</v>
      </c>
      <c r="E2317" s="32">
        <v>548</v>
      </c>
    </row>
    <row r="2318" spans="1:5" x14ac:dyDescent="0.35">
      <c r="A2318" s="46">
        <v>2268</v>
      </c>
      <c r="B2318" s="32" t="s">
        <v>345</v>
      </c>
      <c r="C2318" s="32" t="s">
        <v>343</v>
      </c>
      <c r="D2318" s="32" t="s">
        <v>333</v>
      </c>
      <c r="E2318" s="33">
        <v>3134</v>
      </c>
    </row>
    <row r="2319" spans="1:5" x14ac:dyDescent="0.35">
      <c r="A2319" s="46">
        <v>2269</v>
      </c>
      <c r="B2319" s="32" t="s">
        <v>345</v>
      </c>
      <c r="C2319" s="32" t="s">
        <v>343</v>
      </c>
      <c r="D2319" s="32" t="s">
        <v>334</v>
      </c>
      <c r="E2319" s="33">
        <v>739316</v>
      </c>
    </row>
    <row r="2320" spans="1:5" x14ac:dyDescent="0.35">
      <c r="A2320" s="46">
        <v>2270</v>
      </c>
      <c r="B2320" s="32" t="s">
        <v>345</v>
      </c>
      <c r="C2320" s="32" t="s">
        <v>343</v>
      </c>
      <c r="D2320" s="32" t="s">
        <v>335</v>
      </c>
      <c r="E2320" s="33">
        <v>56804</v>
      </c>
    </row>
    <row r="2321" spans="1:5" x14ac:dyDescent="0.35">
      <c r="A2321" s="46">
        <v>2271</v>
      </c>
      <c r="B2321" s="32" t="s">
        <v>345</v>
      </c>
      <c r="C2321" s="32" t="s">
        <v>336</v>
      </c>
      <c r="D2321" s="32" t="s">
        <v>336</v>
      </c>
      <c r="E2321" s="33">
        <v>1323</v>
      </c>
    </row>
    <row r="2322" spans="1:5" x14ac:dyDescent="0.35">
      <c r="A2322" s="46">
        <v>2272</v>
      </c>
      <c r="B2322" s="34" t="s">
        <v>337</v>
      </c>
      <c r="C2322" s="34"/>
      <c r="D2322" s="34"/>
      <c r="E2322" s="35">
        <v>2208188</v>
      </c>
    </row>
    <row r="2323" spans="1:5" x14ac:dyDescent="0.35">
      <c r="A2323" s="46">
        <v>2273</v>
      </c>
      <c r="B2323" s="34"/>
      <c r="C2323" s="34"/>
      <c r="D2323" s="34"/>
      <c r="E2323" s="35"/>
    </row>
    <row r="2324" spans="1:5" x14ac:dyDescent="0.35">
      <c r="A2324" s="46">
        <v>2274</v>
      </c>
    </row>
    <row r="2325" spans="1:5" x14ac:dyDescent="0.35">
      <c r="A2325" s="46">
        <v>2275</v>
      </c>
    </row>
    <row r="2326" spans="1:5" x14ac:dyDescent="0.35">
      <c r="A2326" s="46">
        <v>2276</v>
      </c>
    </row>
    <row r="2327" spans="1:5" x14ac:dyDescent="0.35">
      <c r="A2327" s="46">
        <v>2277</v>
      </c>
    </row>
    <row r="2328" spans="1:5" x14ac:dyDescent="0.35">
      <c r="A2328" s="46">
        <v>2278</v>
      </c>
    </row>
    <row r="2329" spans="1:5" x14ac:dyDescent="0.35">
      <c r="A2329" s="46">
        <v>2279</v>
      </c>
    </row>
    <row r="2330" spans="1:5" x14ac:dyDescent="0.35">
      <c r="A2330" s="46">
        <v>2280</v>
      </c>
    </row>
    <row r="2331" spans="1:5" x14ac:dyDescent="0.35">
      <c r="A2331" s="46">
        <v>2281</v>
      </c>
    </row>
    <row r="2332" spans="1:5" x14ac:dyDescent="0.35">
      <c r="A2332" s="46">
        <v>2282</v>
      </c>
    </row>
    <row r="2333" spans="1:5" x14ac:dyDescent="0.35">
      <c r="A2333" s="46">
        <v>2283</v>
      </c>
    </row>
    <row r="2334" spans="1:5" x14ac:dyDescent="0.35">
      <c r="A2334" s="46">
        <v>2284</v>
      </c>
    </row>
    <row r="2335" spans="1:5" x14ac:dyDescent="0.35">
      <c r="A2335" s="46">
        <v>2285</v>
      </c>
    </row>
    <row r="2336" spans="1:5" x14ac:dyDescent="0.35">
      <c r="A2336" s="46">
        <v>2286</v>
      </c>
    </row>
    <row r="2337" spans="1:5" x14ac:dyDescent="0.35">
      <c r="A2337" s="46">
        <v>2287</v>
      </c>
    </row>
    <row r="2338" spans="1:5" x14ac:dyDescent="0.35">
      <c r="A2338" s="46">
        <v>2288</v>
      </c>
    </row>
    <row r="2339" spans="1:5" x14ac:dyDescent="0.35">
      <c r="A2339" s="46">
        <v>2289</v>
      </c>
    </row>
    <row r="2340" spans="1:5" x14ac:dyDescent="0.35">
      <c r="A2340" s="46">
        <v>2290</v>
      </c>
    </row>
    <row r="2341" spans="1:5" x14ac:dyDescent="0.35">
      <c r="A2341" s="46">
        <v>2291</v>
      </c>
    </row>
    <row r="2342" spans="1:5" x14ac:dyDescent="0.35">
      <c r="A2342" s="46">
        <v>2292</v>
      </c>
    </row>
    <row r="2343" spans="1:5" x14ac:dyDescent="0.35">
      <c r="A2343" s="46">
        <v>2293</v>
      </c>
    </row>
    <row r="2344" spans="1:5" x14ac:dyDescent="0.35">
      <c r="A2344" s="46">
        <v>2294</v>
      </c>
    </row>
    <row r="2345" spans="1:5" x14ac:dyDescent="0.35">
      <c r="A2345" s="46">
        <v>2295</v>
      </c>
    </row>
    <row r="2346" spans="1:5" x14ac:dyDescent="0.35">
      <c r="A2346" s="46">
        <v>2296</v>
      </c>
    </row>
    <row r="2347" spans="1:5" x14ac:dyDescent="0.35">
      <c r="A2347" s="46">
        <v>2297</v>
      </c>
    </row>
    <row r="2348" spans="1:5" x14ac:dyDescent="0.35">
      <c r="A2348" s="46">
        <v>2298</v>
      </c>
    </row>
    <row r="2349" spans="1:5" x14ac:dyDescent="0.35">
      <c r="A2349" s="46">
        <v>2299</v>
      </c>
    </row>
    <row r="2350" spans="1:5" s="30" customFormat="1" x14ac:dyDescent="0.35">
      <c r="A2350" s="46">
        <v>2300</v>
      </c>
    </row>
    <row r="2351" spans="1:5" x14ac:dyDescent="0.35">
      <c r="A2351" s="46">
        <v>2301</v>
      </c>
      <c r="B2351" s="31" t="s">
        <v>77</v>
      </c>
      <c r="C2351" s="31" t="s">
        <v>315</v>
      </c>
      <c r="D2351" s="31" t="s">
        <v>338</v>
      </c>
      <c r="E2351" s="31" t="s">
        <v>316</v>
      </c>
    </row>
    <row r="2352" spans="1:5" ht="29" x14ac:dyDescent="0.35">
      <c r="A2352" s="46">
        <v>2302</v>
      </c>
      <c r="B2352" s="32" t="s">
        <v>317</v>
      </c>
      <c r="C2352" s="32" t="s">
        <v>339</v>
      </c>
      <c r="D2352" s="32" t="s">
        <v>318</v>
      </c>
      <c r="E2352" s="33">
        <v>146330</v>
      </c>
    </row>
    <row r="2353" spans="1:5" x14ac:dyDescent="0.35">
      <c r="A2353" s="46">
        <v>2303</v>
      </c>
      <c r="B2353" s="32" t="s">
        <v>317</v>
      </c>
      <c r="C2353" s="32" t="s">
        <v>339</v>
      </c>
      <c r="D2353" s="32" t="s">
        <v>319</v>
      </c>
      <c r="E2353" s="33">
        <v>2502</v>
      </c>
    </row>
    <row r="2354" spans="1:5" ht="29" x14ac:dyDescent="0.35">
      <c r="A2354" s="46">
        <v>2304</v>
      </c>
      <c r="B2354" s="32" t="s">
        <v>317</v>
      </c>
      <c r="C2354" s="32" t="s">
        <v>339</v>
      </c>
      <c r="D2354" s="32" t="s">
        <v>320</v>
      </c>
      <c r="E2354" s="32">
        <v>397</v>
      </c>
    </row>
    <row r="2355" spans="1:5" x14ac:dyDescent="0.35">
      <c r="A2355" s="46">
        <v>2305</v>
      </c>
      <c r="B2355" s="32" t="s">
        <v>317</v>
      </c>
      <c r="C2355" s="32" t="s">
        <v>340</v>
      </c>
      <c r="D2355" s="32" t="s">
        <v>321</v>
      </c>
      <c r="E2355" s="33">
        <v>1403</v>
      </c>
    </row>
    <row r="2356" spans="1:5" x14ac:dyDescent="0.35">
      <c r="A2356" s="46">
        <v>2306</v>
      </c>
      <c r="B2356" s="32" t="s">
        <v>317</v>
      </c>
      <c r="C2356" s="32" t="s">
        <v>341</v>
      </c>
      <c r="D2356" s="32" t="s">
        <v>323</v>
      </c>
      <c r="E2356" s="32">
        <v>5</v>
      </c>
    </row>
    <row r="2357" spans="1:5" x14ac:dyDescent="0.35">
      <c r="A2357" s="46">
        <v>2307</v>
      </c>
      <c r="B2357" s="32" t="s">
        <v>317</v>
      </c>
      <c r="C2357" s="32" t="s">
        <v>341</v>
      </c>
      <c r="D2357" s="32" t="s">
        <v>324</v>
      </c>
      <c r="E2357" s="32">
        <v>261</v>
      </c>
    </row>
    <row r="2358" spans="1:5" ht="29" x14ac:dyDescent="0.35">
      <c r="A2358" s="46">
        <v>2308</v>
      </c>
      <c r="B2358" s="32" t="s">
        <v>317</v>
      </c>
      <c r="C2358" s="32" t="s">
        <v>341</v>
      </c>
      <c r="D2358" s="32" t="s">
        <v>325</v>
      </c>
      <c r="E2358" s="32">
        <v>288</v>
      </c>
    </row>
    <row r="2359" spans="1:5" x14ac:dyDescent="0.35">
      <c r="A2359" s="46">
        <v>2309</v>
      </c>
      <c r="B2359" s="32" t="s">
        <v>345</v>
      </c>
      <c r="C2359" s="32" t="s">
        <v>327</v>
      </c>
      <c r="D2359" s="32" t="s">
        <v>327</v>
      </c>
      <c r="E2359" s="33">
        <v>54192</v>
      </c>
    </row>
    <row r="2360" spans="1:5" ht="29" x14ac:dyDescent="0.35">
      <c r="A2360" s="46">
        <v>2310</v>
      </c>
      <c r="B2360" s="32" t="s">
        <v>345</v>
      </c>
      <c r="C2360" s="32" t="s">
        <v>327</v>
      </c>
      <c r="D2360" s="32" t="s">
        <v>328</v>
      </c>
      <c r="E2360" s="33">
        <v>19609</v>
      </c>
    </row>
    <row r="2361" spans="1:5" x14ac:dyDescent="0.35">
      <c r="A2361" s="46">
        <v>2311</v>
      </c>
      <c r="B2361" s="32" t="s">
        <v>345</v>
      </c>
      <c r="C2361" s="32" t="s">
        <v>327</v>
      </c>
      <c r="D2361" s="32" t="s">
        <v>329</v>
      </c>
      <c r="E2361" s="33">
        <v>12679</v>
      </c>
    </row>
    <row r="2362" spans="1:5" x14ac:dyDescent="0.35">
      <c r="A2362" s="46">
        <v>2312</v>
      </c>
      <c r="B2362" s="32" t="s">
        <v>345</v>
      </c>
      <c r="C2362" s="32" t="s">
        <v>342</v>
      </c>
      <c r="D2362" s="32" t="s">
        <v>331</v>
      </c>
      <c r="E2362" s="33">
        <v>3302</v>
      </c>
    </row>
    <row r="2363" spans="1:5" x14ac:dyDescent="0.35">
      <c r="A2363" s="46">
        <v>2313</v>
      </c>
      <c r="B2363" s="32" t="s">
        <v>345</v>
      </c>
      <c r="C2363" s="32" t="s">
        <v>343</v>
      </c>
      <c r="D2363" s="32" t="s">
        <v>332</v>
      </c>
      <c r="E2363" s="33">
        <v>6426</v>
      </c>
    </row>
    <row r="2364" spans="1:5" x14ac:dyDescent="0.35">
      <c r="A2364" s="46">
        <v>2314</v>
      </c>
      <c r="B2364" s="32" t="s">
        <v>345</v>
      </c>
      <c r="C2364" s="32" t="s">
        <v>343</v>
      </c>
      <c r="D2364" s="32" t="s">
        <v>333</v>
      </c>
      <c r="E2364" s="33">
        <v>28234</v>
      </c>
    </row>
    <row r="2365" spans="1:5" x14ac:dyDescent="0.35">
      <c r="A2365" s="46">
        <v>2315</v>
      </c>
      <c r="B2365" s="32" t="s">
        <v>345</v>
      </c>
      <c r="C2365" s="32" t="s">
        <v>343</v>
      </c>
      <c r="D2365" s="32" t="s">
        <v>334</v>
      </c>
      <c r="E2365" s="33">
        <v>8917</v>
      </c>
    </row>
    <row r="2366" spans="1:5" x14ac:dyDescent="0.35">
      <c r="A2366" s="46">
        <v>2316</v>
      </c>
      <c r="B2366" s="32" t="s">
        <v>345</v>
      </c>
      <c r="C2366" s="32" t="s">
        <v>343</v>
      </c>
      <c r="D2366" s="32" t="s">
        <v>335</v>
      </c>
      <c r="E2366" s="33">
        <v>1636</v>
      </c>
    </row>
    <row r="2367" spans="1:5" x14ac:dyDescent="0.35">
      <c r="A2367" s="46">
        <v>2317</v>
      </c>
      <c r="B2367" s="32" t="s">
        <v>345</v>
      </c>
      <c r="C2367" s="32" t="s">
        <v>336</v>
      </c>
      <c r="D2367" s="32" t="s">
        <v>336</v>
      </c>
      <c r="E2367" s="32">
        <v>23</v>
      </c>
    </row>
    <row r="2368" spans="1:5" x14ac:dyDescent="0.35">
      <c r="A2368" s="46">
        <v>2318</v>
      </c>
      <c r="B2368" s="34" t="s">
        <v>337</v>
      </c>
      <c r="C2368" s="34"/>
      <c r="D2368" s="34"/>
      <c r="E2368" s="35">
        <v>286200</v>
      </c>
    </row>
    <row r="2369" spans="1:1" x14ac:dyDescent="0.35">
      <c r="A2369" s="46">
        <v>2319</v>
      </c>
    </row>
    <row r="2370" spans="1:1" x14ac:dyDescent="0.35">
      <c r="A2370" s="46">
        <v>2320</v>
      </c>
    </row>
    <row r="2371" spans="1:1" x14ac:dyDescent="0.35">
      <c r="A2371" s="46">
        <v>2321</v>
      </c>
    </row>
    <row r="2372" spans="1:1" x14ac:dyDescent="0.35">
      <c r="A2372" s="46">
        <v>2322</v>
      </c>
    </row>
    <row r="2373" spans="1:1" x14ac:dyDescent="0.35">
      <c r="A2373" s="46">
        <v>2323</v>
      </c>
    </row>
    <row r="2374" spans="1:1" x14ac:dyDescent="0.35">
      <c r="A2374" s="46">
        <v>2324</v>
      </c>
    </row>
    <row r="2375" spans="1:1" x14ac:dyDescent="0.35">
      <c r="A2375" s="46">
        <v>2325</v>
      </c>
    </row>
    <row r="2376" spans="1:1" x14ac:dyDescent="0.35">
      <c r="A2376" s="46">
        <v>2326</v>
      </c>
    </row>
    <row r="2377" spans="1:1" x14ac:dyDescent="0.35">
      <c r="A2377" s="46">
        <v>2327</v>
      </c>
    </row>
    <row r="2378" spans="1:1" x14ac:dyDescent="0.35">
      <c r="A2378" s="46">
        <v>2328</v>
      </c>
    </row>
    <row r="2379" spans="1:1" x14ac:dyDescent="0.35">
      <c r="A2379" s="46">
        <v>2329</v>
      </c>
    </row>
    <row r="2380" spans="1:1" x14ac:dyDescent="0.35">
      <c r="A2380" s="46">
        <v>2330</v>
      </c>
    </row>
    <row r="2381" spans="1:1" x14ac:dyDescent="0.35">
      <c r="A2381" s="46">
        <v>2331</v>
      </c>
    </row>
    <row r="2382" spans="1:1" x14ac:dyDescent="0.35">
      <c r="A2382" s="46">
        <v>2332</v>
      </c>
    </row>
    <row r="2383" spans="1:1" x14ac:dyDescent="0.35">
      <c r="A2383" s="46">
        <v>2333</v>
      </c>
    </row>
    <row r="2384" spans="1:1" x14ac:dyDescent="0.35">
      <c r="A2384" s="46">
        <v>2334</v>
      </c>
    </row>
    <row r="2385" spans="1:1" x14ac:dyDescent="0.35">
      <c r="A2385" s="46">
        <v>2335</v>
      </c>
    </row>
    <row r="2386" spans="1:1" x14ac:dyDescent="0.35">
      <c r="A2386" s="46">
        <v>2336</v>
      </c>
    </row>
    <row r="2387" spans="1:1" x14ac:dyDescent="0.35">
      <c r="A2387" s="46">
        <v>2337</v>
      </c>
    </row>
    <row r="2388" spans="1:1" x14ac:dyDescent="0.35">
      <c r="A2388" s="46">
        <v>2338</v>
      </c>
    </row>
    <row r="2389" spans="1:1" x14ac:dyDescent="0.35">
      <c r="A2389" s="46">
        <v>2339</v>
      </c>
    </row>
    <row r="2390" spans="1:1" x14ac:dyDescent="0.35">
      <c r="A2390" s="46">
        <v>2340</v>
      </c>
    </row>
    <row r="2391" spans="1:1" x14ac:dyDescent="0.35">
      <c r="A2391" s="46">
        <v>2341</v>
      </c>
    </row>
    <row r="2392" spans="1:1" x14ac:dyDescent="0.35">
      <c r="A2392" s="46">
        <v>2342</v>
      </c>
    </row>
    <row r="2393" spans="1:1" x14ac:dyDescent="0.35">
      <c r="A2393" s="46">
        <v>2343</v>
      </c>
    </row>
    <row r="2394" spans="1:1" x14ac:dyDescent="0.35">
      <c r="A2394" s="46">
        <v>2344</v>
      </c>
    </row>
    <row r="2395" spans="1:1" x14ac:dyDescent="0.35">
      <c r="A2395" s="46">
        <v>2345</v>
      </c>
    </row>
    <row r="2396" spans="1:1" x14ac:dyDescent="0.35">
      <c r="A2396" s="46">
        <v>2346</v>
      </c>
    </row>
    <row r="2397" spans="1:1" x14ac:dyDescent="0.35">
      <c r="A2397" s="46">
        <v>2347</v>
      </c>
    </row>
    <row r="2398" spans="1:1" x14ac:dyDescent="0.35">
      <c r="A2398" s="46">
        <v>2348</v>
      </c>
    </row>
    <row r="2399" spans="1:1" x14ac:dyDescent="0.35">
      <c r="A2399" s="46">
        <v>2349</v>
      </c>
    </row>
    <row r="2400" spans="1:1" s="30" customFormat="1" x14ac:dyDescent="0.35">
      <c r="A2400" s="46">
        <v>2350</v>
      </c>
    </row>
    <row r="2401" spans="1:5" x14ac:dyDescent="0.35">
      <c r="A2401" s="46">
        <v>2351</v>
      </c>
      <c r="B2401" s="31" t="s">
        <v>78</v>
      </c>
      <c r="C2401" s="31" t="s">
        <v>315</v>
      </c>
      <c r="D2401" s="31" t="s">
        <v>338</v>
      </c>
      <c r="E2401" s="31" t="s">
        <v>316</v>
      </c>
    </row>
    <row r="2402" spans="1:5" ht="29" x14ac:dyDescent="0.35">
      <c r="A2402" s="46">
        <v>2352</v>
      </c>
      <c r="B2402" s="32" t="s">
        <v>317</v>
      </c>
      <c r="C2402" s="32" t="s">
        <v>339</v>
      </c>
      <c r="D2402" s="32" t="s">
        <v>346</v>
      </c>
      <c r="E2402" s="32">
        <v>6</v>
      </c>
    </row>
    <row r="2403" spans="1:5" ht="29" x14ac:dyDescent="0.35">
      <c r="A2403" s="46">
        <v>2353</v>
      </c>
      <c r="B2403" s="32" t="s">
        <v>317</v>
      </c>
      <c r="C2403" s="32" t="s">
        <v>339</v>
      </c>
      <c r="D2403" s="32" t="s">
        <v>318</v>
      </c>
      <c r="E2403" s="33">
        <v>50336</v>
      </c>
    </row>
    <row r="2404" spans="1:5" x14ac:dyDescent="0.35">
      <c r="A2404" s="46">
        <v>2354</v>
      </c>
      <c r="B2404" s="32" t="s">
        <v>317</v>
      </c>
      <c r="C2404" s="32" t="s">
        <v>339</v>
      </c>
      <c r="D2404" s="32" t="s">
        <v>319</v>
      </c>
      <c r="E2404" s="33">
        <v>58953</v>
      </c>
    </row>
    <row r="2405" spans="1:5" x14ac:dyDescent="0.35">
      <c r="A2405" s="46">
        <v>2355</v>
      </c>
      <c r="B2405" s="32" t="s">
        <v>317</v>
      </c>
      <c r="C2405" s="32" t="s">
        <v>339</v>
      </c>
      <c r="D2405" s="32" t="s">
        <v>344</v>
      </c>
      <c r="E2405" s="32">
        <v>6</v>
      </c>
    </row>
    <row r="2406" spans="1:5" ht="29" x14ac:dyDescent="0.35">
      <c r="A2406" s="46">
        <v>2356</v>
      </c>
      <c r="B2406" s="32" t="s">
        <v>317</v>
      </c>
      <c r="C2406" s="32" t="s">
        <v>339</v>
      </c>
      <c r="D2406" s="32" t="s">
        <v>320</v>
      </c>
      <c r="E2406" s="33">
        <v>2603</v>
      </c>
    </row>
    <row r="2407" spans="1:5" x14ac:dyDescent="0.35">
      <c r="A2407" s="46">
        <v>2357</v>
      </c>
      <c r="B2407" s="32" t="s">
        <v>317</v>
      </c>
      <c r="C2407" s="32" t="s">
        <v>340</v>
      </c>
      <c r="D2407" s="32" t="s">
        <v>321</v>
      </c>
      <c r="E2407" s="33">
        <v>151337</v>
      </c>
    </row>
    <row r="2408" spans="1:5" x14ac:dyDescent="0.35">
      <c r="A2408" s="46">
        <v>2358</v>
      </c>
      <c r="B2408" s="32" t="s">
        <v>317</v>
      </c>
      <c r="C2408" s="32" t="s">
        <v>340</v>
      </c>
      <c r="D2408" s="32" t="s">
        <v>322</v>
      </c>
      <c r="E2408" s="33">
        <v>52319</v>
      </c>
    </row>
    <row r="2409" spans="1:5" x14ac:dyDescent="0.35">
      <c r="A2409" s="46">
        <v>2359</v>
      </c>
      <c r="B2409" s="32" t="s">
        <v>317</v>
      </c>
      <c r="C2409" s="32" t="s">
        <v>341</v>
      </c>
      <c r="D2409" s="32" t="s">
        <v>323</v>
      </c>
      <c r="E2409" s="32">
        <v>520</v>
      </c>
    </row>
    <row r="2410" spans="1:5" x14ac:dyDescent="0.35">
      <c r="A2410" s="46">
        <v>2360</v>
      </c>
      <c r="B2410" s="32" t="s">
        <v>317</v>
      </c>
      <c r="C2410" s="32" t="s">
        <v>341</v>
      </c>
      <c r="D2410" s="32" t="s">
        <v>324</v>
      </c>
      <c r="E2410" s="33">
        <v>6723</v>
      </c>
    </row>
    <row r="2411" spans="1:5" ht="29" x14ac:dyDescent="0.35">
      <c r="A2411" s="46">
        <v>2361</v>
      </c>
      <c r="B2411" s="32" t="s">
        <v>317</v>
      </c>
      <c r="C2411" s="32" t="s">
        <v>341</v>
      </c>
      <c r="D2411" s="32" t="s">
        <v>325</v>
      </c>
      <c r="E2411" s="32">
        <v>139</v>
      </c>
    </row>
    <row r="2412" spans="1:5" x14ac:dyDescent="0.35">
      <c r="A2412" s="46">
        <v>2362</v>
      </c>
      <c r="B2412" s="32" t="s">
        <v>345</v>
      </c>
      <c r="C2412" s="32" t="s">
        <v>327</v>
      </c>
      <c r="D2412" s="32" t="s">
        <v>327</v>
      </c>
      <c r="E2412" s="33">
        <v>50268</v>
      </c>
    </row>
    <row r="2413" spans="1:5" ht="29" x14ac:dyDescent="0.35">
      <c r="A2413" s="46">
        <v>2363</v>
      </c>
      <c r="B2413" s="32" t="s">
        <v>345</v>
      </c>
      <c r="C2413" s="32" t="s">
        <v>327</v>
      </c>
      <c r="D2413" s="32" t="s">
        <v>328</v>
      </c>
      <c r="E2413" s="32">
        <v>16</v>
      </c>
    </row>
    <row r="2414" spans="1:5" x14ac:dyDescent="0.35">
      <c r="A2414" s="46">
        <v>2364</v>
      </c>
      <c r="B2414" s="32" t="s">
        <v>345</v>
      </c>
      <c r="C2414" s="32" t="s">
        <v>327</v>
      </c>
      <c r="D2414" s="32" t="s">
        <v>329</v>
      </c>
      <c r="E2414" s="32">
        <v>787</v>
      </c>
    </row>
    <row r="2415" spans="1:5" ht="29" x14ac:dyDescent="0.35">
      <c r="A2415" s="46">
        <v>2365</v>
      </c>
      <c r="B2415" s="32" t="s">
        <v>345</v>
      </c>
      <c r="C2415" s="32" t="s">
        <v>342</v>
      </c>
      <c r="D2415" s="32" t="s">
        <v>330</v>
      </c>
      <c r="E2415" s="33">
        <v>1417</v>
      </c>
    </row>
    <row r="2416" spans="1:5" x14ac:dyDescent="0.35">
      <c r="A2416" s="46">
        <v>2366</v>
      </c>
      <c r="B2416" s="32" t="s">
        <v>345</v>
      </c>
      <c r="C2416" s="32" t="s">
        <v>343</v>
      </c>
      <c r="D2416" s="32" t="s">
        <v>332</v>
      </c>
      <c r="E2416" s="33">
        <v>3373</v>
      </c>
    </row>
    <row r="2417" spans="1:5" x14ac:dyDescent="0.35">
      <c r="A2417" s="46">
        <v>2367</v>
      </c>
      <c r="B2417" s="32" t="s">
        <v>345</v>
      </c>
      <c r="C2417" s="32" t="s">
        <v>343</v>
      </c>
      <c r="D2417" s="32" t="s">
        <v>333</v>
      </c>
      <c r="E2417" s="33">
        <v>10159</v>
      </c>
    </row>
    <row r="2418" spans="1:5" x14ac:dyDescent="0.35">
      <c r="A2418" s="46">
        <v>2368</v>
      </c>
      <c r="B2418" s="32" t="s">
        <v>345</v>
      </c>
      <c r="C2418" s="32" t="s">
        <v>343</v>
      </c>
      <c r="D2418" s="32" t="s">
        <v>334</v>
      </c>
      <c r="E2418" s="33">
        <v>12980</v>
      </c>
    </row>
    <row r="2419" spans="1:5" x14ac:dyDescent="0.35">
      <c r="A2419" s="46">
        <v>2369</v>
      </c>
      <c r="B2419" s="32" t="s">
        <v>345</v>
      </c>
      <c r="C2419" s="32" t="s">
        <v>343</v>
      </c>
      <c r="D2419" s="32" t="s">
        <v>335</v>
      </c>
      <c r="E2419" s="32">
        <v>502</v>
      </c>
    </row>
    <row r="2420" spans="1:5" x14ac:dyDescent="0.35">
      <c r="A2420" s="46">
        <v>2370</v>
      </c>
      <c r="B2420" s="32" t="s">
        <v>345</v>
      </c>
      <c r="C2420" s="32" t="s">
        <v>336</v>
      </c>
      <c r="D2420" s="32" t="s">
        <v>336</v>
      </c>
      <c r="E2420" s="33">
        <v>2146</v>
      </c>
    </row>
    <row r="2421" spans="1:5" x14ac:dyDescent="0.35">
      <c r="A2421" s="46">
        <v>2371</v>
      </c>
      <c r="B2421" s="34" t="s">
        <v>337</v>
      </c>
      <c r="C2421" s="34"/>
      <c r="D2421" s="34"/>
      <c r="E2421" s="35">
        <v>404590</v>
      </c>
    </row>
    <row r="2422" spans="1:5" x14ac:dyDescent="0.35">
      <c r="A2422" s="46">
        <v>2372</v>
      </c>
    </row>
    <row r="2423" spans="1:5" x14ac:dyDescent="0.35">
      <c r="A2423" s="46">
        <v>2373</v>
      </c>
    </row>
    <row r="2424" spans="1:5" x14ac:dyDescent="0.35">
      <c r="A2424" s="46">
        <v>2374</v>
      </c>
    </row>
    <row r="2425" spans="1:5" x14ac:dyDescent="0.35">
      <c r="A2425" s="46">
        <v>2375</v>
      </c>
    </row>
    <row r="2426" spans="1:5" x14ac:dyDescent="0.35">
      <c r="A2426" s="46">
        <v>2376</v>
      </c>
    </row>
    <row r="2427" spans="1:5" x14ac:dyDescent="0.35">
      <c r="A2427" s="46">
        <v>2377</v>
      </c>
    </row>
    <row r="2428" spans="1:5" x14ac:dyDescent="0.35">
      <c r="A2428" s="46">
        <v>2378</v>
      </c>
    </row>
    <row r="2429" spans="1:5" x14ac:dyDescent="0.35">
      <c r="A2429" s="46">
        <v>2379</v>
      </c>
    </row>
    <row r="2430" spans="1:5" x14ac:dyDescent="0.35">
      <c r="A2430" s="46">
        <v>2380</v>
      </c>
    </row>
    <row r="2431" spans="1:5" x14ac:dyDescent="0.35">
      <c r="A2431" s="46">
        <v>2381</v>
      </c>
    </row>
    <row r="2432" spans="1:5" x14ac:dyDescent="0.35">
      <c r="A2432" s="46">
        <v>2382</v>
      </c>
    </row>
    <row r="2433" spans="1:1" x14ac:dyDescent="0.35">
      <c r="A2433" s="46">
        <v>2383</v>
      </c>
    </row>
    <row r="2434" spans="1:1" x14ac:dyDescent="0.35">
      <c r="A2434" s="46">
        <v>2384</v>
      </c>
    </row>
    <row r="2435" spans="1:1" x14ac:dyDescent="0.35">
      <c r="A2435" s="46">
        <v>2385</v>
      </c>
    </row>
    <row r="2436" spans="1:1" x14ac:dyDescent="0.35">
      <c r="A2436" s="46">
        <v>2386</v>
      </c>
    </row>
    <row r="2437" spans="1:1" x14ac:dyDescent="0.35">
      <c r="A2437" s="46">
        <v>2387</v>
      </c>
    </row>
    <row r="2438" spans="1:1" x14ac:dyDescent="0.35">
      <c r="A2438" s="46">
        <v>2388</v>
      </c>
    </row>
    <row r="2439" spans="1:1" x14ac:dyDescent="0.35">
      <c r="A2439" s="46">
        <v>2389</v>
      </c>
    </row>
    <row r="2440" spans="1:1" x14ac:dyDescent="0.35">
      <c r="A2440" s="46">
        <v>2390</v>
      </c>
    </row>
    <row r="2441" spans="1:1" x14ac:dyDescent="0.35">
      <c r="A2441" s="46">
        <v>2391</v>
      </c>
    </row>
    <row r="2442" spans="1:1" x14ac:dyDescent="0.35">
      <c r="A2442" s="46">
        <v>2392</v>
      </c>
    </row>
    <row r="2443" spans="1:1" x14ac:dyDescent="0.35">
      <c r="A2443" s="46">
        <v>2393</v>
      </c>
    </row>
    <row r="2444" spans="1:1" x14ac:dyDescent="0.35">
      <c r="A2444" s="46">
        <v>2394</v>
      </c>
    </row>
    <row r="2445" spans="1:1" x14ac:dyDescent="0.35">
      <c r="A2445" s="46">
        <v>2395</v>
      </c>
    </row>
    <row r="2446" spans="1:1" x14ac:dyDescent="0.35">
      <c r="A2446" s="46">
        <v>2396</v>
      </c>
    </row>
    <row r="2447" spans="1:1" x14ac:dyDescent="0.35">
      <c r="A2447" s="46">
        <v>2397</v>
      </c>
    </row>
    <row r="2448" spans="1:1" x14ac:dyDescent="0.35">
      <c r="A2448" s="46">
        <v>2398</v>
      </c>
    </row>
    <row r="2449" spans="1:5" x14ac:dyDescent="0.35">
      <c r="A2449" s="46">
        <v>2399</v>
      </c>
    </row>
    <row r="2450" spans="1:5" s="30" customFormat="1" x14ac:dyDescent="0.35">
      <c r="A2450" s="46">
        <v>2400</v>
      </c>
    </row>
    <row r="2451" spans="1:5" x14ac:dyDescent="0.35">
      <c r="A2451" s="46">
        <v>2401</v>
      </c>
      <c r="B2451" s="31" t="s">
        <v>39</v>
      </c>
      <c r="C2451" s="31" t="s">
        <v>315</v>
      </c>
      <c r="D2451" s="31" t="s">
        <v>338</v>
      </c>
      <c r="E2451" s="31" t="s">
        <v>316</v>
      </c>
    </row>
    <row r="2452" spans="1:5" x14ac:dyDescent="0.35">
      <c r="A2452" s="46">
        <v>2402</v>
      </c>
      <c r="B2452" s="32" t="s">
        <v>345</v>
      </c>
      <c r="C2452" s="32" t="s">
        <v>327</v>
      </c>
      <c r="D2452" s="32" t="s">
        <v>327</v>
      </c>
      <c r="E2452" s="32">
        <v>242</v>
      </c>
    </row>
    <row r="2453" spans="1:5" x14ac:dyDescent="0.35">
      <c r="A2453" s="46">
        <v>2403</v>
      </c>
      <c r="B2453" s="32" t="s">
        <v>345</v>
      </c>
      <c r="C2453" s="32" t="s">
        <v>343</v>
      </c>
      <c r="D2453" s="32" t="s">
        <v>332</v>
      </c>
      <c r="E2453" s="33">
        <v>6270</v>
      </c>
    </row>
    <row r="2454" spans="1:5" x14ac:dyDescent="0.35">
      <c r="A2454" s="46">
        <v>2404</v>
      </c>
      <c r="B2454" s="32" t="s">
        <v>345</v>
      </c>
      <c r="C2454" s="32" t="s">
        <v>343</v>
      </c>
      <c r="D2454" s="32" t="s">
        <v>333</v>
      </c>
      <c r="E2454" s="32">
        <v>4</v>
      </c>
    </row>
    <row r="2455" spans="1:5" x14ac:dyDescent="0.35">
      <c r="A2455" s="46">
        <v>2405</v>
      </c>
      <c r="B2455" s="32" t="s">
        <v>345</v>
      </c>
      <c r="C2455" s="32" t="s">
        <v>343</v>
      </c>
      <c r="D2455" s="32" t="s">
        <v>334</v>
      </c>
      <c r="E2455" s="33">
        <v>1612</v>
      </c>
    </row>
    <row r="2456" spans="1:5" x14ac:dyDescent="0.35">
      <c r="A2456" s="46">
        <v>2406</v>
      </c>
      <c r="B2456" s="32" t="s">
        <v>345</v>
      </c>
      <c r="C2456" s="32" t="s">
        <v>343</v>
      </c>
      <c r="D2456" s="32" t="s">
        <v>335</v>
      </c>
      <c r="E2456" s="32">
        <v>19</v>
      </c>
    </row>
    <row r="2457" spans="1:5" x14ac:dyDescent="0.35">
      <c r="A2457" s="46">
        <v>2407</v>
      </c>
      <c r="B2457" s="32" t="s">
        <v>345</v>
      </c>
      <c r="C2457" s="32" t="s">
        <v>336</v>
      </c>
      <c r="D2457" s="32" t="s">
        <v>336</v>
      </c>
      <c r="E2457" s="32">
        <v>1</v>
      </c>
    </row>
    <row r="2458" spans="1:5" x14ac:dyDescent="0.35">
      <c r="A2458" s="46">
        <v>2408</v>
      </c>
      <c r="B2458" s="34" t="s">
        <v>337</v>
      </c>
      <c r="C2458" s="34"/>
      <c r="D2458" s="34"/>
      <c r="E2458" s="35">
        <v>8148</v>
      </c>
    </row>
    <row r="2459" spans="1:5" x14ac:dyDescent="0.35">
      <c r="A2459" s="46">
        <v>2409</v>
      </c>
    </row>
    <row r="2460" spans="1:5" x14ac:dyDescent="0.35">
      <c r="A2460" s="46">
        <v>2410</v>
      </c>
    </row>
    <row r="2461" spans="1:5" x14ac:dyDescent="0.35">
      <c r="A2461" s="46">
        <v>2411</v>
      </c>
    </row>
    <row r="2462" spans="1:5" x14ac:dyDescent="0.35">
      <c r="A2462" s="46">
        <v>2412</v>
      </c>
    </row>
    <row r="2463" spans="1:5" x14ac:dyDescent="0.35">
      <c r="A2463" s="46">
        <v>2413</v>
      </c>
    </row>
    <row r="2464" spans="1:5" x14ac:dyDescent="0.35">
      <c r="A2464" s="46">
        <v>2414</v>
      </c>
    </row>
    <row r="2465" spans="1:1" x14ac:dyDescent="0.35">
      <c r="A2465" s="46">
        <v>2415</v>
      </c>
    </row>
    <row r="2466" spans="1:1" x14ac:dyDescent="0.35">
      <c r="A2466" s="46">
        <v>2416</v>
      </c>
    </row>
    <row r="2467" spans="1:1" x14ac:dyDescent="0.35">
      <c r="A2467" s="46">
        <v>2417</v>
      </c>
    </row>
    <row r="2468" spans="1:1" x14ac:dyDescent="0.35">
      <c r="A2468" s="46">
        <v>2418</v>
      </c>
    </row>
    <row r="2469" spans="1:1" x14ac:dyDescent="0.35">
      <c r="A2469" s="46">
        <v>2419</v>
      </c>
    </row>
    <row r="2470" spans="1:1" x14ac:dyDescent="0.35">
      <c r="A2470" s="46">
        <v>2420</v>
      </c>
    </row>
    <row r="2471" spans="1:1" x14ac:dyDescent="0.35">
      <c r="A2471" s="46">
        <v>2421</v>
      </c>
    </row>
    <row r="2472" spans="1:1" x14ac:dyDescent="0.35">
      <c r="A2472" s="46">
        <v>2422</v>
      </c>
    </row>
    <row r="2473" spans="1:1" x14ac:dyDescent="0.35">
      <c r="A2473" s="46">
        <v>2423</v>
      </c>
    </row>
    <row r="2474" spans="1:1" x14ac:dyDescent="0.35">
      <c r="A2474" s="46">
        <v>2424</v>
      </c>
    </row>
    <row r="2475" spans="1:1" x14ac:dyDescent="0.35">
      <c r="A2475" s="46">
        <v>2425</v>
      </c>
    </row>
    <row r="2476" spans="1:1" x14ac:dyDescent="0.35">
      <c r="A2476" s="46">
        <v>2426</v>
      </c>
    </row>
    <row r="2477" spans="1:1" x14ac:dyDescent="0.35">
      <c r="A2477" s="46">
        <v>2427</v>
      </c>
    </row>
    <row r="2478" spans="1:1" x14ac:dyDescent="0.35">
      <c r="A2478" s="46">
        <v>2428</v>
      </c>
    </row>
    <row r="2479" spans="1:1" x14ac:dyDescent="0.35">
      <c r="A2479" s="46">
        <v>2429</v>
      </c>
    </row>
    <row r="2480" spans="1:1" x14ac:dyDescent="0.35">
      <c r="A2480" s="46">
        <v>2430</v>
      </c>
    </row>
    <row r="2481" spans="1:1" x14ac:dyDescent="0.35">
      <c r="A2481" s="46">
        <v>2431</v>
      </c>
    </row>
    <row r="2482" spans="1:1" x14ac:dyDescent="0.35">
      <c r="A2482" s="46">
        <v>2432</v>
      </c>
    </row>
    <row r="2483" spans="1:1" x14ac:dyDescent="0.35">
      <c r="A2483" s="46">
        <v>2433</v>
      </c>
    </row>
    <row r="2484" spans="1:1" x14ac:dyDescent="0.35">
      <c r="A2484" s="46">
        <v>2434</v>
      </c>
    </row>
    <row r="2485" spans="1:1" x14ac:dyDescent="0.35">
      <c r="A2485" s="46">
        <v>2435</v>
      </c>
    </row>
    <row r="2486" spans="1:1" x14ac:dyDescent="0.35">
      <c r="A2486" s="46">
        <v>2436</v>
      </c>
    </row>
    <row r="2487" spans="1:1" x14ac:dyDescent="0.35">
      <c r="A2487" s="46">
        <v>2437</v>
      </c>
    </row>
    <row r="2488" spans="1:1" x14ac:dyDescent="0.35">
      <c r="A2488" s="46">
        <v>2438</v>
      </c>
    </row>
    <row r="2489" spans="1:1" x14ac:dyDescent="0.35">
      <c r="A2489" s="46">
        <v>2439</v>
      </c>
    </row>
    <row r="2490" spans="1:1" x14ac:dyDescent="0.35">
      <c r="A2490" s="46">
        <v>2440</v>
      </c>
    </row>
    <row r="2491" spans="1:1" x14ac:dyDescent="0.35">
      <c r="A2491" s="46">
        <v>2441</v>
      </c>
    </row>
    <row r="2492" spans="1:1" x14ac:dyDescent="0.35">
      <c r="A2492" s="46">
        <v>2442</v>
      </c>
    </row>
    <row r="2493" spans="1:1" x14ac:dyDescent="0.35">
      <c r="A2493" s="46">
        <v>2443</v>
      </c>
    </row>
    <row r="2494" spans="1:1" x14ac:dyDescent="0.35">
      <c r="A2494" s="46">
        <v>2444</v>
      </c>
    </row>
    <row r="2495" spans="1:1" x14ac:dyDescent="0.35">
      <c r="A2495" s="46">
        <v>2445</v>
      </c>
    </row>
    <row r="2496" spans="1:1" x14ac:dyDescent="0.35">
      <c r="A2496" s="46">
        <v>2446</v>
      </c>
    </row>
    <row r="2497" spans="1:5" x14ac:dyDescent="0.35">
      <c r="A2497" s="46">
        <v>2447</v>
      </c>
    </row>
    <row r="2498" spans="1:5" x14ac:dyDescent="0.35">
      <c r="A2498" s="46">
        <v>2448</v>
      </c>
    </row>
    <row r="2499" spans="1:5" x14ac:dyDescent="0.35">
      <c r="A2499" s="46">
        <v>2449</v>
      </c>
    </row>
    <row r="2500" spans="1:5" s="30" customFormat="1" x14ac:dyDescent="0.35">
      <c r="A2500" s="46">
        <v>2450</v>
      </c>
    </row>
    <row r="2501" spans="1:5" x14ac:dyDescent="0.35">
      <c r="A2501" s="46">
        <v>2451</v>
      </c>
      <c r="B2501" s="31" t="s">
        <v>79</v>
      </c>
      <c r="C2501" s="31" t="s">
        <v>315</v>
      </c>
      <c r="D2501" s="31" t="s">
        <v>338</v>
      </c>
      <c r="E2501" s="31" t="s">
        <v>316</v>
      </c>
    </row>
    <row r="2502" spans="1:5" x14ac:dyDescent="0.35">
      <c r="A2502" s="46">
        <v>2452</v>
      </c>
      <c r="B2502" s="32" t="s">
        <v>345</v>
      </c>
      <c r="C2502" s="32" t="s">
        <v>327</v>
      </c>
      <c r="D2502" s="32" t="s">
        <v>327</v>
      </c>
      <c r="E2502" s="32">
        <v>40</v>
      </c>
    </row>
    <row r="2503" spans="1:5" x14ac:dyDescent="0.35">
      <c r="A2503" s="46">
        <v>2453</v>
      </c>
      <c r="B2503" s="32" t="s">
        <v>345</v>
      </c>
      <c r="C2503" s="32" t="s">
        <v>343</v>
      </c>
      <c r="D2503" s="32" t="s">
        <v>332</v>
      </c>
      <c r="E2503" s="33">
        <v>3446</v>
      </c>
    </row>
    <row r="2504" spans="1:5" x14ac:dyDescent="0.35">
      <c r="A2504" s="46">
        <v>2454</v>
      </c>
      <c r="B2504" s="32" t="s">
        <v>345</v>
      </c>
      <c r="C2504" s="32" t="s">
        <v>343</v>
      </c>
      <c r="D2504" s="32" t="s">
        <v>334</v>
      </c>
      <c r="E2504" s="32">
        <v>827</v>
      </c>
    </row>
    <row r="2505" spans="1:5" x14ac:dyDescent="0.35">
      <c r="A2505" s="46">
        <v>2455</v>
      </c>
      <c r="B2505" s="34" t="s">
        <v>337</v>
      </c>
      <c r="C2505" s="34"/>
      <c r="D2505" s="34"/>
      <c r="E2505" s="35">
        <v>4313</v>
      </c>
    </row>
    <row r="2506" spans="1:5" x14ac:dyDescent="0.35">
      <c r="A2506" s="46">
        <v>2456</v>
      </c>
      <c r="B2506" s="32"/>
      <c r="C2506" s="32"/>
      <c r="D2506" s="32"/>
      <c r="E2506" s="32"/>
    </row>
    <row r="2507" spans="1:5" x14ac:dyDescent="0.35">
      <c r="A2507" s="46">
        <v>2457</v>
      </c>
      <c r="B2507" s="32"/>
      <c r="C2507" s="32"/>
      <c r="D2507" s="32"/>
      <c r="E2507" s="32"/>
    </row>
    <row r="2508" spans="1:5" x14ac:dyDescent="0.35">
      <c r="A2508" s="46">
        <v>2458</v>
      </c>
      <c r="B2508" s="34"/>
      <c r="C2508" s="34"/>
      <c r="D2508" s="34"/>
      <c r="E2508" s="35"/>
    </row>
    <row r="2509" spans="1:5" x14ac:dyDescent="0.35">
      <c r="A2509" s="46">
        <v>2459</v>
      </c>
    </row>
    <row r="2510" spans="1:5" x14ac:dyDescent="0.35">
      <c r="A2510" s="46">
        <v>2460</v>
      </c>
    </row>
    <row r="2511" spans="1:5" x14ac:dyDescent="0.35">
      <c r="A2511" s="46">
        <v>2461</v>
      </c>
    </row>
    <row r="2512" spans="1:5" x14ac:dyDescent="0.35">
      <c r="A2512" s="46">
        <v>2462</v>
      </c>
    </row>
    <row r="2513" spans="1:1" x14ac:dyDescent="0.35">
      <c r="A2513" s="46">
        <v>2463</v>
      </c>
    </row>
    <row r="2514" spans="1:1" x14ac:dyDescent="0.35">
      <c r="A2514" s="46">
        <v>2464</v>
      </c>
    </row>
    <row r="2515" spans="1:1" x14ac:dyDescent="0.35">
      <c r="A2515" s="46">
        <v>2465</v>
      </c>
    </row>
    <row r="2516" spans="1:1" x14ac:dyDescent="0.35">
      <c r="A2516" s="46">
        <v>2466</v>
      </c>
    </row>
    <row r="2517" spans="1:1" x14ac:dyDescent="0.35">
      <c r="A2517" s="46">
        <v>2467</v>
      </c>
    </row>
    <row r="2518" spans="1:1" x14ac:dyDescent="0.35">
      <c r="A2518" s="46">
        <v>2468</v>
      </c>
    </row>
    <row r="2519" spans="1:1" x14ac:dyDescent="0.35">
      <c r="A2519" s="46">
        <v>2469</v>
      </c>
    </row>
    <row r="2520" spans="1:1" x14ac:dyDescent="0.35">
      <c r="A2520" s="46">
        <v>2470</v>
      </c>
    </row>
    <row r="2521" spans="1:1" x14ac:dyDescent="0.35">
      <c r="A2521" s="46">
        <v>2471</v>
      </c>
    </row>
    <row r="2522" spans="1:1" x14ac:dyDescent="0.35">
      <c r="A2522" s="46">
        <v>2472</v>
      </c>
    </row>
    <row r="2523" spans="1:1" x14ac:dyDescent="0.35">
      <c r="A2523" s="46">
        <v>2473</v>
      </c>
    </row>
    <row r="2524" spans="1:1" x14ac:dyDescent="0.35">
      <c r="A2524" s="46">
        <v>2474</v>
      </c>
    </row>
    <row r="2525" spans="1:1" x14ac:dyDescent="0.35">
      <c r="A2525" s="46">
        <v>2475</v>
      </c>
    </row>
    <row r="2526" spans="1:1" x14ac:dyDescent="0.35">
      <c r="A2526" s="46">
        <v>2476</v>
      </c>
    </row>
    <row r="2527" spans="1:1" x14ac:dyDescent="0.35">
      <c r="A2527" s="46">
        <v>2477</v>
      </c>
    </row>
    <row r="2528" spans="1:1" x14ac:dyDescent="0.35">
      <c r="A2528" s="46">
        <v>2478</v>
      </c>
    </row>
    <row r="2529" spans="1:1" x14ac:dyDescent="0.35">
      <c r="A2529" s="46">
        <v>2479</v>
      </c>
    </row>
    <row r="2530" spans="1:1" x14ac:dyDescent="0.35">
      <c r="A2530" s="46">
        <v>2480</v>
      </c>
    </row>
    <row r="2531" spans="1:1" x14ac:dyDescent="0.35">
      <c r="A2531" s="46">
        <v>2481</v>
      </c>
    </row>
    <row r="2532" spans="1:1" x14ac:dyDescent="0.35">
      <c r="A2532" s="46">
        <v>2482</v>
      </c>
    </row>
    <row r="2533" spans="1:1" x14ac:dyDescent="0.35">
      <c r="A2533" s="46">
        <v>2483</v>
      </c>
    </row>
    <row r="2534" spans="1:1" x14ac:dyDescent="0.35">
      <c r="A2534" s="46">
        <v>2484</v>
      </c>
    </row>
    <row r="2535" spans="1:1" x14ac:dyDescent="0.35">
      <c r="A2535" s="46">
        <v>2485</v>
      </c>
    </row>
    <row r="2536" spans="1:1" x14ac:dyDescent="0.35">
      <c r="A2536" s="46">
        <v>2486</v>
      </c>
    </row>
    <row r="2537" spans="1:1" x14ac:dyDescent="0.35">
      <c r="A2537" s="46">
        <v>2487</v>
      </c>
    </row>
    <row r="2538" spans="1:1" x14ac:dyDescent="0.35">
      <c r="A2538" s="46">
        <v>2488</v>
      </c>
    </row>
    <row r="2539" spans="1:1" x14ac:dyDescent="0.35">
      <c r="A2539" s="46">
        <v>2489</v>
      </c>
    </row>
    <row r="2540" spans="1:1" x14ac:dyDescent="0.35">
      <c r="A2540" s="46">
        <v>2490</v>
      </c>
    </row>
    <row r="2541" spans="1:1" x14ac:dyDescent="0.35">
      <c r="A2541" s="46">
        <v>2491</v>
      </c>
    </row>
    <row r="2542" spans="1:1" x14ac:dyDescent="0.35">
      <c r="A2542" s="46">
        <v>2492</v>
      </c>
    </row>
    <row r="2543" spans="1:1" x14ac:dyDescent="0.35">
      <c r="A2543" s="46">
        <v>2493</v>
      </c>
    </row>
    <row r="2544" spans="1:1" x14ac:dyDescent="0.35">
      <c r="A2544" s="46">
        <v>2494</v>
      </c>
    </row>
    <row r="2545" spans="1:5" x14ac:dyDescent="0.35">
      <c r="A2545" s="46">
        <v>2495</v>
      </c>
    </row>
    <row r="2546" spans="1:5" x14ac:dyDescent="0.35">
      <c r="A2546" s="46">
        <v>2496</v>
      </c>
    </row>
    <row r="2547" spans="1:5" x14ac:dyDescent="0.35">
      <c r="A2547" s="46">
        <v>2497</v>
      </c>
    </row>
    <row r="2548" spans="1:5" x14ac:dyDescent="0.35">
      <c r="A2548" s="46">
        <v>2498</v>
      </c>
    </row>
    <row r="2549" spans="1:5" x14ac:dyDescent="0.35">
      <c r="A2549" s="46">
        <v>2499</v>
      </c>
    </row>
    <row r="2550" spans="1:5" s="30" customFormat="1" x14ac:dyDescent="0.35">
      <c r="A2550" s="46">
        <v>2500</v>
      </c>
    </row>
    <row r="2551" spans="1:5" x14ac:dyDescent="0.35">
      <c r="A2551" s="46">
        <v>2501</v>
      </c>
      <c r="B2551" s="31" t="s">
        <v>80</v>
      </c>
      <c r="C2551" s="31" t="s">
        <v>315</v>
      </c>
      <c r="D2551" s="31" t="s">
        <v>338</v>
      </c>
      <c r="E2551" s="31" t="s">
        <v>316</v>
      </c>
    </row>
    <row r="2552" spans="1:5" ht="29" x14ac:dyDescent="0.35">
      <c r="A2552" s="46">
        <v>2502</v>
      </c>
      <c r="B2552" s="32" t="s">
        <v>317</v>
      </c>
      <c r="C2552" s="32" t="s">
        <v>339</v>
      </c>
      <c r="D2552" s="32" t="s">
        <v>318</v>
      </c>
      <c r="E2552" s="33">
        <v>83992</v>
      </c>
    </row>
    <row r="2553" spans="1:5" x14ac:dyDescent="0.35">
      <c r="A2553" s="46">
        <v>2503</v>
      </c>
      <c r="B2553" s="32" t="s">
        <v>317</v>
      </c>
      <c r="C2553" s="32" t="s">
        <v>339</v>
      </c>
      <c r="D2553" s="32" t="s">
        <v>319</v>
      </c>
      <c r="E2553" s="33">
        <v>1623</v>
      </c>
    </row>
    <row r="2554" spans="1:5" ht="29" x14ac:dyDescent="0.35">
      <c r="A2554" s="46">
        <v>2504</v>
      </c>
      <c r="B2554" s="32" t="s">
        <v>317</v>
      </c>
      <c r="C2554" s="32" t="s">
        <v>339</v>
      </c>
      <c r="D2554" s="32" t="s">
        <v>320</v>
      </c>
      <c r="E2554" s="32">
        <v>57</v>
      </c>
    </row>
    <row r="2555" spans="1:5" x14ac:dyDescent="0.35">
      <c r="A2555" s="46">
        <v>2505</v>
      </c>
      <c r="B2555" s="32" t="s">
        <v>317</v>
      </c>
      <c r="C2555" s="32" t="s">
        <v>340</v>
      </c>
      <c r="D2555" s="32" t="s">
        <v>321</v>
      </c>
      <c r="E2555" s="33">
        <v>9477</v>
      </c>
    </row>
    <row r="2556" spans="1:5" x14ac:dyDescent="0.35">
      <c r="A2556" s="46">
        <v>2506</v>
      </c>
      <c r="B2556" s="32" t="s">
        <v>317</v>
      </c>
      <c r="C2556" s="32" t="s">
        <v>340</v>
      </c>
      <c r="D2556" s="32" t="s">
        <v>322</v>
      </c>
      <c r="E2556" s="32">
        <v>75</v>
      </c>
    </row>
    <row r="2557" spans="1:5" x14ac:dyDescent="0.35">
      <c r="A2557" s="46">
        <v>2507</v>
      </c>
      <c r="B2557" s="32" t="s">
        <v>317</v>
      </c>
      <c r="C2557" s="32" t="s">
        <v>341</v>
      </c>
      <c r="D2557" s="32" t="s">
        <v>323</v>
      </c>
      <c r="E2557" s="32">
        <v>742</v>
      </c>
    </row>
    <row r="2558" spans="1:5" x14ac:dyDescent="0.35">
      <c r="A2558" s="46">
        <v>2508</v>
      </c>
      <c r="B2558" s="32" t="s">
        <v>317</v>
      </c>
      <c r="C2558" s="32" t="s">
        <v>341</v>
      </c>
      <c r="D2558" s="32" t="s">
        <v>324</v>
      </c>
      <c r="E2558" s="33">
        <v>5660</v>
      </c>
    </row>
    <row r="2559" spans="1:5" ht="29" x14ac:dyDescent="0.35">
      <c r="A2559" s="46">
        <v>2509</v>
      </c>
      <c r="B2559" s="32" t="s">
        <v>317</v>
      </c>
      <c r="C2559" s="32" t="s">
        <v>341</v>
      </c>
      <c r="D2559" s="32" t="s">
        <v>325</v>
      </c>
      <c r="E2559" s="32">
        <v>33</v>
      </c>
    </row>
    <row r="2560" spans="1:5" x14ac:dyDescent="0.35">
      <c r="A2560" s="46">
        <v>2510</v>
      </c>
      <c r="B2560" s="32" t="s">
        <v>345</v>
      </c>
      <c r="C2560" s="32" t="s">
        <v>327</v>
      </c>
      <c r="D2560" s="32" t="s">
        <v>327</v>
      </c>
      <c r="E2560" s="33">
        <v>26008</v>
      </c>
    </row>
    <row r="2561" spans="1:5" ht="29" x14ac:dyDescent="0.35">
      <c r="A2561" s="46">
        <v>2511</v>
      </c>
      <c r="B2561" s="32" t="s">
        <v>345</v>
      </c>
      <c r="C2561" s="32" t="s">
        <v>327</v>
      </c>
      <c r="D2561" s="32" t="s">
        <v>328</v>
      </c>
      <c r="E2561" s="33">
        <v>28302</v>
      </c>
    </row>
    <row r="2562" spans="1:5" x14ac:dyDescent="0.35">
      <c r="A2562" s="46">
        <v>2512</v>
      </c>
      <c r="B2562" s="32" t="s">
        <v>345</v>
      </c>
      <c r="C2562" s="32" t="s">
        <v>327</v>
      </c>
      <c r="D2562" s="32" t="s">
        <v>329</v>
      </c>
      <c r="E2562" s="33">
        <v>4636</v>
      </c>
    </row>
    <row r="2563" spans="1:5" x14ac:dyDescent="0.35">
      <c r="A2563" s="46">
        <v>2513</v>
      </c>
      <c r="B2563" s="32" t="s">
        <v>345</v>
      </c>
      <c r="C2563" s="32" t="s">
        <v>342</v>
      </c>
      <c r="D2563" s="32" t="s">
        <v>331</v>
      </c>
      <c r="E2563" s="33">
        <v>11843</v>
      </c>
    </row>
    <row r="2564" spans="1:5" x14ac:dyDescent="0.35">
      <c r="A2564" s="46">
        <v>2514</v>
      </c>
      <c r="B2564" s="32" t="s">
        <v>345</v>
      </c>
      <c r="C2564" s="32" t="s">
        <v>343</v>
      </c>
      <c r="D2564" s="32" t="s">
        <v>332</v>
      </c>
      <c r="E2564" s="33">
        <v>2300</v>
      </c>
    </row>
    <row r="2565" spans="1:5" x14ac:dyDescent="0.35">
      <c r="A2565" s="46">
        <v>2515</v>
      </c>
      <c r="B2565" s="32" t="s">
        <v>345</v>
      </c>
      <c r="C2565" s="32" t="s">
        <v>343</v>
      </c>
      <c r="D2565" s="32" t="s">
        <v>333</v>
      </c>
      <c r="E2565" s="33">
        <v>23304</v>
      </c>
    </row>
    <row r="2566" spans="1:5" x14ac:dyDescent="0.35">
      <c r="A2566" s="46">
        <v>2516</v>
      </c>
      <c r="B2566" s="32" t="s">
        <v>345</v>
      </c>
      <c r="C2566" s="32" t="s">
        <v>343</v>
      </c>
      <c r="D2566" s="32" t="s">
        <v>334</v>
      </c>
      <c r="E2566" s="33">
        <v>9795</v>
      </c>
    </row>
    <row r="2567" spans="1:5" x14ac:dyDescent="0.35">
      <c r="A2567" s="46">
        <v>2517</v>
      </c>
      <c r="B2567" s="32" t="s">
        <v>345</v>
      </c>
      <c r="C2567" s="32" t="s">
        <v>343</v>
      </c>
      <c r="D2567" s="32" t="s">
        <v>335</v>
      </c>
      <c r="E2567" s="33">
        <v>2101</v>
      </c>
    </row>
    <row r="2568" spans="1:5" x14ac:dyDescent="0.35">
      <c r="A2568" s="46">
        <v>2518</v>
      </c>
      <c r="B2568" s="32" t="s">
        <v>345</v>
      </c>
      <c r="C2568" s="32" t="s">
        <v>336</v>
      </c>
      <c r="D2568" s="32" t="s">
        <v>336</v>
      </c>
      <c r="E2568" s="33">
        <v>1105</v>
      </c>
    </row>
    <row r="2569" spans="1:5" x14ac:dyDescent="0.35">
      <c r="A2569" s="46">
        <v>2519</v>
      </c>
      <c r="B2569" s="34" t="s">
        <v>337</v>
      </c>
      <c r="C2569" s="34"/>
      <c r="D2569" s="34"/>
      <c r="E2569" s="33">
        <f>SUM(E2552:E2568)</f>
        <v>211053</v>
      </c>
    </row>
    <row r="2570" spans="1:5" x14ac:dyDescent="0.35">
      <c r="A2570" s="46">
        <v>2520</v>
      </c>
    </row>
    <row r="2571" spans="1:5" x14ac:dyDescent="0.35">
      <c r="A2571" s="46">
        <v>2521</v>
      </c>
    </row>
    <row r="2572" spans="1:5" x14ac:dyDescent="0.35">
      <c r="A2572" s="46">
        <v>2522</v>
      </c>
    </row>
    <row r="2573" spans="1:5" x14ac:dyDescent="0.35">
      <c r="A2573" s="46">
        <v>2523</v>
      </c>
    </row>
    <row r="2574" spans="1:5" x14ac:dyDescent="0.35">
      <c r="A2574" s="46">
        <v>2524</v>
      </c>
    </row>
    <row r="2575" spans="1:5" x14ac:dyDescent="0.35">
      <c r="A2575" s="46">
        <v>2525</v>
      </c>
    </row>
    <row r="2576" spans="1:5" x14ac:dyDescent="0.35">
      <c r="A2576" s="46">
        <v>2526</v>
      </c>
    </row>
    <row r="2577" spans="1:1" x14ac:dyDescent="0.35">
      <c r="A2577" s="46">
        <v>2527</v>
      </c>
    </row>
    <row r="2578" spans="1:1" x14ac:dyDescent="0.35">
      <c r="A2578" s="46">
        <v>2528</v>
      </c>
    </row>
    <row r="2579" spans="1:1" x14ac:dyDescent="0.35">
      <c r="A2579" s="46">
        <v>2529</v>
      </c>
    </row>
    <row r="2580" spans="1:1" x14ac:dyDescent="0.35">
      <c r="A2580" s="46">
        <v>2530</v>
      </c>
    </row>
    <row r="2581" spans="1:1" x14ac:dyDescent="0.35">
      <c r="A2581" s="46">
        <v>2531</v>
      </c>
    </row>
    <row r="2582" spans="1:1" x14ac:dyDescent="0.35">
      <c r="A2582" s="46">
        <v>2532</v>
      </c>
    </row>
    <row r="2583" spans="1:1" x14ac:dyDescent="0.35">
      <c r="A2583" s="46">
        <v>2533</v>
      </c>
    </row>
    <row r="2584" spans="1:1" x14ac:dyDescent="0.35">
      <c r="A2584" s="46">
        <v>2534</v>
      </c>
    </row>
    <row r="2585" spans="1:1" x14ac:dyDescent="0.35">
      <c r="A2585" s="46">
        <v>2535</v>
      </c>
    </row>
    <row r="2586" spans="1:1" x14ac:dyDescent="0.35">
      <c r="A2586" s="46">
        <v>2536</v>
      </c>
    </row>
    <row r="2587" spans="1:1" x14ac:dyDescent="0.35">
      <c r="A2587" s="46">
        <v>2537</v>
      </c>
    </row>
    <row r="2588" spans="1:1" x14ac:dyDescent="0.35">
      <c r="A2588" s="46">
        <v>2538</v>
      </c>
    </row>
    <row r="2589" spans="1:1" x14ac:dyDescent="0.35">
      <c r="A2589" s="46">
        <v>2539</v>
      </c>
    </row>
    <row r="2590" spans="1:1" x14ac:dyDescent="0.35">
      <c r="A2590" s="46">
        <v>2540</v>
      </c>
    </row>
    <row r="2591" spans="1:1" x14ac:dyDescent="0.35">
      <c r="A2591" s="46">
        <v>2541</v>
      </c>
    </row>
    <row r="2592" spans="1:1" x14ac:dyDescent="0.35">
      <c r="A2592" s="46">
        <v>2542</v>
      </c>
    </row>
    <row r="2593" spans="1:5" x14ac:dyDescent="0.35">
      <c r="A2593" s="46">
        <v>2543</v>
      </c>
    </row>
    <row r="2594" spans="1:5" x14ac:dyDescent="0.35">
      <c r="A2594" s="46">
        <v>2544</v>
      </c>
    </row>
    <row r="2595" spans="1:5" x14ac:dyDescent="0.35">
      <c r="A2595" s="46">
        <v>2545</v>
      </c>
    </row>
    <row r="2596" spans="1:5" x14ac:dyDescent="0.35">
      <c r="A2596" s="46">
        <v>2546</v>
      </c>
    </row>
    <row r="2597" spans="1:5" x14ac:dyDescent="0.35">
      <c r="A2597" s="46">
        <v>2547</v>
      </c>
    </row>
    <row r="2598" spans="1:5" x14ac:dyDescent="0.35">
      <c r="A2598" s="46">
        <v>2548</v>
      </c>
    </row>
    <row r="2599" spans="1:5" x14ac:dyDescent="0.35">
      <c r="A2599" s="46">
        <v>2549</v>
      </c>
    </row>
    <row r="2600" spans="1:5" s="30" customFormat="1" x14ac:dyDescent="0.35">
      <c r="A2600" s="46">
        <v>2550</v>
      </c>
    </row>
    <row r="2601" spans="1:5" x14ac:dyDescent="0.35">
      <c r="A2601" s="46">
        <v>2551</v>
      </c>
      <c r="B2601" s="31" t="s">
        <v>382</v>
      </c>
      <c r="C2601" s="31" t="s">
        <v>315</v>
      </c>
      <c r="D2601" s="31" t="s">
        <v>338</v>
      </c>
      <c r="E2601" s="31" t="s">
        <v>316</v>
      </c>
    </row>
    <row r="2602" spans="1:5" ht="29" x14ac:dyDescent="0.35">
      <c r="A2602" s="46">
        <v>2552</v>
      </c>
      <c r="B2602" s="32" t="s">
        <v>345</v>
      </c>
      <c r="C2602" s="32" t="s">
        <v>343</v>
      </c>
      <c r="D2602" s="32" t="s">
        <v>368</v>
      </c>
      <c r="E2602" s="32">
        <v>46</v>
      </c>
    </row>
    <row r="2603" spans="1:5" x14ac:dyDescent="0.35">
      <c r="A2603" s="46">
        <v>2553</v>
      </c>
      <c r="B2603" s="32" t="s">
        <v>345</v>
      </c>
      <c r="C2603" s="32" t="s">
        <v>343</v>
      </c>
      <c r="D2603" s="32" t="s">
        <v>369</v>
      </c>
      <c r="E2603" s="33">
        <v>5048</v>
      </c>
    </row>
    <row r="2604" spans="1:5" x14ac:dyDescent="0.35">
      <c r="A2604" s="46">
        <v>2554</v>
      </c>
      <c r="B2604" s="34" t="s">
        <v>337</v>
      </c>
      <c r="C2604" s="34"/>
      <c r="D2604" s="34"/>
      <c r="E2604" s="34">
        <f>SUM(E2602:E2603)</f>
        <v>5094</v>
      </c>
    </row>
    <row r="2605" spans="1:5" x14ac:dyDescent="0.35">
      <c r="A2605" s="46">
        <v>2555</v>
      </c>
      <c r="B2605" s="32"/>
      <c r="C2605" s="32"/>
      <c r="D2605" s="32"/>
      <c r="E2605" s="33"/>
    </row>
    <row r="2606" spans="1:5" x14ac:dyDescent="0.35">
      <c r="A2606" s="46">
        <v>2556</v>
      </c>
      <c r="B2606" s="32"/>
      <c r="C2606" s="32"/>
      <c r="D2606" s="32"/>
      <c r="E2606" s="32"/>
    </row>
    <row r="2607" spans="1:5" x14ac:dyDescent="0.35">
      <c r="A2607" s="46">
        <v>2557</v>
      </c>
      <c r="B2607" s="32"/>
      <c r="C2607" s="32"/>
      <c r="D2607" s="32"/>
      <c r="E2607" s="32"/>
    </row>
    <row r="2608" spans="1:5" x14ac:dyDescent="0.35">
      <c r="A2608" s="46">
        <v>2558</v>
      </c>
      <c r="B2608" s="32"/>
      <c r="C2608" s="32"/>
      <c r="D2608" s="32"/>
      <c r="E2608" s="33"/>
    </row>
    <row r="2609" spans="1:5" x14ac:dyDescent="0.35">
      <c r="A2609" s="46">
        <v>2559</v>
      </c>
      <c r="B2609" s="32"/>
      <c r="C2609" s="32"/>
      <c r="D2609" s="32"/>
      <c r="E2609" s="32"/>
    </row>
    <row r="2610" spans="1:5" x14ac:dyDescent="0.35">
      <c r="A2610" s="46">
        <v>2560</v>
      </c>
      <c r="B2610" s="32"/>
      <c r="C2610" s="32"/>
      <c r="D2610" s="32"/>
      <c r="E2610" s="33"/>
    </row>
    <row r="2611" spans="1:5" x14ac:dyDescent="0.35">
      <c r="A2611" s="46">
        <v>2561</v>
      </c>
      <c r="B2611" s="32"/>
      <c r="C2611" s="32"/>
      <c r="D2611" s="32"/>
      <c r="E2611" s="33"/>
    </row>
    <row r="2612" spans="1:5" x14ac:dyDescent="0.35">
      <c r="A2612" s="46">
        <v>2562</v>
      </c>
      <c r="B2612" s="32"/>
      <c r="C2612" s="32"/>
      <c r="D2612" s="32"/>
      <c r="E2612" s="33"/>
    </row>
    <row r="2613" spans="1:5" x14ac:dyDescent="0.35">
      <c r="A2613" s="46">
        <v>2563</v>
      </c>
      <c r="B2613" s="32"/>
      <c r="C2613" s="32"/>
      <c r="D2613" s="32"/>
      <c r="E2613" s="33"/>
    </row>
    <row r="2614" spans="1:5" x14ac:dyDescent="0.35">
      <c r="A2614" s="46">
        <v>2564</v>
      </c>
      <c r="B2614" s="32"/>
      <c r="C2614" s="32"/>
      <c r="D2614" s="32"/>
      <c r="E2614" s="33"/>
    </row>
    <row r="2615" spans="1:5" x14ac:dyDescent="0.35">
      <c r="A2615" s="46">
        <v>2565</v>
      </c>
      <c r="B2615" s="32"/>
      <c r="C2615" s="32"/>
      <c r="D2615" s="32"/>
      <c r="E2615" s="33"/>
    </row>
    <row r="2616" spans="1:5" x14ac:dyDescent="0.35">
      <c r="A2616" s="46">
        <v>2566</v>
      </c>
      <c r="B2616" s="32"/>
      <c r="C2616" s="32"/>
      <c r="D2616" s="32"/>
      <c r="E2616" s="33"/>
    </row>
    <row r="2617" spans="1:5" x14ac:dyDescent="0.35">
      <c r="A2617" s="46">
        <v>2567</v>
      </c>
      <c r="B2617" s="32"/>
      <c r="C2617" s="32"/>
      <c r="D2617" s="32"/>
      <c r="E2617" s="33"/>
    </row>
    <row r="2618" spans="1:5" x14ac:dyDescent="0.35">
      <c r="A2618" s="46">
        <v>2568</v>
      </c>
      <c r="B2618" s="32"/>
      <c r="C2618" s="32"/>
      <c r="D2618" s="32"/>
      <c r="E2618" s="33"/>
    </row>
    <row r="2619" spans="1:5" x14ac:dyDescent="0.35">
      <c r="A2619" s="46">
        <v>2569</v>
      </c>
      <c r="B2619" s="34"/>
      <c r="C2619" s="34"/>
      <c r="D2619" s="34"/>
      <c r="E2619" s="33"/>
    </row>
    <row r="2620" spans="1:5" x14ac:dyDescent="0.35">
      <c r="A2620" s="46">
        <v>2570</v>
      </c>
    </row>
    <row r="2621" spans="1:5" x14ac:dyDescent="0.35">
      <c r="A2621" s="46">
        <v>2571</v>
      </c>
    </row>
    <row r="2622" spans="1:5" x14ac:dyDescent="0.35">
      <c r="A2622" s="46">
        <v>2572</v>
      </c>
    </row>
    <row r="2623" spans="1:5" x14ac:dyDescent="0.35">
      <c r="A2623" s="46">
        <v>2573</v>
      </c>
    </row>
    <row r="2624" spans="1:5" x14ac:dyDescent="0.35">
      <c r="A2624" s="46">
        <v>2574</v>
      </c>
    </row>
    <row r="2625" spans="1:1" x14ac:dyDescent="0.35">
      <c r="A2625" s="46">
        <v>2575</v>
      </c>
    </row>
    <row r="2626" spans="1:1" x14ac:dyDescent="0.35">
      <c r="A2626" s="46">
        <v>2576</v>
      </c>
    </row>
    <row r="2627" spans="1:1" x14ac:dyDescent="0.35">
      <c r="A2627" s="46">
        <v>2577</v>
      </c>
    </row>
    <row r="2628" spans="1:1" x14ac:dyDescent="0.35">
      <c r="A2628" s="46">
        <v>2578</v>
      </c>
    </row>
    <row r="2629" spans="1:1" x14ac:dyDescent="0.35">
      <c r="A2629" s="46">
        <v>2579</v>
      </c>
    </row>
    <row r="2630" spans="1:1" x14ac:dyDescent="0.35">
      <c r="A2630" s="46">
        <v>2580</v>
      </c>
    </row>
    <row r="2631" spans="1:1" x14ac:dyDescent="0.35">
      <c r="A2631" s="46">
        <v>2581</v>
      </c>
    </row>
    <row r="2632" spans="1:1" x14ac:dyDescent="0.35">
      <c r="A2632" s="46">
        <v>2582</v>
      </c>
    </row>
    <row r="2633" spans="1:1" x14ac:dyDescent="0.35">
      <c r="A2633" s="46">
        <v>2583</v>
      </c>
    </row>
    <row r="2634" spans="1:1" x14ac:dyDescent="0.35">
      <c r="A2634" s="46">
        <v>2584</v>
      </c>
    </row>
    <row r="2635" spans="1:1" x14ac:dyDescent="0.35">
      <c r="A2635" s="46">
        <v>2585</v>
      </c>
    </row>
    <row r="2636" spans="1:1" x14ac:dyDescent="0.35">
      <c r="A2636" s="46">
        <v>2586</v>
      </c>
    </row>
    <row r="2637" spans="1:1" x14ac:dyDescent="0.35">
      <c r="A2637" s="46">
        <v>2587</v>
      </c>
    </row>
    <row r="2638" spans="1:1" x14ac:dyDescent="0.35">
      <c r="A2638" s="46">
        <v>2588</v>
      </c>
    </row>
    <row r="2639" spans="1:1" x14ac:dyDescent="0.35">
      <c r="A2639" s="46">
        <v>2589</v>
      </c>
    </row>
    <row r="2640" spans="1:1" x14ac:dyDescent="0.35">
      <c r="A2640" s="46">
        <v>2590</v>
      </c>
    </row>
    <row r="2641" spans="1:5" x14ac:dyDescent="0.35">
      <c r="A2641" s="46">
        <v>2591</v>
      </c>
    </row>
    <row r="2642" spans="1:5" x14ac:dyDescent="0.35">
      <c r="A2642" s="46">
        <v>2592</v>
      </c>
    </row>
    <row r="2643" spans="1:5" x14ac:dyDescent="0.35">
      <c r="A2643" s="46">
        <v>2593</v>
      </c>
    </row>
    <row r="2644" spans="1:5" x14ac:dyDescent="0.35">
      <c r="A2644" s="46">
        <v>2594</v>
      </c>
    </row>
    <row r="2645" spans="1:5" x14ac:dyDescent="0.35">
      <c r="A2645" s="46">
        <v>2595</v>
      </c>
    </row>
    <row r="2646" spans="1:5" x14ac:dyDescent="0.35">
      <c r="A2646" s="46">
        <v>2596</v>
      </c>
    </row>
    <row r="2647" spans="1:5" x14ac:dyDescent="0.35">
      <c r="A2647" s="46">
        <v>2597</v>
      </c>
    </row>
    <row r="2648" spans="1:5" x14ac:dyDescent="0.35">
      <c r="A2648" s="46">
        <v>2598</v>
      </c>
    </row>
    <row r="2649" spans="1:5" x14ac:dyDescent="0.35">
      <c r="A2649" s="46">
        <v>2599</v>
      </c>
    </row>
    <row r="2650" spans="1:5" s="30" customFormat="1" x14ac:dyDescent="0.35">
      <c r="A2650" s="46">
        <v>2600</v>
      </c>
    </row>
    <row r="2651" spans="1:5" x14ac:dyDescent="0.35">
      <c r="A2651" s="46">
        <v>2601</v>
      </c>
      <c r="B2651" s="31" t="s">
        <v>41</v>
      </c>
      <c r="C2651" s="31" t="s">
        <v>315</v>
      </c>
      <c r="D2651" s="31" t="s">
        <v>338</v>
      </c>
      <c r="E2651" s="31" t="s">
        <v>316</v>
      </c>
    </row>
    <row r="2652" spans="1:5" ht="29" x14ac:dyDescent="0.35">
      <c r="A2652" s="46">
        <v>2602</v>
      </c>
      <c r="B2652" s="32" t="s">
        <v>317</v>
      </c>
      <c r="C2652" s="32" t="s">
        <v>339</v>
      </c>
      <c r="D2652" s="32" t="s">
        <v>318</v>
      </c>
      <c r="E2652" s="33">
        <v>20317</v>
      </c>
    </row>
    <row r="2653" spans="1:5" x14ac:dyDescent="0.35">
      <c r="A2653" s="46">
        <v>2603</v>
      </c>
      <c r="B2653" s="32" t="s">
        <v>317</v>
      </c>
      <c r="C2653" s="32" t="s">
        <v>339</v>
      </c>
      <c r="D2653" s="32" t="s">
        <v>319</v>
      </c>
      <c r="E2653" s="32">
        <v>556</v>
      </c>
    </row>
    <row r="2654" spans="1:5" ht="29" x14ac:dyDescent="0.35">
      <c r="A2654" s="46">
        <v>2604</v>
      </c>
      <c r="B2654" s="32" t="s">
        <v>317</v>
      </c>
      <c r="C2654" s="32" t="s">
        <v>339</v>
      </c>
      <c r="D2654" s="32" t="s">
        <v>320</v>
      </c>
      <c r="E2654" s="33">
        <v>2672</v>
      </c>
    </row>
    <row r="2655" spans="1:5" x14ac:dyDescent="0.35">
      <c r="A2655" s="46">
        <v>2605</v>
      </c>
      <c r="B2655" s="32" t="s">
        <v>317</v>
      </c>
      <c r="C2655" s="32" t="s">
        <v>340</v>
      </c>
      <c r="D2655" s="32" t="s">
        <v>321</v>
      </c>
      <c r="E2655" s="32">
        <v>138</v>
      </c>
    </row>
    <row r="2656" spans="1:5" x14ac:dyDescent="0.35">
      <c r="A2656" s="46">
        <v>2606</v>
      </c>
      <c r="B2656" s="32" t="s">
        <v>317</v>
      </c>
      <c r="C2656" s="32" t="s">
        <v>340</v>
      </c>
      <c r="D2656" s="32" t="s">
        <v>322</v>
      </c>
      <c r="E2656" s="32">
        <v>36</v>
      </c>
    </row>
    <row r="2657" spans="1:5" x14ac:dyDescent="0.35">
      <c r="A2657" s="46">
        <v>2607</v>
      </c>
      <c r="B2657" s="32" t="s">
        <v>317</v>
      </c>
      <c r="C2657" s="32" t="s">
        <v>341</v>
      </c>
      <c r="D2657" s="32" t="s">
        <v>323</v>
      </c>
      <c r="E2657" s="33">
        <v>2295</v>
      </c>
    </row>
    <row r="2658" spans="1:5" x14ac:dyDescent="0.35">
      <c r="A2658" s="46">
        <v>2608</v>
      </c>
      <c r="B2658" s="32" t="s">
        <v>317</v>
      </c>
      <c r="C2658" s="32" t="s">
        <v>341</v>
      </c>
      <c r="D2658" s="32" t="s">
        <v>324</v>
      </c>
      <c r="E2658" s="33">
        <v>3199</v>
      </c>
    </row>
    <row r="2659" spans="1:5" ht="29" x14ac:dyDescent="0.35">
      <c r="A2659" s="46">
        <v>2609</v>
      </c>
      <c r="B2659" s="32" t="s">
        <v>317</v>
      </c>
      <c r="C2659" s="32" t="s">
        <v>341</v>
      </c>
      <c r="D2659" s="32" t="s">
        <v>325</v>
      </c>
      <c r="E2659" s="32">
        <v>581</v>
      </c>
    </row>
    <row r="2660" spans="1:5" x14ac:dyDescent="0.35">
      <c r="A2660" s="46">
        <v>2610</v>
      </c>
      <c r="B2660" s="32" t="s">
        <v>345</v>
      </c>
      <c r="C2660" s="32" t="s">
        <v>327</v>
      </c>
      <c r="D2660" s="32" t="s">
        <v>327</v>
      </c>
      <c r="E2660" s="33">
        <v>7313</v>
      </c>
    </row>
    <row r="2661" spans="1:5" ht="29" x14ac:dyDescent="0.35">
      <c r="A2661" s="46">
        <v>2611</v>
      </c>
      <c r="B2661" s="32" t="s">
        <v>345</v>
      </c>
      <c r="C2661" s="32" t="s">
        <v>327</v>
      </c>
      <c r="D2661" s="32" t="s">
        <v>328</v>
      </c>
      <c r="E2661" s="32">
        <v>80</v>
      </c>
    </row>
    <row r="2662" spans="1:5" x14ac:dyDescent="0.35">
      <c r="A2662" s="46">
        <v>2612</v>
      </c>
      <c r="B2662" s="32" t="s">
        <v>345</v>
      </c>
      <c r="C2662" s="32" t="s">
        <v>327</v>
      </c>
      <c r="D2662" s="32" t="s">
        <v>329</v>
      </c>
      <c r="E2662" s="32">
        <v>974</v>
      </c>
    </row>
    <row r="2663" spans="1:5" x14ac:dyDescent="0.35">
      <c r="A2663" s="46">
        <v>2613</v>
      </c>
      <c r="B2663" s="32" t="s">
        <v>345</v>
      </c>
      <c r="C2663" s="32" t="s">
        <v>342</v>
      </c>
      <c r="D2663" s="32" t="s">
        <v>331</v>
      </c>
      <c r="E2663" s="32">
        <v>353</v>
      </c>
    </row>
    <row r="2664" spans="1:5" x14ac:dyDescent="0.35">
      <c r="A2664" s="46">
        <v>2614</v>
      </c>
      <c r="B2664" s="32" t="s">
        <v>345</v>
      </c>
      <c r="C2664" s="32" t="s">
        <v>343</v>
      </c>
      <c r="D2664" s="32" t="s">
        <v>332</v>
      </c>
      <c r="E2664" s="33">
        <v>12394</v>
      </c>
    </row>
    <row r="2665" spans="1:5" x14ac:dyDescent="0.35">
      <c r="A2665" s="46">
        <v>2615</v>
      </c>
      <c r="B2665" s="32" t="s">
        <v>345</v>
      </c>
      <c r="C2665" s="32" t="s">
        <v>343</v>
      </c>
      <c r="D2665" s="32" t="s">
        <v>333</v>
      </c>
      <c r="E2665" s="33">
        <v>11546</v>
      </c>
    </row>
    <row r="2666" spans="1:5" x14ac:dyDescent="0.35">
      <c r="A2666" s="46">
        <v>2616</v>
      </c>
      <c r="B2666" s="32" t="s">
        <v>345</v>
      </c>
      <c r="C2666" s="32" t="s">
        <v>343</v>
      </c>
      <c r="D2666" s="32" t="s">
        <v>334</v>
      </c>
      <c r="E2666" s="33">
        <v>9200</v>
      </c>
    </row>
    <row r="2667" spans="1:5" x14ac:dyDescent="0.35">
      <c r="A2667" s="46">
        <v>2617</v>
      </c>
      <c r="B2667" s="32" t="s">
        <v>345</v>
      </c>
      <c r="C2667" s="32" t="s">
        <v>343</v>
      </c>
      <c r="D2667" s="32" t="s">
        <v>335</v>
      </c>
      <c r="E2667" s="32">
        <v>563</v>
      </c>
    </row>
    <row r="2668" spans="1:5" x14ac:dyDescent="0.35">
      <c r="A2668" s="46">
        <v>2618</v>
      </c>
      <c r="B2668" s="32" t="s">
        <v>345</v>
      </c>
      <c r="C2668" s="32" t="s">
        <v>336</v>
      </c>
      <c r="D2668" s="32" t="s">
        <v>336</v>
      </c>
      <c r="E2668" s="32">
        <v>182</v>
      </c>
    </row>
    <row r="2669" spans="1:5" x14ac:dyDescent="0.35">
      <c r="A2669" s="46">
        <v>2619</v>
      </c>
      <c r="B2669" s="34" t="s">
        <v>337</v>
      </c>
      <c r="C2669" s="34"/>
      <c r="D2669" s="34"/>
      <c r="E2669" s="35">
        <v>72396</v>
      </c>
    </row>
    <row r="2670" spans="1:5" x14ac:dyDescent="0.35">
      <c r="A2670" s="46">
        <v>2620</v>
      </c>
    </row>
    <row r="2671" spans="1:5" x14ac:dyDescent="0.35">
      <c r="A2671" s="46">
        <v>2621</v>
      </c>
    </row>
    <row r="2672" spans="1:5" x14ac:dyDescent="0.35">
      <c r="A2672" s="46">
        <v>2622</v>
      </c>
    </row>
    <row r="2673" spans="1:1" x14ac:dyDescent="0.35">
      <c r="A2673" s="46">
        <v>2623</v>
      </c>
    </row>
    <row r="2674" spans="1:1" x14ac:dyDescent="0.35">
      <c r="A2674" s="46">
        <v>2624</v>
      </c>
    </row>
    <row r="2675" spans="1:1" x14ac:dyDescent="0.35">
      <c r="A2675" s="46">
        <v>2625</v>
      </c>
    </row>
    <row r="2676" spans="1:1" x14ac:dyDescent="0.35">
      <c r="A2676" s="46">
        <v>2626</v>
      </c>
    </row>
    <row r="2677" spans="1:1" x14ac:dyDescent="0.35">
      <c r="A2677" s="46">
        <v>2627</v>
      </c>
    </row>
    <row r="2678" spans="1:1" x14ac:dyDescent="0.35">
      <c r="A2678" s="46">
        <v>2628</v>
      </c>
    </row>
    <row r="2679" spans="1:1" x14ac:dyDescent="0.35">
      <c r="A2679" s="46">
        <v>2629</v>
      </c>
    </row>
    <row r="2680" spans="1:1" x14ac:dyDescent="0.35">
      <c r="A2680" s="46">
        <v>2630</v>
      </c>
    </row>
    <row r="2681" spans="1:1" x14ac:dyDescent="0.35">
      <c r="A2681" s="46">
        <v>2631</v>
      </c>
    </row>
    <row r="2682" spans="1:1" x14ac:dyDescent="0.35">
      <c r="A2682" s="46">
        <v>2632</v>
      </c>
    </row>
    <row r="2683" spans="1:1" x14ac:dyDescent="0.35">
      <c r="A2683" s="46">
        <v>2633</v>
      </c>
    </row>
    <row r="2684" spans="1:1" x14ac:dyDescent="0.35">
      <c r="A2684" s="46">
        <v>2634</v>
      </c>
    </row>
    <row r="2685" spans="1:1" x14ac:dyDescent="0.35">
      <c r="A2685" s="46">
        <v>2635</v>
      </c>
    </row>
    <row r="2686" spans="1:1" x14ac:dyDescent="0.35">
      <c r="A2686" s="46">
        <v>2636</v>
      </c>
    </row>
    <row r="2687" spans="1:1" x14ac:dyDescent="0.35">
      <c r="A2687" s="46">
        <v>2637</v>
      </c>
    </row>
    <row r="2688" spans="1:1" x14ac:dyDescent="0.35">
      <c r="A2688" s="46">
        <v>2638</v>
      </c>
    </row>
    <row r="2689" spans="1:5" x14ac:dyDescent="0.35">
      <c r="A2689" s="46">
        <v>2639</v>
      </c>
    </row>
    <row r="2690" spans="1:5" x14ac:dyDescent="0.35">
      <c r="A2690" s="46">
        <v>2640</v>
      </c>
    </row>
    <row r="2691" spans="1:5" x14ac:dyDescent="0.35">
      <c r="A2691" s="46">
        <v>2641</v>
      </c>
    </row>
    <row r="2692" spans="1:5" x14ac:dyDescent="0.35">
      <c r="A2692" s="46">
        <v>2642</v>
      </c>
    </row>
    <row r="2693" spans="1:5" x14ac:dyDescent="0.35">
      <c r="A2693" s="46">
        <v>2643</v>
      </c>
    </row>
    <row r="2694" spans="1:5" x14ac:dyDescent="0.35">
      <c r="A2694" s="46">
        <v>2644</v>
      </c>
    </row>
    <row r="2695" spans="1:5" x14ac:dyDescent="0.35">
      <c r="A2695" s="46">
        <v>2645</v>
      </c>
    </row>
    <row r="2696" spans="1:5" x14ac:dyDescent="0.35">
      <c r="A2696" s="46">
        <v>2646</v>
      </c>
    </row>
    <row r="2697" spans="1:5" x14ac:dyDescent="0.35">
      <c r="A2697" s="46">
        <v>2647</v>
      </c>
    </row>
    <row r="2698" spans="1:5" x14ac:dyDescent="0.35">
      <c r="A2698" s="46">
        <v>2648</v>
      </c>
    </row>
    <row r="2699" spans="1:5" x14ac:dyDescent="0.35">
      <c r="A2699" s="46">
        <v>2649</v>
      </c>
    </row>
    <row r="2700" spans="1:5" s="30" customFormat="1" x14ac:dyDescent="0.35">
      <c r="A2700" s="46">
        <v>2650</v>
      </c>
    </row>
    <row r="2701" spans="1:5" x14ac:dyDescent="0.35">
      <c r="A2701" s="46">
        <v>2651</v>
      </c>
      <c r="B2701" s="31" t="s">
        <v>81</v>
      </c>
      <c r="C2701" s="31" t="s">
        <v>315</v>
      </c>
      <c r="D2701" s="31" t="s">
        <v>338</v>
      </c>
      <c r="E2701" s="31" t="s">
        <v>316</v>
      </c>
    </row>
    <row r="2702" spans="1:5" ht="29" x14ac:dyDescent="0.35">
      <c r="A2702" s="46">
        <v>2652</v>
      </c>
      <c r="B2702" s="32" t="s">
        <v>317</v>
      </c>
      <c r="C2702" s="32" t="s">
        <v>339</v>
      </c>
      <c r="D2702" s="32" t="s">
        <v>318</v>
      </c>
      <c r="E2702" s="33">
        <v>68866</v>
      </c>
    </row>
    <row r="2703" spans="1:5" x14ac:dyDescent="0.35">
      <c r="A2703" s="46">
        <v>2653</v>
      </c>
      <c r="B2703" s="32" t="s">
        <v>317</v>
      </c>
      <c r="C2703" s="32" t="s">
        <v>339</v>
      </c>
      <c r="D2703" s="32" t="s">
        <v>319</v>
      </c>
      <c r="E2703" s="33">
        <v>3361</v>
      </c>
    </row>
    <row r="2704" spans="1:5" ht="29" x14ac:dyDescent="0.35">
      <c r="A2704" s="46">
        <v>2654</v>
      </c>
      <c r="B2704" s="32" t="s">
        <v>317</v>
      </c>
      <c r="C2704" s="32" t="s">
        <v>339</v>
      </c>
      <c r="D2704" s="32" t="s">
        <v>320</v>
      </c>
      <c r="E2704" s="32">
        <v>362</v>
      </c>
    </row>
    <row r="2705" spans="1:5" x14ac:dyDescent="0.35">
      <c r="A2705" s="46">
        <v>2655</v>
      </c>
      <c r="B2705" s="32" t="s">
        <v>317</v>
      </c>
      <c r="C2705" s="32" t="s">
        <v>340</v>
      </c>
      <c r="D2705" s="32" t="s">
        <v>321</v>
      </c>
      <c r="E2705" s="33">
        <v>8894</v>
      </c>
    </row>
    <row r="2706" spans="1:5" x14ac:dyDescent="0.35">
      <c r="A2706" s="46">
        <v>2656</v>
      </c>
      <c r="B2706" s="32" t="s">
        <v>317</v>
      </c>
      <c r="C2706" s="32" t="s">
        <v>340</v>
      </c>
      <c r="D2706" s="32" t="s">
        <v>322</v>
      </c>
      <c r="E2706" s="33">
        <v>1562</v>
      </c>
    </row>
    <row r="2707" spans="1:5" x14ac:dyDescent="0.35">
      <c r="A2707" s="46">
        <v>2657</v>
      </c>
      <c r="B2707" s="32" t="s">
        <v>317</v>
      </c>
      <c r="C2707" s="32" t="s">
        <v>341</v>
      </c>
      <c r="D2707" s="32" t="s">
        <v>323</v>
      </c>
      <c r="E2707" s="32">
        <v>995</v>
      </c>
    </row>
    <row r="2708" spans="1:5" x14ac:dyDescent="0.35">
      <c r="A2708" s="46">
        <v>2658</v>
      </c>
      <c r="B2708" s="32" t="s">
        <v>317</v>
      </c>
      <c r="C2708" s="32" t="s">
        <v>341</v>
      </c>
      <c r="D2708" s="32" t="s">
        <v>324</v>
      </c>
      <c r="E2708" s="33">
        <v>1796</v>
      </c>
    </row>
    <row r="2709" spans="1:5" ht="29" x14ac:dyDescent="0.35">
      <c r="A2709" s="46">
        <v>2659</v>
      </c>
      <c r="B2709" s="32" t="s">
        <v>317</v>
      </c>
      <c r="C2709" s="32" t="s">
        <v>341</v>
      </c>
      <c r="D2709" s="32" t="s">
        <v>325</v>
      </c>
      <c r="E2709" s="32">
        <v>1</v>
      </c>
    </row>
    <row r="2710" spans="1:5" x14ac:dyDescent="0.35">
      <c r="A2710" s="46">
        <v>2660</v>
      </c>
      <c r="B2710" s="32" t="s">
        <v>345</v>
      </c>
      <c r="C2710" s="32" t="s">
        <v>327</v>
      </c>
      <c r="D2710" s="32" t="s">
        <v>327</v>
      </c>
      <c r="E2710" s="33">
        <v>12677</v>
      </c>
    </row>
    <row r="2711" spans="1:5" ht="29" x14ac:dyDescent="0.35">
      <c r="A2711" s="46">
        <v>2661</v>
      </c>
      <c r="B2711" s="32" t="s">
        <v>345</v>
      </c>
      <c r="C2711" s="32" t="s">
        <v>327</v>
      </c>
      <c r="D2711" s="32" t="s">
        <v>328</v>
      </c>
      <c r="E2711" s="33">
        <v>10926</v>
      </c>
    </row>
    <row r="2712" spans="1:5" x14ac:dyDescent="0.35">
      <c r="A2712" s="46">
        <v>2662</v>
      </c>
      <c r="B2712" s="32" t="s">
        <v>345</v>
      </c>
      <c r="C2712" s="32" t="s">
        <v>327</v>
      </c>
      <c r="D2712" s="32" t="s">
        <v>329</v>
      </c>
      <c r="E2712" s="33">
        <v>3546</v>
      </c>
    </row>
    <row r="2713" spans="1:5" ht="29" x14ac:dyDescent="0.35">
      <c r="A2713" s="46">
        <v>2663</v>
      </c>
      <c r="B2713" s="32" t="s">
        <v>345</v>
      </c>
      <c r="C2713" s="32" t="s">
        <v>342</v>
      </c>
      <c r="D2713" s="32" t="s">
        <v>330</v>
      </c>
      <c r="E2713" s="32">
        <v>852</v>
      </c>
    </row>
    <row r="2714" spans="1:5" x14ac:dyDescent="0.35">
      <c r="A2714" s="46">
        <v>2664</v>
      </c>
      <c r="B2714" s="32" t="s">
        <v>345</v>
      </c>
      <c r="C2714" s="32" t="s">
        <v>342</v>
      </c>
      <c r="D2714" s="32" t="s">
        <v>331</v>
      </c>
      <c r="E2714" s="32">
        <v>814</v>
      </c>
    </row>
    <row r="2715" spans="1:5" x14ac:dyDescent="0.35">
      <c r="A2715" s="46">
        <v>2665</v>
      </c>
      <c r="B2715" s="32" t="s">
        <v>345</v>
      </c>
      <c r="C2715" s="32" t="s">
        <v>343</v>
      </c>
      <c r="D2715" s="32" t="s">
        <v>332</v>
      </c>
      <c r="E2715" s="33">
        <v>2210</v>
      </c>
    </row>
    <row r="2716" spans="1:5" x14ac:dyDescent="0.35">
      <c r="A2716" s="46">
        <v>2666</v>
      </c>
      <c r="B2716" s="32" t="s">
        <v>345</v>
      </c>
      <c r="C2716" s="32" t="s">
        <v>343</v>
      </c>
      <c r="D2716" s="32" t="s">
        <v>333</v>
      </c>
      <c r="E2716" s="33">
        <v>26571</v>
      </c>
    </row>
    <row r="2717" spans="1:5" x14ac:dyDescent="0.35">
      <c r="A2717" s="46">
        <v>2667</v>
      </c>
      <c r="B2717" s="32" t="s">
        <v>345</v>
      </c>
      <c r="C2717" s="32" t="s">
        <v>343</v>
      </c>
      <c r="D2717" s="32" t="s">
        <v>334</v>
      </c>
      <c r="E2717" s="33">
        <v>7575</v>
      </c>
    </row>
    <row r="2718" spans="1:5" x14ac:dyDescent="0.35">
      <c r="A2718" s="46">
        <v>2668</v>
      </c>
      <c r="B2718" s="32" t="s">
        <v>345</v>
      </c>
      <c r="C2718" s="32" t="s">
        <v>343</v>
      </c>
      <c r="D2718" s="32" t="s">
        <v>335</v>
      </c>
      <c r="E2718" s="32">
        <v>296</v>
      </c>
    </row>
    <row r="2719" spans="1:5" x14ac:dyDescent="0.35">
      <c r="A2719" s="46">
        <v>2669</v>
      </c>
      <c r="B2719" s="32" t="s">
        <v>345</v>
      </c>
      <c r="C2719" s="32" t="s">
        <v>336</v>
      </c>
      <c r="D2719" s="32" t="s">
        <v>336</v>
      </c>
      <c r="E2719" s="33">
        <v>1658</v>
      </c>
    </row>
    <row r="2720" spans="1:5" x14ac:dyDescent="0.35">
      <c r="A2720" s="46">
        <v>2670</v>
      </c>
      <c r="B2720" s="34" t="s">
        <v>337</v>
      </c>
      <c r="C2720" s="34"/>
      <c r="D2720" s="34"/>
      <c r="E2720" s="35">
        <f>SUM(E2702:E2719)</f>
        <v>152962</v>
      </c>
    </row>
    <row r="2721" spans="1:1" x14ac:dyDescent="0.35">
      <c r="A2721" s="46">
        <v>2671</v>
      </c>
    </row>
    <row r="2722" spans="1:1" x14ac:dyDescent="0.35">
      <c r="A2722" s="46">
        <v>2672</v>
      </c>
    </row>
    <row r="2723" spans="1:1" x14ac:dyDescent="0.35">
      <c r="A2723" s="46">
        <v>2673</v>
      </c>
    </row>
    <row r="2724" spans="1:1" x14ac:dyDescent="0.35">
      <c r="A2724" s="46">
        <v>2674</v>
      </c>
    </row>
    <row r="2725" spans="1:1" x14ac:dyDescent="0.35">
      <c r="A2725" s="46">
        <v>2675</v>
      </c>
    </row>
    <row r="2726" spans="1:1" x14ac:dyDescent="0.35">
      <c r="A2726" s="46">
        <v>2676</v>
      </c>
    </row>
    <row r="2727" spans="1:1" x14ac:dyDescent="0.35">
      <c r="A2727" s="46">
        <v>2677</v>
      </c>
    </row>
    <row r="2728" spans="1:1" x14ac:dyDescent="0.35">
      <c r="A2728" s="46">
        <v>2678</v>
      </c>
    </row>
    <row r="2729" spans="1:1" x14ac:dyDescent="0.35">
      <c r="A2729" s="46">
        <v>2679</v>
      </c>
    </row>
    <row r="2730" spans="1:1" x14ac:dyDescent="0.35">
      <c r="A2730" s="46">
        <v>2680</v>
      </c>
    </row>
    <row r="2731" spans="1:1" x14ac:dyDescent="0.35">
      <c r="A2731" s="46">
        <v>2681</v>
      </c>
    </row>
    <row r="2732" spans="1:1" x14ac:dyDescent="0.35">
      <c r="A2732" s="46">
        <v>2682</v>
      </c>
    </row>
    <row r="2733" spans="1:1" x14ac:dyDescent="0.35">
      <c r="A2733" s="46">
        <v>2683</v>
      </c>
    </row>
    <row r="2734" spans="1:1" x14ac:dyDescent="0.35">
      <c r="A2734" s="46">
        <v>2684</v>
      </c>
    </row>
    <row r="2735" spans="1:1" x14ac:dyDescent="0.35">
      <c r="A2735" s="46">
        <v>2685</v>
      </c>
    </row>
    <row r="2736" spans="1:1" x14ac:dyDescent="0.35">
      <c r="A2736" s="46">
        <v>2686</v>
      </c>
    </row>
    <row r="2737" spans="1:5" x14ac:dyDescent="0.35">
      <c r="A2737" s="46">
        <v>2687</v>
      </c>
    </row>
    <row r="2738" spans="1:5" x14ac:dyDescent="0.35">
      <c r="A2738" s="46">
        <v>2688</v>
      </c>
    </row>
    <row r="2739" spans="1:5" x14ac:dyDescent="0.35">
      <c r="A2739" s="46">
        <v>2689</v>
      </c>
    </row>
    <row r="2740" spans="1:5" x14ac:dyDescent="0.35">
      <c r="A2740" s="46">
        <v>2690</v>
      </c>
    </row>
    <row r="2741" spans="1:5" x14ac:dyDescent="0.35">
      <c r="A2741" s="46">
        <v>2691</v>
      </c>
    </row>
    <row r="2742" spans="1:5" x14ac:dyDescent="0.35">
      <c r="A2742" s="46">
        <v>2692</v>
      </c>
    </row>
    <row r="2743" spans="1:5" x14ac:dyDescent="0.35">
      <c r="A2743" s="46">
        <v>2693</v>
      </c>
    </row>
    <row r="2744" spans="1:5" x14ac:dyDescent="0.35">
      <c r="A2744" s="46">
        <v>2694</v>
      </c>
    </row>
    <row r="2745" spans="1:5" x14ac:dyDescent="0.35">
      <c r="A2745" s="46">
        <v>2695</v>
      </c>
    </row>
    <row r="2746" spans="1:5" x14ac:dyDescent="0.35">
      <c r="A2746" s="46">
        <v>2696</v>
      </c>
    </row>
    <row r="2747" spans="1:5" x14ac:dyDescent="0.35">
      <c r="A2747" s="46">
        <v>2697</v>
      </c>
    </row>
    <row r="2748" spans="1:5" x14ac:dyDescent="0.35">
      <c r="A2748" s="46">
        <v>2698</v>
      </c>
    </row>
    <row r="2749" spans="1:5" x14ac:dyDescent="0.35">
      <c r="A2749" s="46">
        <v>2699</v>
      </c>
    </row>
    <row r="2750" spans="1:5" s="30" customFormat="1" x14ac:dyDescent="0.35">
      <c r="A2750" s="46">
        <v>2700</v>
      </c>
    </row>
    <row r="2751" spans="1:5" x14ac:dyDescent="0.35">
      <c r="A2751" s="46">
        <v>2701</v>
      </c>
      <c r="B2751" s="31" t="s">
        <v>82</v>
      </c>
      <c r="C2751" s="31" t="s">
        <v>315</v>
      </c>
      <c r="D2751" s="31" t="s">
        <v>338</v>
      </c>
      <c r="E2751" s="31" t="s">
        <v>316</v>
      </c>
    </row>
    <row r="2752" spans="1:5" ht="29" x14ac:dyDescent="0.35">
      <c r="A2752" s="46">
        <v>2702</v>
      </c>
      <c r="B2752" s="32" t="s">
        <v>317</v>
      </c>
      <c r="C2752" s="32" t="s">
        <v>339</v>
      </c>
      <c r="D2752" s="32" t="s">
        <v>318</v>
      </c>
      <c r="E2752" s="33">
        <v>432126</v>
      </c>
    </row>
    <row r="2753" spans="1:5" x14ac:dyDescent="0.35">
      <c r="A2753" s="46">
        <v>2703</v>
      </c>
      <c r="B2753" s="32" t="s">
        <v>317</v>
      </c>
      <c r="C2753" s="32" t="s">
        <v>339</v>
      </c>
      <c r="D2753" s="32" t="s">
        <v>319</v>
      </c>
      <c r="E2753" s="33">
        <v>18165</v>
      </c>
    </row>
    <row r="2754" spans="1:5" ht="29" x14ac:dyDescent="0.35">
      <c r="A2754" s="46">
        <v>2704</v>
      </c>
      <c r="B2754" s="32" t="s">
        <v>317</v>
      </c>
      <c r="C2754" s="32" t="s">
        <v>339</v>
      </c>
      <c r="D2754" s="32" t="s">
        <v>320</v>
      </c>
      <c r="E2754" s="32">
        <v>54</v>
      </c>
    </row>
    <row r="2755" spans="1:5" x14ac:dyDescent="0.35">
      <c r="A2755" s="46">
        <v>2705</v>
      </c>
      <c r="B2755" s="32" t="s">
        <v>317</v>
      </c>
      <c r="C2755" s="32" t="s">
        <v>340</v>
      </c>
      <c r="D2755" s="32" t="s">
        <v>321</v>
      </c>
      <c r="E2755" s="33">
        <v>35924</v>
      </c>
    </row>
    <row r="2756" spans="1:5" x14ac:dyDescent="0.35">
      <c r="A2756" s="46">
        <v>2706</v>
      </c>
      <c r="B2756" s="32" t="s">
        <v>317</v>
      </c>
      <c r="C2756" s="32" t="s">
        <v>340</v>
      </c>
      <c r="D2756" s="32" t="s">
        <v>322</v>
      </c>
      <c r="E2756" s="32">
        <v>19</v>
      </c>
    </row>
    <row r="2757" spans="1:5" x14ac:dyDescent="0.35">
      <c r="A2757" s="46">
        <v>2707</v>
      </c>
      <c r="B2757" s="32" t="s">
        <v>317</v>
      </c>
      <c r="C2757" s="32" t="s">
        <v>341</v>
      </c>
      <c r="D2757" s="32" t="s">
        <v>323</v>
      </c>
      <c r="E2757" s="32">
        <v>36</v>
      </c>
    </row>
    <row r="2758" spans="1:5" x14ac:dyDescent="0.35">
      <c r="A2758" s="46">
        <v>2708</v>
      </c>
      <c r="B2758" s="32" t="s">
        <v>317</v>
      </c>
      <c r="C2758" s="32" t="s">
        <v>341</v>
      </c>
      <c r="D2758" s="32" t="s">
        <v>324</v>
      </c>
      <c r="E2758" s="32">
        <v>143</v>
      </c>
    </row>
    <row r="2759" spans="1:5" x14ac:dyDescent="0.35">
      <c r="A2759" s="46">
        <v>2709</v>
      </c>
      <c r="B2759" s="32" t="s">
        <v>345</v>
      </c>
      <c r="C2759" s="32" t="s">
        <v>327</v>
      </c>
      <c r="D2759" s="32" t="s">
        <v>327</v>
      </c>
      <c r="E2759" s="33">
        <v>13211</v>
      </c>
    </row>
    <row r="2760" spans="1:5" ht="29" x14ac:dyDescent="0.35">
      <c r="A2760" s="46">
        <v>2710</v>
      </c>
      <c r="B2760" s="32" t="s">
        <v>345</v>
      </c>
      <c r="C2760" s="32" t="s">
        <v>327</v>
      </c>
      <c r="D2760" s="32" t="s">
        <v>328</v>
      </c>
      <c r="E2760" s="32">
        <v>809</v>
      </c>
    </row>
    <row r="2761" spans="1:5" x14ac:dyDescent="0.35">
      <c r="A2761" s="46">
        <v>2711</v>
      </c>
      <c r="B2761" s="32" t="s">
        <v>345</v>
      </c>
      <c r="C2761" s="32" t="s">
        <v>327</v>
      </c>
      <c r="D2761" s="32" t="s">
        <v>329</v>
      </c>
      <c r="E2761" s="33">
        <v>1849</v>
      </c>
    </row>
    <row r="2762" spans="1:5" x14ac:dyDescent="0.35">
      <c r="A2762" s="46">
        <v>2712</v>
      </c>
      <c r="B2762" s="32" t="s">
        <v>345</v>
      </c>
      <c r="C2762" s="32" t="s">
        <v>342</v>
      </c>
      <c r="D2762" s="32" t="s">
        <v>331</v>
      </c>
      <c r="E2762" s="33">
        <v>21934</v>
      </c>
    </row>
    <row r="2763" spans="1:5" x14ac:dyDescent="0.35">
      <c r="A2763" s="46">
        <v>2713</v>
      </c>
      <c r="B2763" s="32" t="s">
        <v>345</v>
      </c>
      <c r="C2763" s="32" t="s">
        <v>343</v>
      </c>
      <c r="D2763" s="32" t="s">
        <v>332</v>
      </c>
      <c r="E2763" s="32">
        <v>919</v>
      </c>
    </row>
    <row r="2764" spans="1:5" x14ac:dyDescent="0.35">
      <c r="A2764" s="46">
        <v>2714</v>
      </c>
      <c r="B2764" s="32" t="s">
        <v>345</v>
      </c>
      <c r="C2764" s="32" t="s">
        <v>343</v>
      </c>
      <c r="D2764" s="32" t="s">
        <v>333</v>
      </c>
      <c r="E2764" s="33">
        <v>8644</v>
      </c>
    </row>
    <row r="2765" spans="1:5" x14ac:dyDescent="0.35">
      <c r="A2765" s="46">
        <v>2715</v>
      </c>
      <c r="B2765" s="32" t="s">
        <v>345</v>
      </c>
      <c r="C2765" s="32" t="s">
        <v>343</v>
      </c>
      <c r="D2765" s="32" t="s">
        <v>334</v>
      </c>
      <c r="E2765" s="33">
        <v>13853</v>
      </c>
    </row>
    <row r="2766" spans="1:5" x14ac:dyDescent="0.35">
      <c r="A2766" s="46">
        <v>2716</v>
      </c>
      <c r="B2766" s="32" t="s">
        <v>345</v>
      </c>
      <c r="C2766" s="32" t="s">
        <v>343</v>
      </c>
      <c r="D2766" s="32" t="s">
        <v>335</v>
      </c>
      <c r="E2766" s="32">
        <v>464</v>
      </c>
    </row>
    <row r="2767" spans="1:5" x14ac:dyDescent="0.35">
      <c r="A2767" s="46">
        <v>2717</v>
      </c>
      <c r="B2767" s="32" t="s">
        <v>345</v>
      </c>
      <c r="C2767" s="32" t="s">
        <v>336</v>
      </c>
      <c r="D2767" s="32" t="s">
        <v>336</v>
      </c>
      <c r="E2767" s="32">
        <v>28</v>
      </c>
    </row>
    <row r="2768" spans="1:5" x14ac:dyDescent="0.35">
      <c r="A2768" s="46">
        <v>2718</v>
      </c>
      <c r="B2768" s="34" t="s">
        <v>337</v>
      </c>
      <c r="C2768" s="34"/>
      <c r="D2768" s="34"/>
      <c r="E2768" s="35">
        <v>548177</v>
      </c>
    </row>
    <row r="2769" spans="1:1" x14ac:dyDescent="0.35">
      <c r="A2769" s="46">
        <v>2719</v>
      </c>
    </row>
    <row r="2770" spans="1:1" x14ac:dyDescent="0.35">
      <c r="A2770" s="46">
        <v>2720</v>
      </c>
    </row>
    <row r="2771" spans="1:1" x14ac:dyDescent="0.35">
      <c r="A2771" s="46">
        <v>2721</v>
      </c>
    </row>
    <row r="2772" spans="1:1" x14ac:dyDescent="0.35">
      <c r="A2772" s="46">
        <v>2722</v>
      </c>
    </row>
    <row r="2773" spans="1:1" x14ac:dyDescent="0.35">
      <c r="A2773" s="46">
        <v>2723</v>
      </c>
    </row>
    <row r="2774" spans="1:1" x14ac:dyDescent="0.35">
      <c r="A2774" s="46">
        <v>2724</v>
      </c>
    </row>
    <row r="2775" spans="1:1" x14ac:dyDescent="0.35">
      <c r="A2775" s="46">
        <v>2725</v>
      </c>
    </row>
    <row r="2776" spans="1:1" x14ac:dyDescent="0.35">
      <c r="A2776" s="46">
        <v>2726</v>
      </c>
    </row>
    <row r="2777" spans="1:1" x14ac:dyDescent="0.35">
      <c r="A2777" s="46">
        <v>2727</v>
      </c>
    </row>
    <row r="2778" spans="1:1" x14ac:dyDescent="0.35">
      <c r="A2778" s="46">
        <v>2728</v>
      </c>
    </row>
    <row r="2779" spans="1:1" x14ac:dyDescent="0.35">
      <c r="A2779" s="46">
        <v>2729</v>
      </c>
    </row>
    <row r="2780" spans="1:1" x14ac:dyDescent="0.35">
      <c r="A2780" s="46">
        <v>2730</v>
      </c>
    </row>
    <row r="2781" spans="1:1" x14ac:dyDescent="0.35">
      <c r="A2781" s="46">
        <v>2731</v>
      </c>
    </row>
    <row r="2782" spans="1:1" x14ac:dyDescent="0.35">
      <c r="A2782" s="46">
        <v>2732</v>
      </c>
    </row>
    <row r="2783" spans="1:1" x14ac:dyDescent="0.35">
      <c r="A2783" s="46">
        <v>2733</v>
      </c>
    </row>
    <row r="2784" spans="1:1" x14ac:dyDescent="0.35">
      <c r="A2784" s="46">
        <v>2734</v>
      </c>
    </row>
    <row r="2785" spans="1:1" x14ac:dyDescent="0.35">
      <c r="A2785" s="46">
        <v>2735</v>
      </c>
    </row>
    <row r="2786" spans="1:1" x14ac:dyDescent="0.35">
      <c r="A2786" s="46">
        <v>2736</v>
      </c>
    </row>
    <row r="2787" spans="1:1" x14ac:dyDescent="0.35">
      <c r="A2787" s="46">
        <v>2737</v>
      </c>
    </row>
    <row r="2788" spans="1:1" x14ac:dyDescent="0.35">
      <c r="A2788" s="46">
        <v>2738</v>
      </c>
    </row>
    <row r="2789" spans="1:1" x14ac:dyDescent="0.35">
      <c r="A2789" s="46">
        <v>2739</v>
      </c>
    </row>
    <row r="2790" spans="1:1" x14ac:dyDescent="0.35">
      <c r="A2790" s="46">
        <v>2740</v>
      </c>
    </row>
    <row r="2791" spans="1:1" x14ac:dyDescent="0.35">
      <c r="A2791" s="46">
        <v>2741</v>
      </c>
    </row>
    <row r="2792" spans="1:1" x14ac:dyDescent="0.35">
      <c r="A2792" s="46">
        <v>2742</v>
      </c>
    </row>
    <row r="2793" spans="1:1" x14ac:dyDescent="0.35">
      <c r="A2793" s="46">
        <v>2743</v>
      </c>
    </row>
    <row r="2794" spans="1:1" x14ac:dyDescent="0.35">
      <c r="A2794" s="46">
        <v>2744</v>
      </c>
    </row>
    <row r="2795" spans="1:1" x14ac:dyDescent="0.35">
      <c r="A2795" s="46">
        <v>2745</v>
      </c>
    </row>
    <row r="2796" spans="1:1" x14ac:dyDescent="0.35">
      <c r="A2796" s="46">
        <v>2746</v>
      </c>
    </row>
    <row r="2797" spans="1:1" x14ac:dyDescent="0.35">
      <c r="A2797" s="46">
        <v>2747</v>
      </c>
    </row>
    <row r="2798" spans="1:1" x14ac:dyDescent="0.35">
      <c r="A2798" s="46">
        <v>2748</v>
      </c>
    </row>
    <row r="2799" spans="1:1" x14ac:dyDescent="0.35">
      <c r="A2799" s="46">
        <v>2749</v>
      </c>
    </row>
    <row r="2800" spans="1:1" s="30" customFormat="1" x14ac:dyDescent="0.35">
      <c r="A2800" s="46">
        <v>2750</v>
      </c>
    </row>
    <row r="2801" spans="1:5" x14ac:dyDescent="0.35">
      <c r="A2801" s="46">
        <v>2751</v>
      </c>
      <c r="B2801" s="31" t="s">
        <v>83</v>
      </c>
      <c r="C2801" s="31" t="s">
        <v>315</v>
      </c>
      <c r="D2801" s="31" t="s">
        <v>338</v>
      </c>
      <c r="E2801" s="31" t="s">
        <v>316</v>
      </c>
    </row>
    <row r="2802" spans="1:5" ht="29" x14ac:dyDescent="0.35">
      <c r="A2802" s="46">
        <v>2752</v>
      </c>
      <c r="B2802" s="32" t="s">
        <v>317</v>
      </c>
      <c r="C2802" s="32" t="s">
        <v>339</v>
      </c>
      <c r="D2802" s="32" t="s">
        <v>318</v>
      </c>
      <c r="E2802" s="33">
        <v>139523</v>
      </c>
    </row>
    <row r="2803" spans="1:5" x14ac:dyDescent="0.35">
      <c r="A2803" s="46">
        <v>2753</v>
      </c>
      <c r="B2803" s="32" t="s">
        <v>317</v>
      </c>
      <c r="C2803" s="32" t="s">
        <v>339</v>
      </c>
      <c r="D2803" s="32" t="s">
        <v>319</v>
      </c>
      <c r="E2803" s="33">
        <v>13458</v>
      </c>
    </row>
    <row r="2804" spans="1:5" ht="29" x14ac:dyDescent="0.35">
      <c r="A2804" s="46">
        <v>2754</v>
      </c>
      <c r="B2804" s="32" t="s">
        <v>317</v>
      </c>
      <c r="C2804" s="32" t="s">
        <v>339</v>
      </c>
      <c r="D2804" s="32" t="s">
        <v>320</v>
      </c>
      <c r="E2804" s="33">
        <v>1378</v>
      </c>
    </row>
    <row r="2805" spans="1:5" x14ac:dyDescent="0.35">
      <c r="A2805" s="46">
        <v>2755</v>
      </c>
      <c r="B2805" s="32" t="s">
        <v>317</v>
      </c>
      <c r="C2805" s="32" t="s">
        <v>340</v>
      </c>
      <c r="D2805" s="32" t="s">
        <v>321</v>
      </c>
      <c r="E2805" s="32">
        <v>882</v>
      </c>
    </row>
    <row r="2806" spans="1:5" x14ac:dyDescent="0.35">
      <c r="A2806" s="46">
        <v>2756</v>
      </c>
      <c r="B2806" s="32" t="s">
        <v>317</v>
      </c>
      <c r="C2806" s="32" t="s">
        <v>340</v>
      </c>
      <c r="D2806" s="32" t="s">
        <v>322</v>
      </c>
      <c r="E2806" s="32">
        <v>255</v>
      </c>
    </row>
    <row r="2807" spans="1:5" x14ac:dyDescent="0.35">
      <c r="A2807" s="46">
        <v>2757</v>
      </c>
      <c r="B2807" s="32" t="s">
        <v>317</v>
      </c>
      <c r="C2807" s="32" t="s">
        <v>341</v>
      </c>
      <c r="D2807" s="32" t="s">
        <v>323</v>
      </c>
      <c r="E2807" s="32">
        <v>623</v>
      </c>
    </row>
    <row r="2808" spans="1:5" x14ac:dyDescent="0.35">
      <c r="A2808" s="46">
        <v>2758</v>
      </c>
      <c r="B2808" s="32" t="s">
        <v>317</v>
      </c>
      <c r="C2808" s="32" t="s">
        <v>341</v>
      </c>
      <c r="D2808" s="32" t="s">
        <v>324</v>
      </c>
      <c r="E2808" s="33">
        <v>3716</v>
      </c>
    </row>
    <row r="2809" spans="1:5" ht="29" x14ac:dyDescent="0.35">
      <c r="A2809" s="46">
        <v>2759</v>
      </c>
      <c r="B2809" s="32" t="s">
        <v>317</v>
      </c>
      <c r="C2809" s="32" t="s">
        <v>341</v>
      </c>
      <c r="D2809" s="32" t="s">
        <v>325</v>
      </c>
      <c r="E2809" s="32">
        <v>304</v>
      </c>
    </row>
    <row r="2810" spans="1:5" x14ac:dyDescent="0.35">
      <c r="A2810" s="46">
        <v>2760</v>
      </c>
      <c r="B2810" s="32" t="s">
        <v>345</v>
      </c>
      <c r="C2810" s="32" t="s">
        <v>327</v>
      </c>
      <c r="D2810" s="32" t="s">
        <v>327</v>
      </c>
      <c r="E2810" s="33">
        <v>39697</v>
      </c>
    </row>
    <row r="2811" spans="1:5" ht="29" x14ac:dyDescent="0.35">
      <c r="A2811" s="46">
        <v>2761</v>
      </c>
      <c r="B2811" s="32" t="s">
        <v>345</v>
      </c>
      <c r="C2811" s="32" t="s">
        <v>327</v>
      </c>
      <c r="D2811" s="32" t="s">
        <v>328</v>
      </c>
      <c r="E2811" s="33">
        <v>130217</v>
      </c>
    </row>
    <row r="2812" spans="1:5" x14ac:dyDescent="0.35">
      <c r="A2812" s="46">
        <v>2762</v>
      </c>
      <c r="B2812" s="32" t="s">
        <v>345</v>
      </c>
      <c r="C2812" s="32" t="s">
        <v>327</v>
      </c>
      <c r="D2812" s="32" t="s">
        <v>329</v>
      </c>
      <c r="E2812" s="33">
        <v>12072</v>
      </c>
    </row>
    <row r="2813" spans="1:5" ht="29" x14ac:dyDescent="0.35">
      <c r="A2813" s="46">
        <v>2763</v>
      </c>
      <c r="B2813" s="32" t="s">
        <v>345</v>
      </c>
      <c r="C2813" s="32" t="s">
        <v>342</v>
      </c>
      <c r="D2813" s="32" t="s">
        <v>330</v>
      </c>
      <c r="E2813" s="33">
        <v>9092</v>
      </c>
    </row>
    <row r="2814" spans="1:5" x14ac:dyDescent="0.35">
      <c r="A2814" s="46">
        <v>2764</v>
      </c>
      <c r="B2814" s="32" t="s">
        <v>345</v>
      </c>
      <c r="C2814" s="32" t="s">
        <v>342</v>
      </c>
      <c r="D2814" s="32" t="s">
        <v>331</v>
      </c>
      <c r="E2814" s="33">
        <v>12441</v>
      </c>
    </row>
    <row r="2815" spans="1:5" x14ac:dyDescent="0.35">
      <c r="A2815" s="46">
        <v>2765</v>
      </c>
      <c r="B2815" s="32" t="s">
        <v>345</v>
      </c>
      <c r="C2815" s="32" t="s">
        <v>343</v>
      </c>
      <c r="D2815" s="32" t="s">
        <v>332</v>
      </c>
      <c r="E2815" s="33">
        <v>2611</v>
      </c>
    </row>
    <row r="2816" spans="1:5" x14ac:dyDescent="0.35">
      <c r="A2816" s="46">
        <v>2766</v>
      </c>
      <c r="B2816" s="32" t="s">
        <v>345</v>
      </c>
      <c r="C2816" s="32" t="s">
        <v>343</v>
      </c>
      <c r="D2816" s="32" t="s">
        <v>333</v>
      </c>
      <c r="E2816" s="33">
        <v>12882</v>
      </c>
    </row>
    <row r="2817" spans="1:5" x14ac:dyDescent="0.35">
      <c r="A2817" s="46">
        <v>2767</v>
      </c>
      <c r="B2817" s="32" t="s">
        <v>345</v>
      </c>
      <c r="C2817" s="32" t="s">
        <v>343</v>
      </c>
      <c r="D2817" s="32" t="s">
        <v>334</v>
      </c>
      <c r="E2817" s="33">
        <v>8010</v>
      </c>
    </row>
    <row r="2818" spans="1:5" x14ac:dyDescent="0.35">
      <c r="A2818" s="46">
        <v>2768</v>
      </c>
      <c r="B2818" s="32" t="s">
        <v>345</v>
      </c>
      <c r="C2818" s="32" t="s">
        <v>343</v>
      </c>
      <c r="D2818" s="32" t="s">
        <v>335</v>
      </c>
      <c r="E2818" s="32">
        <v>174</v>
      </c>
    </row>
    <row r="2819" spans="1:5" x14ac:dyDescent="0.35">
      <c r="A2819" s="46">
        <v>2769</v>
      </c>
      <c r="B2819" s="32" t="s">
        <v>345</v>
      </c>
      <c r="C2819" s="32" t="s">
        <v>336</v>
      </c>
      <c r="D2819" s="32" t="s">
        <v>336</v>
      </c>
      <c r="E2819" s="32">
        <v>651</v>
      </c>
    </row>
    <row r="2820" spans="1:5" x14ac:dyDescent="0.35">
      <c r="A2820" s="46">
        <v>2770</v>
      </c>
      <c r="B2820" s="34" t="s">
        <v>337</v>
      </c>
      <c r="C2820" s="34"/>
      <c r="D2820" s="34"/>
      <c r="E2820" s="35">
        <f>SUM(E2802:E2819)</f>
        <v>387986</v>
      </c>
    </row>
    <row r="2821" spans="1:5" x14ac:dyDescent="0.35">
      <c r="A2821" s="46">
        <v>2771</v>
      </c>
    </row>
    <row r="2822" spans="1:5" x14ac:dyDescent="0.35">
      <c r="A2822" s="46">
        <v>2772</v>
      </c>
    </row>
    <row r="2823" spans="1:5" x14ac:dyDescent="0.35">
      <c r="A2823" s="46">
        <v>2773</v>
      </c>
    </row>
    <row r="2824" spans="1:5" x14ac:dyDescent="0.35">
      <c r="A2824" s="46">
        <v>2774</v>
      </c>
    </row>
    <row r="2825" spans="1:5" x14ac:dyDescent="0.35">
      <c r="A2825" s="46">
        <v>2775</v>
      </c>
    </row>
    <row r="2826" spans="1:5" x14ac:dyDescent="0.35">
      <c r="A2826" s="46">
        <v>2776</v>
      </c>
    </row>
    <row r="2827" spans="1:5" x14ac:dyDescent="0.35">
      <c r="A2827" s="46">
        <v>2777</v>
      </c>
    </row>
    <row r="2828" spans="1:5" x14ac:dyDescent="0.35">
      <c r="A2828" s="46">
        <v>2778</v>
      </c>
    </row>
    <row r="2829" spans="1:5" x14ac:dyDescent="0.35">
      <c r="A2829" s="46">
        <v>2779</v>
      </c>
    </row>
    <row r="2830" spans="1:5" x14ac:dyDescent="0.35">
      <c r="A2830" s="46">
        <v>2780</v>
      </c>
    </row>
    <row r="2831" spans="1:5" x14ac:dyDescent="0.35">
      <c r="A2831" s="46">
        <v>2781</v>
      </c>
    </row>
    <row r="2832" spans="1:5" x14ac:dyDescent="0.35">
      <c r="A2832" s="46">
        <v>2782</v>
      </c>
    </row>
    <row r="2833" spans="1:1" x14ac:dyDescent="0.35">
      <c r="A2833" s="46">
        <v>2783</v>
      </c>
    </row>
    <row r="2834" spans="1:1" x14ac:dyDescent="0.35">
      <c r="A2834" s="46">
        <v>2784</v>
      </c>
    </row>
    <row r="2835" spans="1:1" x14ac:dyDescent="0.35">
      <c r="A2835" s="46">
        <v>2785</v>
      </c>
    </row>
    <row r="2836" spans="1:1" x14ac:dyDescent="0.35">
      <c r="A2836" s="46">
        <v>2786</v>
      </c>
    </row>
    <row r="2837" spans="1:1" x14ac:dyDescent="0.35">
      <c r="A2837" s="46">
        <v>2787</v>
      </c>
    </row>
    <row r="2838" spans="1:1" x14ac:dyDescent="0.35">
      <c r="A2838" s="46">
        <v>2788</v>
      </c>
    </row>
    <row r="2839" spans="1:1" x14ac:dyDescent="0.35">
      <c r="A2839" s="46">
        <v>2789</v>
      </c>
    </row>
    <row r="2840" spans="1:1" x14ac:dyDescent="0.35">
      <c r="A2840" s="46">
        <v>2790</v>
      </c>
    </row>
    <row r="2841" spans="1:1" x14ac:dyDescent="0.35">
      <c r="A2841" s="46">
        <v>2791</v>
      </c>
    </row>
    <row r="2842" spans="1:1" x14ac:dyDescent="0.35">
      <c r="A2842" s="46">
        <v>2792</v>
      </c>
    </row>
    <row r="2843" spans="1:1" x14ac:dyDescent="0.35">
      <c r="A2843" s="46">
        <v>2793</v>
      </c>
    </row>
    <row r="2844" spans="1:1" x14ac:dyDescent="0.35">
      <c r="A2844" s="46">
        <v>2794</v>
      </c>
    </row>
    <row r="2845" spans="1:1" x14ac:dyDescent="0.35">
      <c r="A2845" s="46">
        <v>2795</v>
      </c>
    </row>
    <row r="2846" spans="1:1" x14ac:dyDescent="0.35">
      <c r="A2846" s="46">
        <v>2796</v>
      </c>
    </row>
    <row r="2847" spans="1:1" x14ac:dyDescent="0.35">
      <c r="A2847" s="46">
        <v>2797</v>
      </c>
    </row>
    <row r="2848" spans="1:1" x14ac:dyDescent="0.35">
      <c r="A2848" s="46">
        <v>2798</v>
      </c>
    </row>
    <row r="2849" spans="1:5" x14ac:dyDescent="0.35">
      <c r="A2849" s="46">
        <v>2799</v>
      </c>
    </row>
    <row r="2850" spans="1:5" s="30" customFormat="1" x14ac:dyDescent="0.35">
      <c r="A2850" s="46">
        <v>2800</v>
      </c>
    </row>
    <row r="2851" spans="1:5" x14ac:dyDescent="0.35">
      <c r="A2851" s="46">
        <v>2801</v>
      </c>
      <c r="B2851" s="31" t="s">
        <v>42</v>
      </c>
      <c r="C2851" s="31" t="s">
        <v>315</v>
      </c>
      <c r="D2851" s="31" t="s">
        <v>338</v>
      </c>
      <c r="E2851" s="31" t="s">
        <v>316</v>
      </c>
    </row>
    <row r="2852" spans="1:5" ht="29" x14ac:dyDescent="0.35">
      <c r="A2852" s="46">
        <v>2802</v>
      </c>
      <c r="B2852" s="32" t="s">
        <v>317</v>
      </c>
      <c r="C2852" s="32" t="s">
        <v>339</v>
      </c>
      <c r="D2852" s="32" t="s">
        <v>318</v>
      </c>
      <c r="E2852" s="33">
        <v>5420</v>
      </c>
    </row>
    <row r="2853" spans="1:5" x14ac:dyDescent="0.35">
      <c r="A2853" s="46">
        <v>2803</v>
      </c>
      <c r="B2853" s="32" t="s">
        <v>317</v>
      </c>
      <c r="C2853" s="32" t="s">
        <v>339</v>
      </c>
      <c r="D2853" s="32" t="s">
        <v>319</v>
      </c>
      <c r="E2853" s="32">
        <v>55</v>
      </c>
    </row>
    <row r="2854" spans="1:5" ht="29" x14ac:dyDescent="0.35">
      <c r="A2854" s="46">
        <v>2804</v>
      </c>
      <c r="B2854" s="32" t="s">
        <v>317</v>
      </c>
      <c r="C2854" s="32" t="s">
        <v>339</v>
      </c>
      <c r="D2854" s="32" t="s">
        <v>320</v>
      </c>
      <c r="E2854" s="32">
        <v>65</v>
      </c>
    </row>
    <row r="2855" spans="1:5" x14ac:dyDescent="0.35">
      <c r="A2855" s="46">
        <v>2805</v>
      </c>
      <c r="B2855" s="32" t="s">
        <v>317</v>
      </c>
      <c r="C2855" s="32" t="s">
        <v>341</v>
      </c>
      <c r="D2855" s="32" t="s">
        <v>323</v>
      </c>
      <c r="E2855" s="32">
        <v>454</v>
      </c>
    </row>
    <row r="2856" spans="1:5" x14ac:dyDescent="0.35">
      <c r="A2856" s="46">
        <v>2806</v>
      </c>
      <c r="B2856" s="32" t="s">
        <v>317</v>
      </c>
      <c r="C2856" s="32" t="s">
        <v>341</v>
      </c>
      <c r="D2856" s="32" t="s">
        <v>324</v>
      </c>
      <c r="E2856" s="32">
        <v>516</v>
      </c>
    </row>
    <row r="2857" spans="1:5" ht="29" x14ac:dyDescent="0.35">
      <c r="A2857" s="46">
        <v>2807</v>
      </c>
      <c r="B2857" s="32" t="s">
        <v>317</v>
      </c>
      <c r="C2857" s="32" t="s">
        <v>341</v>
      </c>
      <c r="D2857" s="32" t="s">
        <v>325</v>
      </c>
      <c r="E2857" s="32">
        <v>26</v>
      </c>
    </row>
    <row r="2858" spans="1:5" x14ac:dyDescent="0.35">
      <c r="A2858" s="46">
        <v>2808</v>
      </c>
      <c r="B2858" s="32" t="s">
        <v>345</v>
      </c>
      <c r="C2858" s="32" t="s">
        <v>327</v>
      </c>
      <c r="D2858" s="32" t="s">
        <v>327</v>
      </c>
      <c r="E2858" s="33">
        <v>8490</v>
      </c>
    </row>
    <row r="2859" spans="1:5" x14ac:dyDescent="0.35">
      <c r="A2859" s="46">
        <v>2809</v>
      </c>
      <c r="B2859" s="32" t="s">
        <v>345</v>
      </c>
      <c r="C2859" s="32" t="s">
        <v>327</v>
      </c>
      <c r="D2859" s="32" t="s">
        <v>329</v>
      </c>
      <c r="E2859" s="32">
        <v>723</v>
      </c>
    </row>
    <row r="2860" spans="1:5" x14ac:dyDescent="0.35">
      <c r="A2860" s="46">
        <v>2810</v>
      </c>
      <c r="B2860" s="32" t="s">
        <v>345</v>
      </c>
      <c r="C2860" s="32" t="s">
        <v>342</v>
      </c>
      <c r="D2860" s="32" t="s">
        <v>331</v>
      </c>
      <c r="E2860" s="32">
        <v>246</v>
      </c>
    </row>
    <row r="2861" spans="1:5" x14ac:dyDescent="0.35">
      <c r="A2861" s="46">
        <v>2811</v>
      </c>
      <c r="B2861" s="32" t="s">
        <v>345</v>
      </c>
      <c r="C2861" s="32" t="s">
        <v>343</v>
      </c>
      <c r="D2861" s="32" t="s">
        <v>332</v>
      </c>
      <c r="E2861" s="33">
        <v>3279</v>
      </c>
    </row>
    <row r="2862" spans="1:5" x14ac:dyDescent="0.35">
      <c r="A2862" s="46">
        <v>2812</v>
      </c>
      <c r="B2862" s="32" t="s">
        <v>345</v>
      </c>
      <c r="C2862" s="32" t="s">
        <v>343</v>
      </c>
      <c r="D2862" s="32" t="s">
        <v>333</v>
      </c>
      <c r="E2862" s="33">
        <v>20755</v>
      </c>
    </row>
    <row r="2863" spans="1:5" x14ac:dyDescent="0.35">
      <c r="A2863" s="46">
        <v>2813</v>
      </c>
      <c r="B2863" s="32" t="s">
        <v>345</v>
      </c>
      <c r="C2863" s="32" t="s">
        <v>343</v>
      </c>
      <c r="D2863" s="32" t="s">
        <v>334</v>
      </c>
      <c r="E2863" s="33">
        <v>2794</v>
      </c>
    </row>
    <row r="2864" spans="1:5" x14ac:dyDescent="0.35">
      <c r="A2864" s="46">
        <v>2814</v>
      </c>
      <c r="B2864" s="32" t="s">
        <v>345</v>
      </c>
      <c r="C2864" s="32" t="s">
        <v>336</v>
      </c>
      <c r="D2864" s="32" t="s">
        <v>336</v>
      </c>
      <c r="E2864" s="32">
        <v>415</v>
      </c>
    </row>
    <row r="2865" spans="1:5" x14ac:dyDescent="0.35">
      <c r="A2865" s="46">
        <v>2815</v>
      </c>
      <c r="B2865" s="34" t="s">
        <v>337</v>
      </c>
      <c r="C2865" s="34"/>
      <c r="D2865" s="34"/>
      <c r="E2865" s="35">
        <f>SUM(E2852:E2864)</f>
        <v>43238</v>
      </c>
    </row>
    <row r="2866" spans="1:5" x14ac:dyDescent="0.35">
      <c r="A2866" s="46">
        <v>2816</v>
      </c>
    </row>
    <row r="2867" spans="1:5" x14ac:dyDescent="0.35">
      <c r="A2867" s="46">
        <v>2817</v>
      </c>
    </row>
    <row r="2868" spans="1:5" x14ac:dyDescent="0.35">
      <c r="A2868" s="46">
        <v>2818</v>
      </c>
    </row>
    <row r="2869" spans="1:5" x14ac:dyDescent="0.35">
      <c r="A2869" s="46">
        <v>2819</v>
      </c>
    </row>
    <row r="2870" spans="1:5" x14ac:dyDescent="0.35">
      <c r="A2870" s="46">
        <v>2820</v>
      </c>
    </row>
    <row r="2871" spans="1:5" x14ac:dyDescent="0.35">
      <c r="A2871" s="46">
        <v>2821</v>
      </c>
    </row>
    <row r="2872" spans="1:5" x14ac:dyDescent="0.35">
      <c r="A2872" s="46">
        <v>2822</v>
      </c>
    </row>
    <row r="2873" spans="1:5" x14ac:dyDescent="0.35">
      <c r="A2873" s="46">
        <v>2823</v>
      </c>
    </row>
    <row r="2874" spans="1:5" x14ac:dyDescent="0.35">
      <c r="A2874" s="46">
        <v>2824</v>
      </c>
    </row>
    <row r="2875" spans="1:5" x14ac:dyDescent="0.35">
      <c r="A2875" s="46">
        <v>2825</v>
      </c>
    </row>
    <row r="2876" spans="1:5" x14ac:dyDescent="0.35">
      <c r="A2876" s="46">
        <v>2826</v>
      </c>
    </row>
    <row r="2877" spans="1:5" x14ac:dyDescent="0.35">
      <c r="A2877" s="46">
        <v>2827</v>
      </c>
    </row>
    <row r="2878" spans="1:5" x14ac:dyDescent="0.35">
      <c r="A2878" s="46">
        <v>2828</v>
      </c>
    </row>
    <row r="2879" spans="1:5" x14ac:dyDescent="0.35">
      <c r="A2879" s="46">
        <v>2829</v>
      </c>
    </row>
    <row r="2880" spans="1:5" x14ac:dyDescent="0.35">
      <c r="A2880" s="46">
        <v>2830</v>
      </c>
    </row>
    <row r="2881" spans="1:1" x14ac:dyDescent="0.35">
      <c r="A2881" s="46">
        <v>2831</v>
      </c>
    </row>
    <row r="2882" spans="1:1" x14ac:dyDescent="0.35">
      <c r="A2882" s="46">
        <v>2832</v>
      </c>
    </row>
    <row r="2883" spans="1:1" x14ac:dyDescent="0.35">
      <c r="A2883" s="46">
        <v>2833</v>
      </c>
    </row>
    <row r="2884" spans="1:1" x14ac:dyDescent="0.35">
      <c r="A2884" s="46">
        <v>2834</v>
      </c>
    </row>
    <row r="2885" spans="1:1" x14ac:dyDescent="0.35">
      <c r="A2885" s="46">
        <v>2835</v>
      </c>
    </row>
    <row r="2886" spans="1:1" x14ac:dyDescent="0.35">
      <c r="A2886" s="46">
        <v>2836</v>
      </c>
    </row>
    <row r="2887" spans="1:1" x14ac:dyDescent="0.35">
      <c r="A2887" s="46">
        <v>2837</v>
      </c>
    </row>
    <row r="2888" spans="1:1" x14ac:dyDescent="0.35">
      <c r="A2888" s="46">
        <v>2838</v>
      </c>
    </row>
    <row r="2889" spans="1:1" x14ac:dyDescent="0.35">
      <c r="A2889" s="46">
        <v>2839</v>
      </c>
    </row>
    <row r="2890" spans="1:1" x14ac:dyDescent="0.35">
      <c r="A2890" s="46">
        <v>2840</v>
      </c>
    </row>
    <row r="2891" spans="1:1" x14ac:dyDescent="0.35">
      <c r="A2891" s="46">
        <v>2841</v>
      </c>
    </row>
    <row r="2892" spans="1:1" x14ac:dyDescent="0.35">
      <c r="A2892" s="46">
        <v>2842</v>
      </c>
    </row>
    <row r="2893" spans="1:1" x14ac:dyDescent="0.35">
      <c r="A2893" s="46">
        <v>2843</v>
      </c>
    </row>
    <row r="2894" spans="1:1" x14ac:dyDescent="0.35">
      <c r="A2894" s="46">
        <v>2844</v>
      </c>
    </row>
    <row r="2895" spans="1:1" x14ac:dyDescent="0.35">
      <c r="A2895" s="46">
        <v>2845</v>
      </c>
    </row>
    <row r="2896" spans="1:1" x14ac:dyDescent="0.35">
      <c r="A2896" s="46">
        <v>2846</v>
      </c>
    </row>
    <row r="2897" spans="1:5" x14ac:dyDescent="0.35">
      <c r="A2897" s="46">
        <v>2847</v>
      </c>
    </row>
    <row r="2898" spans="1:5" x14ac:dyDescent="0.35">
      <c r="A2898" s="46">
        <v>2848</v>
      </c>
    </row>
    <row r="2899" spans="1:5" x14ac:dyDescent="0.35">
      <c r="A2899" s="46">
        <v>2849</v>
      </c>
    </row>
    <row r="2900" spans="1:5" s="30" customFormat="1" x14ac:dyDescent="0.35">
      <c r="A2900" s="46">
        <v>2850</v>
      </c>
    </row>
    <row r="2901" spans="1:5" x14ac:dyDescent="0.35">
      <c r="A2901" s="46">
        <v>2851</v>
      </c>
      <c r="B2901" s="31" t="s">
        <v>84</v>
      </c>
      <c r="C2901" s="31" t="s">
        <v>315</v>
      </c>
      <c r="D2901" s="31" t="s">
        <v>338</v>
      </c>
      <c r="E2901" s="31" t="s">
        <v>316</v>
      </c>
    </row>
    <row r="2902" spans="1:5" ht="29" x14ac:dyDescent="0.35">
      <c r="A2902" s="46">
        <v>2852</v>
      </c>
      <c r="B2902" s="32" t="s">
        <v>317</v>
      </c>
      <c r="C2902" s="32" t="s">
        <v>339</v>
      </c>
      <c r="D2902" s="32" t="s">
        <v>318</v>
      </c>
      <c r="E2902" s="33">
        <v>154168</v>
      </c>
    </row>
    <row r="2903" spans="1:5" x14ac:dyDescent="0.35">
      <c r="A2903" s="46">
        <v>2853</v>
      </c>
      <c r="B2903" s="32" t="s">
        <v>317</v>
      </c>
      <c r="C2903" s="32" t="s">
        <v>339</v>
      </c>
      <c r="D2903" s="32" t="s">
        <v>319</v>
      </c>
      <c r="E2903" s="32">
        <v>27</v>
      </c>
    </row>
    <row r="2904" spans="1:5" ht="29" x14ac:dyDescent="0.35">
      <c r="A2904" s="46">
        <v>2854</v>
      </c>
      <c r="B2904" s="32" t="s">
        <v>317</v>
      </c>
      <c r="C2904" s="32" t="s">
        <v>339</v>
      </c>
      <c r="D2904" s="32" t="s">
        <v>320</v>
      </c>
      <c r="E2904" s="33">
        <v>2567</v>
      </c>
    </row>
    <row r="2905" spans="1:5" x14ac:dyDescent="0.35">
      <c r="A2905" s="46">
        <v>2855</v>
      </c>
      <c r="B2905" s="32" t="s">
        <v>317</v>
      </c>
      <c r="C2905" s="32" t="s">
        <v>340</v>
      </c>
      <c r="D2905" s="32" t="s">
        <v>321</v>
      </c>
      <c r="E2905" s="33">
        <v>243457</v>
      </c>
    </row>
    <row r="2906" spans="1:5" x14ac:dyDescent="0.35">
      <c r="A2906" s="46">
        <v>2856</v>
      </c>
      <c r="B2906" s="32" t="s">
        <v>317</v>
      </c>
      <c r="C2906" s="32" t="s">
        <v>341</v>
      </c>
      <c r="D2906" s="32" t="s">
        <v>323</v>
      </c>
      <c r="E2906" s="32">
        <v>528</v>
      </c>
    </row>
    <row r="2907" spans="1:5" x14ac:dyDescent="0.35">
      <c r="A2907" s="46">
        <v>2857</v>
      </c>
      <c r="B2907" s="32" t="s">
        <v>317</v>
      </c>
      <c r="C2907" s="32" t="s">
        <v>341</v>
      </c>
      <c r="D2907" s="32" t="s">
        <v>324</v>
      </c>
      <c r="E2907" s="32">
        <v>558</v>
      </c>
    </row>
    <row r="2908" spans="1:5" ht="29" x14ac:dyDescent="0.35">
      <c r="A2908" s="46">
        <v>2858</v>
      </c>
      <c r="B2908" s="32" t="s">
        <v>317</v>
      </c>
      <c r="C2908" s="32" t="s">
        <v>341</v>
      </c>
      <c r="D2908" s="32" t="s">
        <v>325</v>
      </c>
      <c r="E2908" s="32">
        <v>1</v>
      </c>
    </row>
    <row r="2909" spans="1:5" x14ac:dyDescent="0.35">
      <c r="A2909" s="46">
        <v>2859</v>
      </c>
      <c r="B2909" s="32" t="s">
        <v>345</v>
      </c>
      <c r="C2909" s="32" t="s">
        <v>327</v>
      </c>
      <c r="D2909" s="32" t="s">
        <v>327</v>
      </c>
      <c r="E2909" s="33">
        <v>112567</v>
      </c>
    </row>
    <row r="2910" spans="1:5" ht="29" x14ac:dyDescent="0.35">
      <c r="A2910" s="46">
        <v>2860</v>
      </c>
      <c r="B2910" s="32" t="s">
        <v>345</v>
      </c>
      <c r="C2910" s="32" t="s">
        <v>327</v>
      </c>
      <c r="D2910" s="32" t="s">
        <v>328</v>
      </c>
      <c r="E2910" s="33">
        <v>11122</v>
      </c>
    </row>
    <row r="2911" spans="1:5" x14ac:dyDescent="0.35">
      <c r="A2911" s="46">
        <v>2861</v>
      </c>
      <c r="B2911" s="32" t="s">
        <v>345</v>
      </c>
      <c r="C2911" s="32" t="s">
        <v>327</v>
      </c>
      <c r="D2911" s="32" t="s">
        <v>329</v>
      </c>
      <c r="E2911" s="33">
        <v>5438</v>
      </c>
    </row>
    <row r="2912" spans="1:5" ht="29" x14ac:dyDescent="0.35">
      <c r="A2912" s="46">
        <v>2862</v>
      </c>
      <c r="B2912" s="32" t="s">
        <v>345</v>
      </c>
      <c r="C2912" s="32" t="s">
        <v>342</v>
      </c>
      <c r="D2912" s="32" t="s">
        <v>330</v>
      </c>
      <c r="E2912" s="33">
        <v>2089</v>
      </c>
    </row>
    <row r="2913" spans="1:5" x14ac:dyDescent="0.35">
      <c r="A2913" s="46">
        <v>2863</v>
      </c>
      <c r="B2913" s="32" t="s">
        <v>345</v>
      </c>
      <c r="C2913" s="32" t="s">
        <v>342</v>
      </c>
      <c r="D2913" s="32" t="s">
        <v>331</v>
      </c>
      <c r="E2913" s="32">
        <v>125</v>
      </c>
    </row>
    <row r="2914" spans="1:5" x14ac:dyDescent="0.35">
      <c r="A2914" s="46">
        <v>2864</v>
      </c>
      <c r="B2914" s="32" t="s">
        <v>345</v>
      </c>
      <c r="C2914" s="32" t="s">
        <v>343</v>
      </c>
      <c r="D2914" s="32" t="s">
        <v>332</v>
      </c>
      <c r="E2914" s="32">
        <v>851</v>
      </c>
    </row>
    <row r="2915" spans="1:5" x14ac:dyDescent="0.35">
      <c r="A2915" s="46">
        <v>2865</v>
      </c>
      <c r="B2915" s="32" t="s">
        <v>345</v>
      </c>
      <c r="C2915" s="32" t="s">
        <v>343</v>
      </c>
      <c r="D2915" s="32" t="s">
        <v>333</v>
      </c>
      <c r="E2915" s="33">
        <v>16197</v>
      </c>
    </row>
    <row r="2916" spans="1:5" x14ac:dyDescent="0.35">
      <c r="A2916" s="46">
        <v>2866</v>
      </c>
      <c r="B2916" s="32" t="s">
        <v>345</v>
      </c>
      <c r="C2916" s="32" t="s">
        <v>343</v>
      </c>
      <c r="D2916" s="32" t="s">
        <v>334</v>
      </c>
      <c r="E2916" s="33">
        <v>18150</v>
      </c>
    </row>
    <row r="2917" spans="1:5" x14ac:dyDescent="0.35">
      <c r="A2917" s="46">
        <v>2867</v>
      </c>
      <c r="B2917" s="32" t="s">
        <v>345</v>
      </c>
      <c r="C2917" s="32" t="s">
        <v>343</v>
      </c>
      <c r="D2917" s="32" t="s">
        <v>335</v>
      </c>
      <c r="E2917" s="33">
        <v>1478</v>
      </c>
    </row>
    <row r="2918" spans="1:5" x14ac:dyDescent="0.35">
      <c r="A2918" s="46">
        <v>2868</v>
      </c>
      <c r="B2918" s="32" t="s">
        <v>345</v>
      </c>
      <c r="C2918" s="32" t="s">
        <v>336</v>
      </c>
      <c r="D2918" s="32" t="s">
        <v>336</v>
      </c>
      <c r="E2918" s="33">
        <v>3667</v>
      </c>
    </row>
    <row r="2919" spans="1:5" x14ac:dyDescent="0.35">
      <c r="A2919" s="46">
        <v>2869</v>
      </c>
      <c r="B2919" s="34" t="s">
        <v>337</v>
      </c>
      <c r="C2919" s="34"/>
      <c r="D2919" s="34"/>
      <c r="E2919" s="35">
        <v>572988</v>
      </c>
    </row>
    <row r="2920" spans="1:5" x14ac:dyDescent="0.35">
      <c r="A2920" s="46">
        <v>2870</v>
      </c>
    </row>
    <row r="2921" spans="1:5" x14ac:dyDescent="0.35">
      <c r="A2921" s="46">
        <v>2871</v>
      </c>
    </row>
    <row r="2922" spans="1:5" x14ac:dyDescent="0.35">
      <c r="A2922" s="46">
        <v>2872</v>
      </c>
    </row>
    <row r="2923" spans="1:5" x14ac:dyDescent="0.35">
      <c r="A2923" s="46">
        <v>2873</v>
      </c>
    </row>
    <row r="2924" spans="1:5" x14ac:dyDescent="0.35">
      <c r="A2924" s="46">
        <v>2874</v>
      </c>
    </row>
    <row r="2925" spans="1:5" x14ac:dyDescent="0.35">
      <c r="A2925" s="46">
        <v>2875</v>
      </c>
    </row>
    <row r="2926" spans="1:5" x14ac:dyDescent="0.35">
      <c r="A2926" s="46">
        <v>2876</v>
      </c>
    </row>
    <row r="2927" spans="1:5" x14ac:dyDescent="0.35">
      <c r="A2927" s="46">
        <v>2877</v>
      </c>
    </row>
    <row r="2928" spans="1:5" x14ac:dyDescent="0.35">
      <c r="A2928" s="46">
        <v>2878</v>
      </c>
    </row>
    <row r="2929" spans="1:1" x14ac:dyDescent="0.35">
      <c r="A2929" s="46">
        <v>2879</v>
      </c>
    </row>
    <row r="2930" spans="1:1" x14ac:dyDescent="0.35">
      <c r="A2930" s="46">
        <v>2880</v>
      </c>
    </row>
    <row r="2931" spans="1:1" x14ac:dyDescent="0.35">
      <c r="A2931" s="46">
        <v>2881</v>
      </c>
    </row>
    <row r="2932" spans="1:1" x14ac:dyDescent="0.35">
      <c r="A2932" s="46">
        <v>2882</v>
      </c>
    </row>
    <row r="2933" spans="1:1" x14ac:dyDescent="0.35">
      <c r="A2933" s="46">
        <v>2883</v>
      </c>
    </row>
    <row r="2934" spans="1:1" x14ac:dyDescent="0.35">
      <c r="A2934" s="46">
        <v>2884</v>
      </c>
    </row>
    <row r="2935" spans="1:1" x14ac:dyDescent="0.35">
      <c r="A2935" s="46">
        <v>2885</v>
      </c>
    </row>
    <row r="2936" spans="1:1" x14ac:dyDescent="0.35">
      <c r="A2936" s="46">
        <v>2886</v>
      </c>
    </row>
    <row r="2937" spans="1:1" x14ac:dyDescent="0.35">
      <c r="A2937" s="46">
        <v>2887</v>
      </c>
    </row>
    <row r="2938" spans="1:1" x14ac:dyDescent="0.35">
      <c r="A2938" s="46">
        <v>2888</v>
      </c>
    </row>
    <row r="2939" spans="1:1" x14ac:dyDescent="0.35">
      <c r="A2939" s="46">
        <v>2889</v>
      </c>
    </row>
    <row r="2940" spans="1:1" x14ac:dyDescent="0.35">
      <c r="A2940" s="46">
        <v>2890</v>
      </c>
    </row>
    <row r="2941" spans="1:1" x14ac:dyDescent="0.35">
      <c r="A2941" s="46">
        <v>2891</v>
      </c>
    </row>
    <row r="2942" spans="1:1" x14ac:dyDescent="0.35">
      <c r="A2942" s="46">
        <v>2892</v>
      </c>
    </row>
    <row r="2943" spans="1:1" x14ac:dyDescent="0.35">
      <c r="A2943" s="46">
        <v>2893</v>
      </c>
    </row>
    <row r="2944" spans="1:1" x14ac:dyDescent="0.35">
      <c r="A2944" s="46">
        <v>2894</v>
      </c>
    </row>
    <row r="2945" spans="1:5" x14ac:dyDescent="0.35">
      <c r="A2945" s="46">
        <v>2895</v>
      </c>
    </row>
    <row r="2946" spans="1:5" x14ac:dyDescent="0.35">
      <c r="A2946" s="46">
        <v>2896</v>
      </c>
    </row>
    <row r="2947" spans="1:5" x14ac:dyDescent="0.35">
      <c r="A2947" s="46">
        <v>2897</v>
      </c>
    </row>
    <row r="2948" spans="1:5" x14ac:dyDescent="0.35">
      <c r="A2948" s="46">
        <v>2898</v>
      </c>
    </row>
    <row r="2949" spans="1:5" x14ac:dyDescent="0.35">
      <c r="A2949" s="46">
        <v>2899</v>
      </c>
    </row>
    <row r="2950" spans="1:5" s="30" customFormat="1" x14ac:dyDescent="0.35">
      <c r="A2950" s="46">
        <v>2900</v>
      </c>
    </row>
    <row r="2951" spans="1:5" x14ac:dyDescent="0.35">
      <c r="A2951" s="46">
        <v>2901</v>
      </c>
      <c r="B2951" s="31" t="s">
        <v>383</v>
      </c>
      <c r="C2951" s="31" t="s">
        <v>315</v>
      </c>
      <c r="D2951" s="31" t="s">
        <v>338</v>
      </c>
      <c r="E2951" s="31" t="s">
        <v>316</v>
      </c>
    </row>
    <row r="2952" spans="1:5" x14ac:dyDescent="0.35">
      <c r="A2952" s="46">
        <v>2902</v>
      </c>
      <c r="B2952" s="32" t="s">
        <v>345</v>
      </c>
      <c r="C2952" s="32" t="s">
        <v>327</v>
      </c>
      <c r="D2952" s="32" t="s">
        <v>327</v>
      </c>
      <c r="E2952" s="32">
        <v>58</v>
      </c>
    </row>
    <row r="2953" spans="1:5" x14ac:dyDescent="0.35">
      <c r="A2953" s="46">
        <v>2903</v>
      </c>
      <c r="B2953" s="32" t="s">
        <v>345</v>
      </c>
      <c r="C2953" s="32" t="s">
        <v>343</v>
      </c>
      <c r="D2953" s="32" t="s">
        <v>332</v>
      </c>
      <c r="E2953" s="33">
        <v>1415</v>
      </c>
    </row>
    <row r="2954" spans="1:5" x14ac:dyDescent="0.35">
      <c r="A2954" s="46">
        <v>2904</v>
      </c>
      <c r="B2954" s="32" t="s">
        <v>345</v>
      </c>
      <c r="C2954" s="32" t="s">
        <v>343</v>
      </c>
      <c r="D2954" s="32" t="s">
        <v>333</v>
      </c>
      <c r="E2954" s="32">
        <v>4</v>
      </c>
    </row>
    <row r="2955" spans="1:5" x14ac:dyDescent="0.35">
      <c r="A2955" s="46">
        <v>2905</v>
      </c>
      <c r="B2955" s="32" t="s">
        <v>345</v>
      </c>
      <c r="C2955" s="32" t="s">
        <v>343</v>
      </c>
      <c r="D2955" s="32" t="s">
        <v>334</v>
      </c>
      <c r="E2955" s="32">
        <v>584</v>
      </c>
    </row>
    <row r="2956" spans="1:5" x14ac:dyDescent="0.35">
      <c r="A2956" s="46">
        <v>2906</v>
      </c>
      <c r="B2956" s="34" t="s">
        <v>337</v>
      </c>
      <c r="C2956" s="34"/>
      <c r="D2956" s="34"/>
      <c r="E2956" s="35">
        <v>2060</v>
      </c>
    </row>
    <row r="2957" spans="1:5" x14ac:dyDescent="0.35">
      <c r="A2957" s="46">
        <v>2907</v>
      </c>
    </row>
    <row r="2958" spans="1:5" x14ac:dyDescent="0.35">
      <c r="A2958" s="46">
        <v>2908</v>
      </c>
    </row>
    <row r="2959" spans="1:5" x14ac:dyDescent="0.35">
      <c r="A2959" s="46">
        <v>2909</v>
      </c>
    </row>
    <row r="2960" spans="1:5" x14ac:dyDescent="0.35">
      <c r="A2960" s="46">
        <v>2910</v>
      </c>
    </row>
    <row r="2961" spans="1:1" x14ac:dyDescent="0.35">
      <c r="A2961" s="46">
        <v>2911</v>
      </c>
    </row>
    <row r="2962" spans="1:1" x14ac:dyDescent="0.35">
      <c r="A2962" s="46">
        <v>2912</v>
      </c>
    </row>
    <row r="2963" spans="1:1" x14ac:dyDescent="0.35">
      <c r="A2963" s="46">
        <v>2913</v>
      </c>
    </row>
    <row r="2964" spans="1:1" x14ac:dyDescent="0.35">
      <c r="A2964" s="46">
        <v>2914</v>
      </c>
    </row>
    <row r="2965" spans="1:1" x14ac:dyDescent="0.35">
      <c r="A2965" s="46">
        <v>2915</v>
      </c>
    </row>
    <row r="2966" spans="1:1" x14ac:dyDescent="0.35">
      <c r="A2966" s="46">
        <v>2916</v>
      </c>
    </row>
    <row r="2967" spans="1:1" x14ac:dyDescent="0.35">
      <c r="A2967" s="46">
        <v>2917</v>
      </c>
    </row>
    <row r="2968" spans="1:1" x14ac:dyDescent="0.35">
      <c r="A2968" s="46">
        <v>2918</v>
      </c>
    </row>
    <row r="2969" spans="1:1" x14ac:dyDescent="0.35">
      <c r="A2969" s="46">
        <v>2919</v>
      </c>
    </row>
    <row r="2970" spans="1:1" x14ac:dyDescent="0.35">
      <c r="A2970" s="46">
        <v>2920</v>
      </c>
    </row>
    <row r="2971" spans="1:1" x14ac:dyDescent="0.35">
      <c r="A2971" s="46">
        <v>2921</v>
      </c>
    </row>
    <row r="2972" spans="1:1" x14ac:dyDescent="0.35">
      <c r="A2972" s="46">
        <v>2922</v>
      </c>
    </row>
    <row r="2973" spans="1:1" x14ac:dyDescent="0.35">
      <c r="A2973" s="46">
        <v>2923</v>
      </c>
    </row>
    <row r="2974" spans="1:1" x14ac:dyDescent="0.35">
      <c r="A2974" s="46">
        <v>2924</v>
      </c>
    </row>
    <row r="2975" spans="1:1" x14ac:dyDescent="0.35">
      <c r="A2975" s="46">
        <v>2925</v>
      </c>
    </row>
    <row r="2976" spans="1:1" x14ac:dyDescent="0.35">
      <c r="A2976" s="46">
        <v>2926</v>
      </c>
    </row>
    <row r="2977" spans="1:1" x14ac:dyDescent="0.35">
      <c r="A2977" s="46">
        <v>2927</v>
      </c>
    </row>
    <row r="2978" spans="1:1" x14ac:dyDescent="0.35">
      <c r="A2978" s="46">
        <v>2928</v>
      </c>
    </row>
    <row r="2979" spans="1:1" x14ac:dyDescent="0.35">
      <c r="A2979" s="46">
        <v>2929</v>
      </c>
    </row>
    <row r="2980" spans="1:1" x14ac:dyDescent="0.35">
      <c r="A2980" s="46">
        <v>2930</v>
      </c>
    </row>
    <row r="2981" spans="1:1" x14ac:dyDescent="0.35">
      <c r="A2981" s="46">
        <v>2931</v>
      </c>
    </row>
    <row r="2982" spans="1:1" x14ac:dyDescent="0.35">
      <c r="A2982" s="46">
        <v>2932</v>
      </c>
    </row>
    <row r="2983" spans="1:1" x14ac:dyDescent="0.35">
      <c r="A2983" s="46">
        <v>2933</v>
      </c>
    </row>
    <row r="2984" spans="1:1" x14ac:dyDescent="0.35">
      <c r="A2984" s="46">
        <v>2934</v>
      </c>
    </row>
    <row r="2985" spans="1:1" x14ac:dyDescent="0.35">
      <c r="A2985" s="46">
        <v>2935</v>
      </c>
    </row>
    <row r="2986" spans="1:1" x14ac:dyDescent="0.35">
      <c r="A2986" s="46">
        <v>2936</v>
      </c>
    </row>
    <row r="2987" spans="1:1" x14ac:dyDescent="0.35">
      <c r="A2987" s="46">
        <v>2937</v>
      </c>
    </row>
    <row r="2988" spans="1:1" x14ac:dyDescent="0.35">
      <c r="A2988" s="46">
        <v>2938</v>
      </c>
    </row>
    <row r="2989" spans="1:1" x14ac:dyDescent="0.35">
      <c r="A2989" s="46">
        <v>2939</v>
      </c>
    </row>
    <row r="2990" spans="1:1" x14ac:dyDescent="0.35">
      <c r="A2990" s="46">
        <v>2940</v>
      </c>
    </row>
    <row r="2991" spans="1:1" x14ac:dyDescent="0.35">
      <c r="A2991" s="46">
        <v>2941</v>
      </c>
    </row>
    <row r="2992" spans="1:1" x14ac:dyDescent="0.35">
      <c r="A2992" s="46">
        <v>2942</v>
      </c>
    </row>
    <row r="2993" spans="1:5" x14ac:dyDescent="0.35">
      <c r="A2993" s="46">
        <v>2943</v>
      </c>
    </row>
    <row r="2994" spans="1:5" x14ac:dyDescent="0.35">
      <c r="A2994" s="46">
        <v>2944</v>
      </c>
    </row>
    <row r="2995" spans="1:5" x14ac:dyDescent="0.35">
      <c r="A2995" s="46">
        <v>2945</v>
      </c>
    </row>
    <row r="2996" spans="1:5" x14ac:dyDescent="0.35">
      <c r="A2996" s="46">
        <v>2946</v>
      </c>
    </row>
    <row r="2997" spans="1:5" x14ac:dyDescent="0.35">
      <c r="A2997" s="46">
        <v>2947</v>
      </c>
    </row>
    <row r="2998" spans="1:5" x14ac:dyDescent="0.35">
      <c r="A2998" s="46">
        <v>2948</v>
      </c>
    </row>
    <row r="2999" spans="1:5" x14ac:dyDescent="0.35">
      <c r="A2999" s="46">
        <v>2949</v>
      </c>
    </row>
    <row r="3000" spans="1:5" s="30" customFormat="1" x14ac:dyDescent="0.35">
      <c r="A3000" s="46">
        <v>2950</v>
      </c>
    </row>
    <row r="3001" spans="1:5" x14ac:dyDescent="0.35">
      <c r="A3001" s="46">
        <v>2951</v>
      </c>
      <c r="B3001" s="31" t="s">
        <v>86</v>
      </c>
      <c r="C3001" s="31" t="s">
        <v>315</v>
      </c>
      <c r="D3001" s="31" t="s">
        <v>338</v>
      </c>
      <c r="E3001" s="31" t="s">
        <v>316</v>
      </c>
    </row>
    <row r="3002" spans="1:5" ht="29" x14ac:dyDescent="0.35">
      <c r="A3002" s="46">
        <v>2952</v>
      </c>
      <c r="B3002" s="32" t="s">
        <v>317</v>
      </c>
      <c r="C3002" s="32" t="s">
        <v>339</v>
      </c>
      <c r="D3002" s="32" t="s">
        <v>318</v>
      </c>
      <c r="E3002" s="33">
        <v>175301</v>
      </c>
    </row>
    <row r="3003" spans="1:5" x14ac:dyDescent="0.35">
      <c r="A3003" s="46">
        <v>2953</v>
      </c>
      <c r="B3003" s="32" t="s">
        <v>317</v>
      </c>
      <c r="C3003" s="32" t="s">
        <v>339</v>
      </c>
      <c r="D3003" s="32" t="s">
        <v>319</v>
      </c>
      <c r="E3003" s="33">
        <v>1261</v>
      </c>
    </row>
    <row r="3004" spans="1:5" x14ac:dyDescent="0.35">
      <c r="A3004" s="46">
        <v>2954</v>
      </c>
      <c r="B3004" s="32" t="s">
        <v>317</v>
      </c>
      <c r="C3004" s="32" t="s">
        <v>340</v>
      </c>
      <c r="D3004" s="32" t="s">
        <v>321</v>
      </c>
      <c r="E3004" s="33">
        <v>50973</v>
      </c>
    </row>
    <row r="3005" spans="1:5" x14ac:dyDescent="0.35">
      <c r="A3005" s="46">
        <v>2955</v>
      </c>
      <c r="B3005" s="32" t="s">
        <v>317</v>
      </c>
      <c r="C3005" s="32" t="s">
        <v>340</v>
      </c>
      <c r="D3005" s="32" t="s">
        <v>322</v>
      </c>
      <c r="E3005" s="32">
        <v>432</v>
      </c>
    </row>
    <row r="3006" spans="1:5" x14ac:dyDescent="0.35">
      <c r="A3006" s="46">
        <v>2956</v>
      </c>
      <c r="B3006" s="32" t="s">
        <v>317</v>
      </c>
      <c r="C3006" s="32" t="s">
        <v>341</v>
      </c>
      <c r="D3006" s="32" t="s">
        <v>323</v>
      </c>
      <c r="E3006" s="33">
        <v>2630</v>
      </c>
    </row>
    <row r="3007" spans="1:5" x14ac:dyDescent="0.35">
      <c r="A3007" s="46">
        <v>2957</v>
      </c>
      <c r="B3007" s="32" t="s">
        <v>317</v>
      </c>
      <c r="C3007" s="32" t="s">
        <v>341</v>
      </c>
      <c r="D3007" s="32" t="s">
        <v>324</v>
      </c>
      <c r="E3007" s="33">
        <v>6146</v>
      </c>
    </row>
    <row r="3008" spans="1:5" x14ac:dyDescent="0.35">
      <c r="A3008" s="46">
        <v>2958</v>
      </c>
      <c r="B3008" s="32" t="s">
        <v>345</v>
      </c>
      <c r="C3008" s="32" t="s">
        <v>327</v>
      </c>
      <c r="D3008" s="32" t="s">
        <v>327</v>
      </c>
      <c r="E3008" s="33">
        <v>18567</v>
      </c>
    </row>
    <row r="3009" spans="1:5" ht="29" x14ac:dyDescent="0.35">
      <c r="A3009" s="46">
        <v>2959</v>
      </c>
      <c r="B3009" s="32" t="s">
        <v>345</v>
      </c>
      <c r="C3009" s="32" t="s">
        <v>327</v>
      </c>
      <c r="D3009" s="32" t="s">
        <v>328</v>
      </c>
      <c r="E3009" s="33">
        <v>31990</v>
      </c>
    </row>
    <row r="3010" spans="1:5" x14ac:dyDescent="0.35">
      <c r="A3010" s="46">
        <v>2960</v>
      </c>
      <c r="B3010" s="32" t="s">
        <v>345</v>
      </c>
      <c r="C3010" s="32" t="s">
        <v>327</v>
      </c>
      <c r="D3010" s="32" t="s">
        <v>329</v>
      </c>
      <c r="E3010" s="33">
        <v>2921</v>
      </c>
    </row>
    <row r="3011" spans="1:5" ht="29" x14ac:dyDescent="0.35">
      <c r="A3011" s="46">
        <v>2961</v>
      </c>
      <c r="B3011" s="32" t="s">
        <v>345</v>
      </c>
      <c r="C3011" s="32" t="s">
        <v>342</v>
      </c>
      <c r="D3011" s="32" t="s">
        <v>330</v>
      </c>
      <c r="E3011" s="32">
        <v>16</v>
      </c>
    </row>
    <row r="3012" spans="1:5" x14ac:dyDescent="0.35">
      <c r="A3012" s="46">
        <v>2962</v>
      </c>
      <c r="B3012" s="32" t="s">
        <v>345</v>
      </c>
      <c r="C3012" s="32" t="s">
        <v>342</v>
      </c>
      <c r="D3012" s="32" t="s">
        <v>331</v>
      </c>
      <c r="E3012" s="33">
        <v>16372</v>
      </c>
    </row>
    <row r="3013" spans="1:5" x14ac:dyDescent="0.35">
      <c r="A3013" s="46">
        <v>2963</v>
      </c>
      <c r="B3013" s="32" t="s">
        <v>345</v>
      </c>
      <c r="C3013" s="32" t="s">
        <v>343</v>
      </c>
      <c r="D3013" s="32" t="s">
        <v>332</v>
      </c>
      <c r="E3013" s="32">
        <v>859</v>
      </c>
    </row>
    <row r="3014" spans="1:5" x14ac:dyDescent="0.35">
      <c r="A3014" s="46">
        <v>2964</v>
      </c>
      <c r="B3014" s="32" t="s">
        <v>345</v>
      </c>
      <c r="C3014" s="32" t="s">
        <v>343</v>
      </c>
      <c r="D3014" s="32" t="s">
        <v>333</v>
      </c>
      <c r="E3014" s="33">
        <v>23955</v>
      </c>
    </row>
    <row r="3015" spans="1:5" x14ac:dyDescent="0.35">
      <c r="A3015" s="46">
        <v>2965</v>
      </c>
      <c r="B3015" s="32" t="s">
        <v>345</v>
      </c>
      <c r="C3015" s="32" t="s">
        <v>343</v>
      </c>
      <c r="D3015" s="32" t="s">
        <v>334</v>
      </c>
      <c r="E3015" s="33">
        <v>11269</v>
      </c>
    </row>
    <row r="3016" spans="1:5" x14ac:dyDescent="0.35">
      <c r="A3016" s="46">
        <v>2966</v>
      </c>
      <c r="B3016" s="32" t="s">
        <v>345</v>
      </c>
      <c r="C3016" s="32" t="s">
        <v>343</v>
      </c>
      <c r="D3016" s="32" t="s">
        <v>335</v>
      </c>
      <c r="E3016" s="32">
        <v>563</v>
      </c>
    </row>
    <row r="3017" spans="1:5" x14ac:dyDescent="0.35">
      <c r="A3017" s="46">
        <v>2967</v>
      </c>
      <c r="B3017" s="32" t="s">
        <v>345</v>
      </c>
      <c r="C3017" s="32" t="s">
        <v>336</v>
      </c>
      <c r="D3017" s="32" t="s">
        <v>336</v>
      </c>
      <c r="E3017" s="32">
        <v>206</v>
      </c>
    </row>
    <row r="3018" spans="1:5" x14ac:dyDescent="0.35">
      <c r="A3018" s="46">
        <v>2968</v>
      </c>
      <c r="B3018" s="34" t="s">
        <v>337</v>
      </c>
      <c r="C3018" s="34"/>
      <c r="D3018" s="34"/>
      <c r="E3018" s="35">
        <v>343460</v>
      </c>
    </row>
    <row r="3019" spans="1:5" x14ac:dyDescent="0.35">
      <c r="A3019" s="46">
        <v>2969</v>
      </c>
    </row>
    <row r="3020" spans="1:5" x14ac:dyDescent="0.35">
      <c r="A3020" s="46">
        <v>2970</v>
      </c>
    </row>
    <row r="3021" spans="1:5" x14ac:dyDescent="0.35">
      <c r="A3021" s="46">
        <v>2971</v>
      </c>
    </row>
    <row r="3022" spans="1:5" x14ac:dyDescent="0.35">
      <c r="A3022" s="46">
        <v>2972</v>
      </c>
    </row>
    <row r="3023" spans="1:5" x14ac:dyDescent="0.35">
      <c r="A3023" s="46">
        <v>2973</v>
      </c>
    </row>
    <row r="3024" spans="1:5" x14ac:dyDescent="0.35">
      <c r="A3024" s="46">
        <v>2974</v>
      </c>
    </row>
    <row r="3025" spans="1:1" x14ac:dyDescent="0.35">
      <c r="A3025" s="46">
        <v>2975</v>
      </c>
    </row>
    <row r="3026" spans="1:1" x14ac:dyDescent="0.35">
      <c r="A3026" s="46">
        <v>2976</v>
      </c>
    </row>
    <row r="3027" spans="1:1" x14ac:dyDescent="0.35">
      <c r="A3027" s="46">
        <v>2977</v>
      </c>
    </row>
    <row r="3028" spans="1:1" x14ac:dyDescent="0.35">
      <c r="A3028" s="46">
        <v>2978</v>
      </c>
    </row>
    <row r="3029" spans="1:1" x14ac:dyDescent="0.35">
      <c r="A3029" s="46">
        <v>2979</v>
      </c>
    </row>
    <row r="3030" spans="1:1" x14ac:dyDescent="0.35">
      <c r="A3030" s="46">
        <v>2980</v>
      </c>
    </row>
    <row r="3031" spans="1:1" x14ac:dyDescent="0.35">
      <c r="A3031" s="46">
        <v>2981</v>
      </c>
    </row>
    <row r="3032" spans="1:1" x14ac:dyDescent="0.35">
      <c r="A3032" s="46">
        <v>2982</v>
      </c>
    </row>
    <row r="3033" spans="1:1" x14ac:dyDescent="0.35">
      <c r="A3033" s="46">
        <v>2983</v>
      </c>
    </row>
    <row r="3034" spans="1:1" x14ac:dyDescent="0.35">
      <c r="A3034" s="46">
        <v>2984</v>
      </c>
    </row>
    <row r="3035" spans="1:1" x14ac:dyDescent="0.35">
      <c r="A3035" s="46">
        <v>2985</v>
      </c>
    </row>
    <row r="3036" spans="1:1" x14ac:dyDescent="0.35">
      <c r="A3036" s="46">
        <v>2986</v>
      </c>
    </row>
    <row r="3037" spans="1:1" x14ac:dyDescent="0.35">
      <c r="A3037" s="46">
        <v>2987</v>
      </c>
    </row>
    <row r="3038" spans="1:1" x14ac:dyDescent="0.35">
      <c r="A3038" s="46">
        <v>2988</v>
      </c>
    </row>
    <row r="3039" spans="1:1" x14ac:dyDescent="0.35">
      <c r="A3039" s="46">
        <v>2989</v>
      </c>
    </row>
    <row r="3040" spans="1:1" x14ac:dyDescent="0.35">
      <c r="A3040" s="46">
        <v>2990</v>
      </c>
    </row>
    <row r="3041" spans="1:5" x14ac:dyDescent="0.35">
      <c r="A3041" s="46">
        <v>2991</v>
      </c>
    </row>
    <row r="3042" spans="1:5" x14ac:dyDescent="0.35">
      <c r="A3042" s="46">
        <v>2992</v>
      </c>
    </row>
    <row r="3043" spans="1:5" x14ac:dyDescent="0.35">
      <c r="A3043" s="46">
        <v>2993</v>
      </c>
    </row>
    <row r="3044" spans="1:5" x14ac:dyDescent="0.35">
      <c r="A3044" s="46">
        <v>2994</v>
      </c>
    </row>
    <row r="3045" spans="1:5" x14ac:dyDescent="0.35">
      <c r="A3045" s="46">
        <v>2995</v>
      </c>
    </row>
    <row r="3046" spans="1:5" x14ac:dyDescent="0.35">
      <c r="A3046" s="46">
        <v>2996</v>
      </c>
    </row>
    <row r="3047" spans="1:5" x14ac:dyDescent="0.35">
      <c r="A3047" s="46">
        <v>2997</v>
      </c>
    </row>
    <row r="3048" spans="1:5" x14ac:dyDescent="0.35">
      <c r="A3048" s="46">
        <v>2998</v>
      </c>
    </row>
    <row r="3049" spans="1:5" x14ac:dyDescent="0.35">
      <c r="A3049" s="46">
        <v>2999</v>
      </c>
    </row>
    <row r="3050" spans="1:5" s="30" customFormat="1" x14ac:dyDescent="0.35">
      <c r="A3050" s="46">
        <v>3000</v>
      </c>
    </row>
    <row r="3051" spans="1:5" x14ac:dyDescent="0.35">
      <c r="A3051" s="46">
        <v>3001</v>
      </c>
      <c r="B3051" s="31" t="s">
        <v>188</v>
      </c>
      <c r="C3051" s="31" t="s">
        <v>315</v>
      </c>
      <c r="D3051" s="31" t="s">
        <v>338</v>
      </c>
      <c r="E3051" s="31" t="s">
        <v>316</v>
      </c>
    </row>
    <row r="3052" spans="1:5" ht="29" x14ac:dyDescent="0.35">
      <c r="A3052" s="46">
        <v>3002</v>
      </c>
      <c r="B3052" s="32" t="s">
        <v>317</v>
      </c>
      <c r="C3052" s="32" t="s">
        <v>339</v>
      </c>
      <c r="D3052" s="32" t="s">
        <v>318</v>
      </c>
      <c r="E3052" s="32">
        <v>275.3</v>
      </c>
    </row>
    <row r="3053" spans="1:5" x14ac:dyDescent="0.35">
      <c r="A3053" s="46">
        <v>3003</v>
      </c>
      <c r="B3053" s="32" t="s">
        <v>345</v>
      </c>
      <c r="C3053" s="32" t="s">
        <v>327</v>
      </c>
      <c r="D3053" s="32" t="s">
        <v>327</v>
      </c>
      <c r="E3053" s="32">
        <v>157</v>
      </c>
    </row>
    <row r="3054" spans="1:5" x14ac:dyDescent="0.35">
      <c r="A3054" s="46">
        <v>3004</v>
      </c>
      <c r="B3054" s="32" t="s">
        <v>345</v>
      </c>
      <c r="C3054" s="32" t="s">
        <v>343</v>
      </c>
      <c r="D3054" s="32" t="s">
        <v>332</v>
      </c>
      <c r="E3054" s="32">
        <v>281.8</v>
      </c>
    </row>
    <row r="3055" spans="1:5" x14ac:dyDescent="0.35">
      <c r="A3055" s="46">
        <v>3005</v>
      </c>
      <c r="B3055" s="32" t="s">
        <v>345</v>
      </c>
      <c r="C3055" s="32" t="s">
        <v>343</v>
      </c>
      <c r="D3055" s="32" t="s">
        <v>333</v>
      </c>
      <c r="E3055" s="32">
        <v>45.8</v>
      </c>
    </row>
    <row r="3056" spans="1:5" x14ac:dyDescent="0.35">
      <c r="A3056" s="46">
        <v>3006</v>
      </c>
      <c r="B3056" s="32" t="s">
        <v>345</v>
      </c>
      <c r="C3056" s="32" t="s">
        <v>343</v>
      </c>
      <c r="D3056" s="32" t="s">
        <v>334</v>
      </c>
      <c r="E3056" s="32">
        <v>105</v>
      </c>
    </row>
    <row r="3057" spans="1:5" x14ac:dyDescent="0.35">
      <c r="A3057" s="46">
        <v>3007</v>
      </c>
      <c r="B3057" s="34" t="s">
        <v>337</v>
      </c>
      <c r="C3057" s="34"/>
      <c r="D3057" s="34"/>
      <c r="E3057" s="32"/>
    </row>
    <row r="3058" spans="1:5" x14ac:dyDescent="0.35">
      <c r="A3058" s="46">
        <v>3008</v>
      </c>
    </row>
    <row r="3059" spans="1:5" x14ac:dyDescent="0.35">
      <c r="A3059" s="46">
        <v>3009</v>
      </c>
    </row>
    <row r="3060" spans="1:5" x14ac:dyDescent="0.35">
      <c r="A3060" s="46">
        <v>3010</v>
      </c>
    </row>
    <row r="3061" spans="1:5" x14ac:dyDescent="0.35">
      <c r="A3061" s="46">
        <v>3011</v>
      </c>
    </row>
    <row r="3062" spans="1:5" x14ac:dyDescent="0.35">
      <c r="A3062" s="46">
        <v>3012</v>
      </c>
    </row>
    <row r="3063" spans="1:5" x14ac:dyDescent="0.35">
      <c r="A3063" s="46">
        <v>3013</v>
      </c>
    </row>
    <row r="3064" spans="1:5" x14ac:dyDescent="0.35">
      <c r="A3064" s="46">
        <v>3014</v>
      </c>
    </row>
    <row r="3065" spans="1:5" x14ac:dyDescent="0.35">
      <c r="A3065" s="46">
        <v>3015</v>
      </c>
    </row>
    <row r="3066" spans="1:5" x14ac:dyDescent="0.35">
      <c r="A3066" s="46">
        <v>3016</v>
      </c>
    </row>
    <row r="3067" spans="1:5" x14ac:dyDescent="0.35">
      <c r="A3067" s="46">
        <v>3017</v>
      </c>
    </row>
    <row r="3068" spans="1:5" x14ac:dyDescent="0.35">
      <c r="A3068" s="46">
        <v>3018</v>
      </c>
    </row>
    <row r="3069" spans="1:5" x14ac:dyDescent="0.35">
      <c r="A3069" s="46">
        <v>3019</v>
      </c>
    </row>
    <row r="3070" spans="1:5" x14ac:dyDescent="0.35">
      <c r="A3070" s="46">
        <v>3020</v>
      </c>
    </row>
    <row r="3071" spans="1:5" x14ac:dyDescent="0.35">
      <c r="A3071" s="46">
        <v>3021</v>
      </c>
    </row>
    <row r="3072" spans="1:5" x14ac:dyDescent="0.35">
      <c r="A3072" s="46">
        <v>3022</v>
      </c>
    </row>
    <row r="3073" spans="1:1" x14ac:dyDescent="0.35">
      <c r="A3073" s="46">
        <v>3023</v>
      </c>
    </row>
    <row r="3074" spans="1:1" x14ac:dyDescent="0.35">
      <c r="A3074" s="46">
        <v>3024</v>
      </c>
    </row>
    <row r="3075" spans="1:1" x14ac:dyDescent="0.35">
      <c r="A3075" s="46">
        <v>3025</v>
      </c>
    </row>
    <row r="3076" spans="1:1" x14ac:dyDescent="0.35">
      <c r="A3076" s="46">
        <v>3026</v>
      </c>
    </row>
    <row r="3077" spans="1:1" x14ac:dyDescent="0.35">
      <c r="A3077" s="46">
        <v>3027</v>
      </c>
    </row>
    <row r="3078" spans="1:1" x14ac:dyDescent="0.35">
      <c r="A3078" s="46">
        <v>3028</v>
      </c>
    </row>
    <row r="3079" spans="1:1" x14ac:dyDescent="0.35">
      <c r="A3079" s="46">
        <v>3029</v>
      </c>
    </row>
    <row r="3080" spans="1:1" x14ac:dyDescent="0.35">
      <c r="A3080" s="46">
        <v>3030</v>
      </c>
    </row>
    <row r="3081" spans="1:1" x14ac:dyDescent="0.35">
      <c r="A3081" s="46">
        <v>3031</v>
      </c>
    </row>
    <row r="3082" spans="1:1" x14ac:dyDescent="0.35">
      <c r="A3082" s="46">
        <v>3032</v>
      </c>
    </row>
    <row r="3083" spans="1:1" x14ac:dyDescent="0.35">
      <c r="A3083" s="46">
        <v>3033</v>
      </c>
    </row>
    <row r="3084" spans="1:1" x14ac:dyDescent="0.35">
      <c r="A3084" s="46">
        <v>3034</v>
      </c>
    </row>
    <row r="3085" spans="1:1" x14ac:dyDescent="0.35">
      <c r="A3085" s="46">
        <v>3035</v>
      </c>
    </row>
    <row r="3086" spans="1:1" x14ac:dyDescent="0.35">
      <c r="A3086" s="46">
        <v>3036</v>
      </c>
    </row>
    <row r="3087" spans="1:1" x14ac:dyDescent="0.35">
      <c r="A3087" s="46">
        <v>3037</v>
      </c>
    </row>
    <row r="3088" spans="1:1" x14ac:dyDescent="0.35">
      <c r="A3088" s="46">
        <v>3038</v>
      </c>
    </row>
    <row r="3089" spans="1:5" x14ac:dyDescent="0.35">
      <c r="A3089" s="46">
        <v>3039</v>
      </c>
    </row>
    <row r="3090" spans="1:5" x14ac:dyDescent="0.35">
      <c r="A3090" s="46">
        <v>3040</v>
      </c>
    </row>
    <row r="3091" spans="1:5" x14ac:dyDescent="0.35">
      <c r="A3091" s="46">
        <v>3041</v>
      </c>
    </row>
    <row r="3092" spans="1:5" x14ac:dyDescent="0.35">
      <c r="A3092" s="46">
        <v>3042</v>
      </c>
    </row>
    <row r="3093" spans="1:5" x14ac:dyDescent="0.35">
      <c r="A3093" s="46">
        <v>3043</v>
      </c>
    </row>
    <row r="3094" spans="1:5" x14ac:dyDescent="0.35">
      <c r="A3094" s="46">
        <v>3044</v>
      </c>
    </row>
    <row r="3095" spans="1:5" x14ac:dyDescent="0.35">
      <c r="A3095" s="46">
        <v>3045</v>
      </c>
    </row>
    <row r="3096" spans="1:5" x14ac:dyDescent="0.35">
      <c r="A3096" s="46">
        <v>3046</v>
      </c>
    </row>
    <row r="3097" spans="1:5" x14ac:dyDescent="0.35">
      <c r="A3097" s="46">
        <v>3047</v>
      </c>
    </row>
    <row r="3098" spans="1:5" x14ac:dyDescent="0.35">
      <c r="A3098" s="46">
        <v>3048</v>
      </c>
    </row>
    <row r="3099" spans="1:5" x14ac:dyDescent="0.35">
      <c r="A3099" s="46">
        <v>3049</v>
      </c>
    </row>
    <row r="3100" spans="1:5" x14ac:dyDescent="0.35">
      <c r="A3100" s="46">
        <v>3050</v>
      </c>
    </row>
    <row r="3101" spans="1:5" s="30" customFormat="1" x14ac:dyDescent="0.35">
      <c r="A3101" s="46">
        <v>3051</v>
      </c>
    </row>
    <row r="3102" spans="1:5" x14ac:dyDescent="0.35">
      <c r="A3102" s="46">
        <v>3052</v>
      </c>
      <c r="B3102" s="31" t="s">
        <v>87</v>
      </c>
      <c r="C3102" s="31" t="s">
        <v>315</v>
      </c>
      <c r="D3102" s="31" t="s">
        <v>338</v>
      </c>
      <c r="E3102" s="31" t="s">
        <v>316</v>
      </c>
    </row>
    <row r="3103" spans="1:5" ht="29" x14ac:dyDescent="0.35">
      <c r="A3103" s="46">
        <v>3053</v>
      </c>
      <c r="B3103" s="32" t="s">
        <v>317</v>
      </c>
      <c r="C3103" s="32" t="s">
        <v>339</v>
      </c>
      <c r="D3103" s="32" t="s">
        <v>318</v>
      </c>
      <c r="E3103" s="33">
        <v>214366</v>
      </c>
    </row>
    <row r="3104" spans="1:5" x14ac:dyDescent="0.35">
      <c r="A3104" s="46">
        <v>3054</v>
      </c>
      <c r="B3104" s="32" t="s">
        <v>317</v>
      </c>
      <c r="C3104" s="32" t="s">
        <v>339</v>
      </c>
      <c r="D3104" s="32" t="s">
        <v>319</v>
      </c>
      <c r="E3104" s="32">
        <v>989</v>
      </c>
    </row>
    <row r="3105" spans="1:5" x14ac:dyDescent="0.35">
      <c r="A3105" s="46">
        <v>3055</v>
      </c>
      <c r="B3105" s="32" t="s">
        <v>317</v>
      </c>
      <c r="C3105" s="32" t="s">
        <v>339</v>
      </c>
      <c r="D3105" s="32" t="s">
        <v>344</v>
      </c>
      <c r="E3105" s="32">
        <v>1</v>
      </c>
    </row>
    <row r="3106" spans="1:5" ht="29" x14ac:dyDescent="0.35">
      <c r="A3106" s="46">
        <v>3056</v>
      </c>
      <c r="B3106" s="32" t="s">
        <v>317</v>
      </c>
      <c r="C3106" s="32" t="s">
        <v>339</v>
      </c>
      <c r="D3106" s="32" t="s">
        <v>320</v>
      </c>
      <c r="E3106" s="32">
        <v>209</v>
      </c>
    </row>
    <row r="3107" spans="1:5" x14ac:dyDescent="0.35">
      <c r="A3107" s="46">
        <v>3057</v>
      </c>
      <c r="B3107" s="32" t="s">
        <v>317</v>
      </c>
      <c r="C3107" s="32" t="s">
        <v>340</v>
      </c>
      <c r="D3107" s="32" t="s">
        <v>321</v>
      </c>
      <c r="E3107" s="32">
        <v>60</v>
      </c>
    </row>
    <row r="3108" spans="1:5" x14ac:dyDescent="0.35">
      <c r="A3108" s="46">
        <v>3058</v>
      </c>
      <c r="B3108" s="32" t="s">
        <v>317</v>
      </c>
      <c r="C3108" s="32" t="s">
        <v>341</v>
      </c>
      <c r="D3108" s="32" t="s">
        <v>323</v>
      </c>
      <c r="E3108" s="32">
        <v>351</v>
      </c>
    </row>
    <row r="3109" spans="1:5" x14ac:dyDescent="0.35">
      <c r="A3109" s="46">
        <v>3059</v>
      </c>
      <c r="B3109" s="32" t="s">
        <v>317</v>
      </c>
      <c r="C3109" s="32" t="s">
        <v>341</v>
      </c>
      <c r="D3109" s="32" t="s">
        <v>324</v>
      </c>
      <c r="E3109" s="33">
        <v>1969</v>
      </c>
    </row>
    <row r="3110" spans="1:5" ht="29" x14ac:dyDescent="0.35">
      <c r="A3110" s="46">
        <v>3060</v>
      </c>
      <c r="B3110" s="32" t="s">
        <v>317</v>
      </c>
      <c r="C3110" s="32" t="s">
        <v>341</v>
      </c>
      <c r="D3110" s="32" t="s">
        <v>325</v>
      </c>
      <c r="E3110" s="32">
        <v>2</v>
      </c>
    </row>
    <row r="3111" spans="1:5" x14ac:dyDescent="0.35">
      <c r="A3111" s="46">
        <v>3061</v>
      </c>
      <c r="B3111" s="32" t="s">
        <v>345</v>
      </c>
      <c r="C3111" s="32" t="s">
        <v>327</v>
      </c>
      <c r="D3111" s="32" t="s">
        <v>327</v>
      </c>
      <c r="E3111" s="33">
        <v>63376</v>
      </c>
    </row>
    <row r="3112" spans="1:5" ht="29" x14ac:dyDescent="0.35">
      <c r="A3112" s="46">
        <v>3062</v>
      </c>
      <c r="B3112" s="32" t="s">
        <v>345</v>
      </c>
      <c r="C3112" s="32" t="s">
        <v>327</v>
      </c>
      <c r="D3112" s="32" t="s">
        <v>328</v>
      </c>
      <c r="E3112" s="33">
        <v>1116</v>
      </c>
    </row>
    <row r="3113" spans="1:5" x14ac:dyDescent="0.35">
      <c r="A3113" s="46">
        <v>3063</v>
      </c>
      <c r="B3113" s="32" t="s">
        <v>345</v>
      </c>
      <c r="C3113" s="32" t="s">
        <v>327</v>
      </c>
      <c r="D3113" s="32" t="s">
        <v>329</v>
      </c>
      <c r="E3113" s="33">
        <v>4537</v>
      </c>
    </row>
    <row r="3114" spans="1:5" x14ac:dyDescent="0.35">
      <c r="A3114" s="46">
        <v>3064</v>
      </c>
      <c r="B3114" s="32" t="s">
        <v>345</v>
      </c>
      <c r="C3114" s="32" t="s">
        <v>342</v>
      </c>
      <c r="D3114" s="32" t="s">
        <v>331</v>
      </c>
      <c r="E3114" s="33">
        <v>11215</v>
      </c>
    </row>
    <row r="3115" spans="1:5" x14ac:dyDescent="0.35">
      <c r="A3115" s="46">
        <v>3065</v>
      </c>
      <c r="B3115" s="32" t="s">
        <v>345</v>
      </c>
      <c r="C3115" s="32" t="s">
        <v>343</v>
      </c>
      <c r="D3115" s="32" t="s">
        <v>332</v>
      </c>
      <c r="E3115" s="33">
        <v>1972</v>
      </c>
    </row>
    <row r="3116" spans="1:5" x14ac:dyDescent="0.35">
      <c r="A3116" s="46">
        <v>3066</v>
      </c>
      <c r="B3116" s="32" t="s">
        <v>345</v>
      </c>
      <c r="C3116" s="32" t="s">
        <v>343</v>
      </c>
      <c r="D3116" s="32" t="s">
        <v>333</v>
      </c>
      <c r="E3116" s="33">
        <v>18814</v>
      </c>
    </row>
    <row r="3117" spans="1:5" x14ac:dyDescent="0.35">
      <c r="A3117" s="46">
        <v>3067</v>
      </c>
      <c r="B3117" s="32" t="s">
        <v>345</v>
      </c>
      <c r="C3117" s="32" t="s">
        <v>343</v>
      </c>
      <c r="D3117" s="32" t="s">
        <v>334</v>
      </c>
      <c r="E3117" s="33">
        <v>9321</v>
      </c>
    </row>
    <row r="3118" spans="1:5" x14ac:dyDescent="0.35">
      <c r="A3118" s="46">
        <v>3068</v>
      </c>
      <c r="B3118" s="32" t="s">
        <v>345</v>
      </c>
      <c r="C3118" s="32" t="s">
        <v>343</v>
      </c>
      <c r="D3118" s="32" t="s">
        <v>335</v>
      </c>
      <c r="E3118" s="33">
        <v>1150</v>
      </c>
    </row>
    <row r="3119" spans="1:5" x14ac:dyDescent="0.35">
      <c r="A3119" s="46">
        <v>3069</v>
      </c>
      <c r="B3119" s="32" t="s">
        <v>345</v>
      </c>
      <c r="C3119" s="32" t="s">
        <v>336</v>
      </c>
      <c r="D3119" s="32" t="s">
        <v>336</v>
      </c>
      <c r="E3119" s="32">
        <v>190</v>
      </c>
    </row>
    <row r="3120" spans="1:5" x14ac:dyDescent="0.35">
      <c r="A3120" s="46">
        <v>3070</v>
      </c>
      <c r="B3120" s="34" t="s">
        <v>337</v>
      </c>
      <c r="C3120" s="34"/>
      <c r="D3120" s="34"/>
      <c r="E3120" s="35">
        <v>329637</v>
      </c>
    </row>
    <row r="3121" spans="1:1" x14ac:dyDescent="0.35">
      <c r="A3121" s="46">
        <v>3071</v>
      </c>
    </row>
    <row r="3122" spans="1:1" x14ac:dyDescent="0.35">
      <c r="A3122" s="46">
        <v>3072</v>
      </c>
    </row>
    <row r="3123" spans="1:1" x14ac:dyDescent="0.35">
      <c r="A3123" s="46">
        <v>3073</v>
      </c>
    </row>
    <row r="3124" spans="1:1" x14ac:dyDescent="0.35">
      <c r="A3124" s="46">
        <v>3074</v>
      </c>
    </row>
    <row r="3125" spans="1:1" x14ac:dyDescent="0.35">
      <c r="A3125" s="46">
        <v>3075</v>
      </c>
    </row>
    <row r="3126" spans="1:1" x14ac:dyDescent="0.35">
      <c r="A3126" s="46">
        <v>3076</v>
      </c>
    </row>
    <row r="3127" spans="1:1" x14ac:dyDescent="0.35">
      <c r="A3127" s="46">
        <v>3077</v>
      </c>
    </row>
    <row r="3128" spans="1:1" x14ac:dyDescent="0.35">
      <c r="A3128" s="46">
        <v>3078</v>
      </c>
    </row>
    <row r="3129" spans="1:1" x14ac:dyDescent="0.35">
      <c r="A3129" s="46">
        <v>3079</v>
      </c>
    </row>
    <row r="3130" spans="1:1" x14ac:dyDescent="0.35">
      <c r="A3130" s="46">
        <v>3080</v>
      </c>
    </row>
    <row r="3131" spans="1:1" x14ac:dyDescent="0.35">
      <c r="A3131" s="46">
        <v>3081</v>
      </c>
    </row>
    <row r="3132" spans="1:1" x14ac:dyDescent="0.35">
      <c r="A3132" s="46">
        <v>3082</v>
      </c>
    </row>
    <row r="3133" spans="1:1" x14ac:dyDescent="0.35">
      <c r="A3133" s="46">
        <v>3083</v>
      </c>
    </row>
    <row r="3134" spans="1:1" x14ac:dyDescent="0.35">
      <c r="A3134" s="46">
        <v>3084</v>
      </c>
    </row>
    <row r="3135" spans="1:1" x14ac:dyDescent="0.35">
      <c r="A3135" s="46">
        <v>3085</v>
      </c>
    </row>
    <row r="3136" spans="1:1" x14ac:dyDescent="0.35">
      <c r="A3136" s="46">
        <v>3086</v>
      </c>
    </row>
    <row r="3137" spans="1:5" x14ac:dyDescent="0.35">
      <c r="A3137" s="46">
        <v>3087</v>
      </c>
    </row>
    <row r="3138" spans="1:5" x14ac:dyDescent="0.35">
      <c r="A3138" s="46">
        <v>3088</v>
      </c>
    </row>
    <row r="3139" spans="1:5" x14ac:dyDescent="0.35">
      <c r="A3139" s="46">
        <v>3089</v>
      </c>
    </row>
    <row r="3140" spans="1:5" x14ac:dyDescent="0.35">
      <c r="A3140" s="46">
        <v>3090</v>
      </c>
    </row>
    <row r="3141" spans="1:5" x14ac:dyDescent="0.35">
      <c r="A3141" s="46">
        <v>3091</v>
      </c>
    </row>
    <row r="3142" spans="1:5" x14ac:dyDescent="0.35">
      <c r="A3142" s="46">
        <v>3092</v>
      </c>
    </row>
    <row r="3143" spans="1:5" x14ac:dyDescent="0.35">
      <c r="A3143" s="46">
        <v>3093</v>
      </c>
    </row>
    <row r="3144" spans="1:5" x14ac:dyDescent="0.35">
      <c r="A3144" s="46">
        <v>3094</v>
      </c>
    </row>
    <row r="3145" spans="1:5" x14ac:dyDescent="0.35">
      <c r="A3145" s="46">
        <v>3095</v>
      </c>
    </row>
    <row r="3146" spans="1:5" x14ac:dyDescent="0.35">
      <c r="A3146" s="46">
        <v>3096</v>
      </c>
    </row>
    <row r="3147" spans="1:5" x14ac:dyDescent="0.35">
      <c r="A3147" s="46">
        <v>3097</v>
      </c>
    </row>
    <row r="3148" spans="1:5" x14ac:dyDescent="0.35">
      <c r="A3148" s="46">
        <v>3098</v>
      </c>
    </row>
    <row r="3149" spans="1:5" x14ac:dyDescent="0.35">
      <c r="A3149" s="46">
        <v>3099</v>
      </c>
    </row>
    <row r="3150" spans="1:5" s="30" customFormat="1" x14ac:dyDescent="0.35">
      <c r="A3150" s="46">
        <v>3100</v>
      </c>
    </row>
    <row r="3151" spans="1:5" x14ac:dyDescent="0.35">
      <c r="A3151" s="46">
        <v>3101</v>
      </c>
      <c r="B3151" s="31" t="s">
        <v>88</v>
      </c>
      <c r="C3151" s="31" t="s">
        <v>315</v>
      </c>
      <c r="D3151" s="31" t="s">
        <v>338</v>
      </c>
      <c r="E3151" s="31" t="s">
        <v>316</v>
      </c>
    </row>
    <row r="3152" spans="1:5" ht="29" x14ac:dyDescent="0.35">
      <c r="A3152" s="46">
        <v>3102</v>
      </c>
      <c r="B3152" s="32" t="s">
        <v>317</v>
      </c>
      <c r="C3152" s="32" t="s">
        <v>339</v>
      </c>
      <c r="D3152" s="32" t="s">
        <v>318</v>
      </c>
      <c r="E3152" s="33">
        <v>389113</v>
      </c>
    </row>
    <row r="3153" spans="1:5" x14ac:dyDescent="0.35">
      <c r="A3153" s="46">
        <v>3103</v>
      </c>
      <c r="B3153" s="32" t="s">
        <v>317</v>
      </c>
      <c r="C3153" s="32" t="s">
        <v>339</v>
      </c>
      <c r="D3153" s="32" t="s">
        <v>319</v>
      </c>
      <c r="E3153" s="32">
        <v>179</v>
      </c>
    </row>
    <row r="3154" spans="1:5" ht="29" x14ac:dyDescent="0.35">
      <c r="A3154" s="46">
        <v>3104</v>
      </c>
      <c r="B3154" s="32" t="s">
        <v>317</v>
      </c>
      <c r="C3154" s="32" t="s">
        <v>339</v>
      </c>
      <c r="D3154" s="32" t="s">
        <v>320</v>
      </c>
      <c r="E3154" s="32">
        <v>12</v>
      </c>
    </row>
    <row r="3155" spans="1:5" x14ac:dyDescent="0.35">
      <c r="A3155" s="46">
        <v>3105</v>
      </c>
      <c r="B3155" s="32" t="s">
        <v>317</v>
      </c>
      <c r="C3155" s="32" t="s">
        <v>340</v>
      </c>
      <c r="D3155" s="32" t="s">
        <v>321</v>
      </c>
      <c r="E3155" s="33">
        <v>82793</v>
      </c>
    </row>
    <row r="3156" spans="1:5" x14ac:dyDescent="0.35">
      <c r="A3156" s="46">
        <v>3106</v>
      </c>
      <c r="B3156" s="32" t="s">
        <v>317</v>
      </c>
      <c r="C3156" s="32" t="s">
        <v>341</v>
      </c>
      <c r="D3156" s="32" t="s">
        <v>323</v>
      </c>
      <c r="E3156" s="32">
        <v>102</v>
      </c>
    </row>
    <row r="3157" spans="1:5" ht="29" x14ac:dyDescent="0.35">
      <c r="A3157" s="46">
        <v>3107</v>
      </c>
      <c r="B3157" s="32" t="s">
        <v>317</v>
      </c>
      <c r="C3157" s="32" t="s">
        <v>341</v>
      </c>
      <c r="D3157" s="32" t="s">
        <v>325</v>
      </c>
      <c r="E3157" s="32">
        <v>4</v>
      </c>
    </row>
    <row r="3158" spans="1:5" x14ac:dyDescent="0.35">
      <c r="A3158" s="46">
        <v>3108</v>
      </c>
      <c r="B3158" s="32" t="s">
        <v>345</v>
      </c>
      <c r="C3158" s="32" t="s">
        <v>327</v>
      </c>
      <c r="D3158" s="32" t="s">
        <v>327</v>
      </c>
      <c r="E3158" s="33">
        <v>75758</v>
      </c>
    </row>
    <row r="3159" spans="1:5" ht="29" x14ac:dyDescent="0.35">
      <c r="A3159" s="46">
        <v>3109</v>
      </c>
      <c r="B3159" s="32" t="s">
        <v>345</v>
      </c>
      <c r="C3159" s="32" t="s">
        <v>327</v>
      </c>
      <c r="D3159" s="32" t="s">
        <v>328</v>
      </c>
      <c r="E3159" s="33">
        <v>26102</v>
      </c>
    </row>
    <row r="3160" spans="1:5" x14ac:dyDescent="0.35">
      <c r="A3160" s="46">
        <v>3110</v>
      </c>
      <c r="B3160" s="32" t="s">
        <v>345</v>
      </c>
      <c r="C3160" s="32" t="s">
        <v>327</v>
      </c>
      <c r="D3160" s="32" t="s">
        <v>329</v>
      </c>
      <c r="E3160" s="33">
        <v>5191</v>
      </c>
    </row>
    <row r="3161" spans="1:5" ht="29" x14ac:dyDescent="0.35">
      <c r="A3161" s="46">
        <v>3111</v>
      </c>
      <c r="B3161" s="32" t="s">
        <v>345</v>
      </c>
      <c r="C3161" s="32" t="s">
        <v>342</v>
      </c>
      <c r="D3161" s="32" t="s">
        <v>330</v>
      </c>
      <c r="E3161" s="33">
        <v>3531</v>
      </c>
    </row>
    <row r="3162" spans="1:5" x14ac:dyDescent="0.35">
      <c r="A3162" s="46">
        <v>3112</v>
      </c>
      <c r="B3162" s="32" t="s">
        <v>345</v>
      </c>
      <c r="C3162" s="32" t="s">
        <v>342</v>
      </c>
      <c r="D3162" s="32" t="s">
        <v>331</v>
      </c>
      <c r="E3162" s="33">
        <v>49231</v>
      </c>
    </row>
    <row r="3163" spans="1:5" x14ac:dyDescent="0.35">
      <c r="A3163" s="46">
        <v>3113</v>
      </c>
      <c r="B3163" s="32" t="s">
        <v>345</v>
      </c>
      <c r="C3163" s="32" t="s">
        <v>343</v>
      </c>
      <c r="D3163" s="32" t="s">
        <v>332</v>
      </c>
      <c r="E3163" s="33">
        <v>1196</v>
      </c>
    </row>
    <row r="3164" spans="1:5" x14ac:dyDescent="0.35">
      <c r="A3164" s="46">
        <v>3114</v>
      </c>
      <c r="B3164" s="32" t="s">
        <v>345</v>
      </c>
      <c r="C3164" s="32" t="s">
        <v>343</v>
      </c>
      <c r="D3164" s="32" t="s">
        <v>333</v>
      </c>
      <c r="E3164" s="33">
        <v>5954</v>
      </c>
    </row>
    <row r="3165" spans="1:5" x14ac:dyDescent="0.35">
      <c r="A3165" s="46">
        <v>3115</v>
      </c>
      <c r="B3165" s="32" t="s">
        <v>345</v>
      </c>
      <c r="C3165" s="32" t="s">
        <v>343</v>
      </c>
      <c r="D3165" s="32" t="s">
        <v>334</v>
      </c>
      <c r="E3165" s="33">
        <v>16556</v>
      </c>
    </row>
    <row r="3166" spans="1:5" x14ac:dyDescent="0.35">
      <c r="A3166" s="46">
        <v>3116</v>
      </c>
      <c r="B3166" s="32" t="s">
        <v>345</v>
      </c>
      <c r="C3166" s="32" t="s">
        <v>343</v>
      </c>
      <c r="D3166" s="32" t="s">
        <v>335</v>
      </c>
      <c r="E3166" s="32">
        <v>111</v>
      </c>
    </row>
    <row r="3167" spans="1:5" x14ac:dyDescent="0.35">
      <c r="A3167" s="46">
        <v>3117</v>
      </c>
      <c r="B3167" s="32" t="s">
        <v>345</v>
      </c>
      <c r="C3167" s="32" t="s">
        <v>336</v>
      </c>
      <c r="D3167" s="32" t="s">
        <v>336</v>
      </c>
      <c r="E3167" s="33">
        <v>9570</v>
      </c>
    </row>
    <row r="3168" spans="1:5" x14ac:dyDescent="0.35">
      <c r="A3168" s="46">
        <v>3118</v>
      </c>
      <c r="B3168" s="34" t="s">
        <v>337</v>
      </c>
      <c r="C3168" s="34"/>
      <c r="D3168" s="34"/>
      <c r="E3168" s="35">
        <v>665402</v>
      </c>
    </row>
    <row r="3169" spans="1:1" x14ac:dyDescent="0.35">
      <c r="A3169" s="46">
        <v>3119</v>
      </c>
    </row>
    <row r="3170" spans="1:1" x14ac:dyDescent="0.35">
      <c r="A3170" s="46">
        <v>3120</v>
      </c>
    </row>
    <row r="3171" spans="1:1" x14ac:dyDescent="0.35">
      <c r="A3171" s="46">
        <v>3121</v>
      </c>
    </row>
    <row r="3172" spans="1:1" x14ac:dyDescent="0.35">
      <c r="A3172" s="46">
        <v>3122</v>
      </c>
    </row>
    <row r="3173" spans="1:1" x14ac:dyDescent="0.35">
      <c r="A3173" s="46">
        <v>3123</v>
      </c>
    </row>
    <row r="3174" spans="1:1" x14ac:dyDescent="0.35">
      <c r="A3174" s="46">
        <v>3124</v>
      </c>
    </row>
    <row r="3175" spans="1:1" x14ac:dyDescent="0.35">
      <c r="A3175" s="46">
        <v>3125</v>
      </c>
    </row>
    <row r="3176" spans="1:1" x14ac:dyDescent="0.35">
      <c r="A3176" s="46">
        <v>3126</v>
      </c>
    </row>
    <row r="3177" spans="1:1" x14ac:dyDescent="0.35">
      <c r="A3177" s="46">
        <v>3127</v>
      </c>
    </row>
    <row r="3178" spans="1:1" x14ac:dyDescent="0.35">
      <c r="A3178" s="46">
        <v>3128</v>
      </c>
    </row>
    <row r="3179" spans="1:1" x14ac:dyDescent="0.35">
      <c r="A3179" s="46">
        <v>3129</v>
      </c>
    </row>
    <row r="3180" spans="1:1" x14ac:dyDescent="0.35">
      <c r="A3180" s="46">
        <v>3130</v>
      </c>
    </row>
    <row r="3181" spans="1:1" x14ac:dyDescent="0.35">
      <c r="A3181" s="46">
        <v>3131</v>
      </c>
    </row>
    <row r="3182" spans="1:1" x14ac:dyDescent="0.35">
      <c r="A3182" s="46">
        <v>3132</v>
      </c>
    </row>
    <row r="3183" spans="1:1" x14ac:dyDescent="0.35">
      <c r="A3183" s="46">
        <v>3133</v>
      </c>
    </row>
    <row r="3184" spans="1:1" x14ac:dyDescent="0.35">
      <c r="A3184" s="46">
        <v>3134</v>
      </c>
    </row>
    <row r="3185" spans="1:1" x14ac:dyDescent="0.35">
      <c r="A3185" s="46">
        <v>3135</v>
      </c>
    </row>
    <row r="3186" spans="1:1" x14ac:dyDescent="0.35">
      <c r="A3186" s="46">
        <v>3136</v>
      </c>
    </row>
    <row r="3187" spans="1:1" x14ac:dyDescent="0.35">
      <c r="A3187" s="46">
        <v>3137</v>
      </c>
    </row>
    <row r="3188" spans="1:1" x14ac:dyDescent="0.35">
      <c r="A3188" s="46">
        <v>3138</v>
      </c>
    </row>
    <row r="3189" spans="1:1" x14ac:dyDescent="0.35">
      <c r="A3189" s="46">
        <v>3139</v>
      </c>
    </row>
    <row r="3190" spans="1:1" x14ac:dyDescent="0.35">
      <c r="A3190" s="46">
        <v>3140</v>
      </c>
    </row>
    <row r="3191" spans="1:1" x14ac:dyDescent="0.35">
      <c r="A3191" s="46">
        <v>3141</v>
      </c>
    </row>
    <row r="3192" spans="1:1" x14ac:dyDescent="0.35">
      <c r="A3192" s="46">
        <v>3142</v>
      </c>
    </row>
    <row r="3193" spans="1:1" x14ac:dyDescent="0.35">
      <c r="A3193" s="46">
        <v>3143</v>
      </c>
    </row>
    <row r="3194" spans="1:1" x14ac:dyDescent="0.35">
      <c r="A3194" s="46">
        <v>3144</v>
      </c>
    </row>
    <row r="3195" spans="1:1" x14ac:dyDescent="0.35">
      <c r="A3195" s="46">
        <v>3145</v>
      </c>
    </row>
    <row r="3196" spans="1:1" x14ac:dyDescent="0.35">
      <c r="A3196" s="46">
        <v>3146</v>
      </c>
    </row>
    <row r="3197" spans="1:1" x14ac:dyDescent="0.35">
      <c r="A3197" s="46">
        <v>3147</v>
      </c>
    </row>
    <row r="3198" spans="1:1" x14ac:dyDescent="0.35">
      <c r="A3198" s="46">
        <v>3148</v>
      </c>
    </row>
    <row r="3199" spans="1:1" x14ac:dyDescent="0.35">
      <c r="A3199" s="46">
        <v>3149</v>
      </c>
    </row>
    <row r="3200" spans="1:1" s="30" customFormat="1" x14ac:dyDescent="0.35">
      <c r="A3200" s="46">
        <v>3150</v>
      </c>
    </row>
    <row r="3201" spans="1:5" x14ac:dyDescent="0.35">
      <c r="A3201" s="46">
        <v>3151</v>
      </c>
      <c r="B3201" s="31" t="s">
        <v>44</v>
      </c>
      <c r="C3201" s="31" t="s">
        <v>315</v>
      </c>
      <c r="D3201" s="31" t="s">
        <v>338</v>
      </c>
      <c r="E3201" s="31" t="s">
        <v>316</v>
      </c>
    </row>
    <row r="3202" spans="1:5" x14ac:dyDescent="0.35">
      <c r="A3202" s="46">
        <v>3152</v>
      </c>
      <c r="B3202" s="32" t="s">
        <v>345</v>
      </c>
      <c r="C3202" s="32" t="s">
        <v>343</v>
      </c>
      <c r="D3202" s="32" t="s">
        <v>332</v>
      </c>
      <c r="E3202" s="33">
        <v>2018</v>
      </c>
    </row>
    <row r="3203" spans="1:5" x14ac:dyDescent="0.35">
      <c r="A3203" s="46">
        <v>3153</v>
      </c>
      <c r="B3203" s="32" t="s">
        <v>345</v>
      </c>
      <c r="C3203" s="32" t="s">
        <v>343</v>
      </c>
      <c r="D3203" s="32" t="s">
        <v>334</v>
      </c>
      <c r="E3203" s="32">
        <v>548</v>
      </c>
    </row>
    <row r="3204" spans="1:5" x14ac:dyDescent="0.35">
      <c r="A3204" s="46">
        <v>3154</v>
      </c>
      <c r="B3204" s="34" t="s">
        <v>337</v>
      </c>
      <c r="C3204" s="34"/>
      <c r="D3204" s="34"/>
      <c r="E3204" s="35">
        <v>2566</v>
      </c>
    </row>
    <row r="3205" spans="1:5" x14ac:dyDescent="0.35">
      <c r="A3205" s="46">
        <v>3155</v>
      </c>
    </row>
    <row r="3206" spans="1:5" x14ac:dyDescent="0.35">
      <c r="A3206" s="46">
        <v>3156</v>
      </c>
    </row>
    <row r="3207" spans="1:5" x14ac:dyDescent="0.35">
      <c r="A3207" s="46">
        <v>3157</v>
      </c>
    </row>
    <row r="3208" spans="1:5" x14ac:dyDescent="0.35">
      <c r="A3208" s="46">
        <v>3158</v>
      </c>
    </row>
    <row r="3209" spans="1:5" x14ac:dyDescent="0.35">
      <c r="A3209" s="46">
        <v>3159</v>
      </c>
    </row>
    <row r="3210" spans="1:5" x14ac:dyDescent="0.35">
      <c r="A3210" s="46">
        <v>3160</v>
      </c>
    </row>
    <row r="3211" spans="1:5" x14ac:dyDescent="0.35">
      <c r="A3211" s="46">
        <v>3161</v>
      </c>
    </row>
    <row r="3212" spans="1:5" x14ac:dyDescent="0.35">
      <c r="A3212" s="46">
        <v>3162</v>
      </c>
    </row>
    <row r="3213" spans="1:5" x14ac:dyDescent="0.35">
      <c r="A3213" s="46">
        <v>3163</v>
      </c>
    </row>
    <row r="3214" spans="1:5" x14ac:dyDescent="0.35">
      <c r="A3214" s="46">
        <v>3164</v>
      </c>
    </row>
    <row r="3215" spans="1:5" x14ac:dyDescent="0.35">
      <c r="A3215" s="46">
        <v>3165</v>
      </c>
    </row>
    <row r="3216" spans="1:5" x14ac:dyDescent="0.35">
      <c r="A3216" s="46">
        <v>3166</v>
      </c>
    </row>
    <row r="3217" spans="1:1" x14ac:dyDescent="0.35">
      <c r="A3217" s="46">
        <v>3167</v>
      </c>
    </row>
    <row r="3218" spans="1:1" x14ac:dyDescent="0.35">
      <c r="A3218" s="46">
        <v>3168</v>
      </c>
    </row>
    <row r="3219" spans="1:1" x14ac:dyDescent="0.35">
      <c r="A3219" s="46">
        <v>3169</v>
      </c>
    </row>
    <row r="3220" spans="1:1" x14ac:dyDescent="0.35">
      <c r="A3220" s="46">
        <v>3170</v>
      </c>
    </row>
    <row r="3221" spans="1:1" x14ac:dyDescent="0.35">
      <c r="A3221" s="46">
        <v>3171</v>
      </c>
    </row>
    <row r="3222" spans="1:1" x14ac:dyDescent="0.35">
      <c r="A3222" s="46">
        <v>3172</v>
      </c>
    </row>
    <row r="3223" spans="1:1" x14ac:dyDescent="0.35">
      <c r="A3223" s="46">
        <v>3173</v>
      </c>
    </row>
    <row r="3224" spans="1:1" x14ac:dyDescent="0.35">
      <c r="A3224" s="46">
        <v>3174</v>
      </c>
    </row>
    <row r="3225" spans="1:1" x14ac:dyDescent="0.35">
      <c r="A3225" s="46">
        <v>3175</v>
      </c>
    </row>
    <row r="3226" spans="1:1" x14ac:dyDescent="0.35">
      <c r="A3226" s="46">
        <v>3176</v>
      </c>
    </row>
    <row r="3227" spans="1:1" x14ac:dyDescent="0.35">
      <c r="A3227" s="46">
        <v>3177</v>
      </c>
    </row>
    <row r="3228" spans="1:1" x14ac:dyDescent="0.35">
      <c r="A3228" s="46">
        <v>3178</v>
      </c>
    </row>
    <row r="3229" spans="1:1" x14ac:dyDescent="0.35">
      <c r="A3229" s="46">
        <v>3179</v>
      </c>
    </row>
    <row r="3230" spans="1:1" x14ac:dyDescent="0.35">
      <c r="A3230" s="46">
        <v>3180</v>
      </c>
    </row>
    <row r="3231" spans="1:1" x14ac:dyDescent="0.35">
      <c r="A3231" s="46">
        <v>3181</v>
      </c>
    </row>
    <row r="3232" spans="1:1" x14ac:dyDescent="0.35">
      <c r="A3232" s="46">
        <v>3182</v>
      </c>
    </row>
    <row r="3233" spans="1:1" x14ac:dyDescent="0.35">
      <c r="A3233" s="46">
        <v>3183</v>
      </c>
    </row>
    <row r="3234" spans="1:1" x14ac:dyDescent="0.35">
      <c r="A3234" s="46">
        <v>3184</v>
      </c>
    </row>
    <row r="3235" spans="1:1" x14ac:dyDescent="0.35">
      <c r="A3235" s="46">
        <v>3185</v>
      </c>
    </row>
    <row r="3236" spans="1:1" x14ac:dyDescent="0.35">
      <c r="A3236" s="46">
        <v>3186</v>
      </c>
    </row>
    <row r="3237" spans="1:1" x14ac:dyDescent="0.35">
      <c r="A3237" s="46">
        <v>3187</v>
      </c>
    </row>
    <row r="3238" spans="1:1" x14ac:dyDescent="0.35">
      <c r="A3238" s="46">
        <v>3188</v>
      </c>
    </row>
    <row r="3239" spans="1:1" x14ac:dyDescent="0.35">
      <c r="A3239" s="46">
        <v>3189</v>
      </c>
    </row>
    <row r="3240" spans="1:1" x14ac:dyDescent="0.35">
      <c r="A3240" s="46">
        <v>3190</v>
      </c>
    </row>
    <row r="3241" spans="1:1" x14ac:dyDescent="0.35">
      <c r="A3241" s="46">
        <v>3191</v>
      </c>
    </row>
    <row r="3242" spans="1:1" x14ac:dyDescent="0.35">
      <c r="A3242" s="46">
        <v>3192</v>
      </c>
    </row>
    <row r="3243" spans="1:1" x14ac:dyDescent="0.35">
      <c r="A3243" s="46">
        <v>3193</v>
      </c>
    </row>
    <row r="3244" spans="1:1" x14ac:dyDescent="0.35">
      <c r="A3244" s="46">
        <v>3194</v>
      </c>
    </row>
    <row r="3245" spans="1:1" x14ac:dyDescent="0.35">
      <c r="A3245" s="46">
        <v>3195</v>
      </c>
    </row>
    <row r="3246" spans="1:1" x14ac:dyDescent="0.35">
      <c r="A3246" s="46">
        <v>3196</v>
      </c>
    </row>
    <row r="3247" spans="1:1" x14ac:dyDescent="0.35">
      <c r="A3247" s="46">
        <v>3197</v>
      </c>
    </row>
    <row r="3248" spans="1:1" x14ac:dyDescent="0.35">
      <c r="A3248" s="46">
        <v>3198</v>
      </c>
    </row>
    <row r="3249" spans="1:5" x14ac:dyDescent="0.35">
      <c r="A3249" s="46">
        <v>3199</v>
      </c>
    </row>
    <row r="3250" spans="1:5" s="30" customFormat="1" x14ac:dyDescent="0.35">
      <c r="A3250" s="46">
        <v>3200</v>
      </c>
    </row>
    <row r="3251" spans="1:5" x14ac:dyDescent="0.35">
      <c r="A3251" s="46">
        <v>3201</v>
      </c>
      <c r="B3251" s="31" t="s">
        <v>89</v>
      </c>
      <c r="C3251" s="31" t="s">
        <v>315</v>
      </c>
      <c r="D3251" s="31" t="s">
        <v>338</v>
      </c>
      <c r="E3251" s="31" t="s">
        <v>316</v>
      </c>
    </row>
    <row r="3252" spans="1:5" ht="29" x14ac:dyDescent="0.35">
      <c r="A3252" s="46">
        <v>3202</v>
      </c>
      <c r="B3252" s="32" t="s">
        <v>317</v>
      </c>
      <c r="C3252" s="32" t="s">
        <v>339</v>
      </c>
      <c r="D3252" s="32" t="s">
        <v>318</v>
      </c>
      <c r="E3252" s="33">
        <v>214145</v>
      </c>
    </row>
    <row r="3253" spans="1:5" x14ac:dyDescent="0.35">
      <c r="A3253" s="46">
        <v>3203</v>
      </c>
      <c r="B3253" s="32" t="s">
        <v>317</v>
      </c>
      <c r="C3253" s="32" t="s">
        <v>339</v>
      </c>
      <c r="D3253" s="32" t="s">
        <v>319</v>
      </c>
      <c r="E3253" s="33">
        <v>5241</v>
      </c>
    </row>
    <row r="3254" spans="1:5" ht="29" x14ac:dyDescent="0.35">
      <c r="A3254" s="46">
        <v>3204</v>
      </c>
      <c r="B3254" s="32" t="s">
        <v>317</v>
      </c>
      <c r="C3254" s="32" t="s">
        <v>339</v>
      </c>
      <c r="D3254" s="32" t="s">
        <v>320</v>
      </c>
      <c r="E3254" s="33">
        <v>5140</v>
      </c>
    </row>
    <row r="3255" spans="1:5" x14ac:dyDescent="0.35">
      <c r="A3255" s="46">
        <v>3205</v>
      </c>
      <c r="B3255" s="32" t="s">
        <v>317</v>
      </c>
      <c r="C3255" s="32" t="s">
        <v>340</v>
      </c>
      <c r="D3255" s="32" t="s">
        <v>321</v>
      </c>
      <c r="E3255" s="33">
        <v>29487</v>
      </c>
    </row>
    <row r="3256" spans="1:5" x14ac:dyDescent="0.35">
      <c r="A3256" s="46">
        <v>3206</v>
      </c>
      <c r="B3256" s="32" t="s">
        <v>317</v>
      </c>
      <c r="C3256" s="32" t="s">
        <v>340</v>
      </c>
      <c r="D3256" s="32" t="s">
        <v>322</v>
      </c>
      <c r="E3256" s="32">
        <v>676</v>
      </c>
    </row>
    <row r="3257" spans="1:5" x14ac:dyDescent="0.35">
      <c r="A3257" s="46">
        <v>3207</v>
      </c>
      <c r="B3257" s="32" t="s">
        <v>317</v>
      </c>
      <c r="C3257" s="32" t="s">
        <v>341</v>
      </c>
      <c r="D3257" s="32" t="s">
        <v>323</v>
      </c>
      <c r="E3257" s="33">
        <v>1932</v>
      </c>
    </row>
    <row r="3258" spans="1:5" x14ac:dyDescent="0.35">
      <c r="A3258" s="46">
        <v>3208</v>
      </c>
      <c r="B3258" s="32" t="s">
        <v>317</v>
      </c>
      <c r="C3258" s="32" t="s">
        <v>341</v>
      </c>
      <c r="D3258" s="32" t="s">
        <v>324</v>
      </c>
      <c r="E3258" s="33">
        <v>5066</v>
      </c>
    </row>
    <row r="3259" spans="1:5" ht="29" x14ac:dyDescent="0.35">
      <c r="A3259" s="46">
        <v>3209</v>
      </c>
      <c r="B3259" s="32" t="s">
        <v>317</v>
      </c>
      <c r="C3259" s="32" t="s">
        <v>341</v>
      </c>
      <c r="D3259" s="32" t="s">
        <v>325</v>
      </c>
      <c r="E3259" s="32">
        <v>3</v>
      </c>
    </row>
    <row r="3260" spans="1:5" x14ac:dyDescent="0.35">
      <c r="A3260" s="46">
        <v>3210</v>
      </c>
      <c r="B3260" s="32" t="s">
        <v>345</v>
      </c>
      <c r="C3260" s="32" t="s">
        <v>327</v>
      </c>
      <c r="D3260" s="32" t="s">
        <v>327</v>
      </c>
      <c r="E3260" s="33">
        <v>19366</v>
      </c>
    </row>
    <row r="3261" spans="1:5" ht="29" x14ac:dyDescent="0.35">
      <c r="A3261" s="46">
        <v>3211</v>
      </c>
      <c r="B3261" s="32" t="s">
        <v>345</v>
      </c>
      <c r="C3261" s="32" t="s">
        <v>327</v>
      </c>
      <c r="D3261" s="32" t="s">
        <v>328</v>
      </c>
      <c r="E3261" s="33">
        <v>12161</v>
      </c>
    </row>
    <row r="3262" spans="1:5" x14ac:dyDescent="0.35">
      <c r="A3262" s="46">
        <v>3212</v>
      </c>
      <c r="B3262" s="32" t="s">
        <v>345</v>
      </c>
      <c r="C3262" s="32" t="s">
        <v>327</v>
      </c>
      <c r="D3262" s="32" t="s">
        <v>329</v>
      </c>
      <c r="E3262" s="33">
        <v>5610</v>
      </c>
    </row>
    <row r="3263" spans="1:5" ht="29" x14ac:dyDescent="0.35">
      <c r="A3263" s="46">
        <v>3213</v>
      </c>
      <c r="B3263" s="32" t="s">
        <v>345</v>
      </c>
      <c r="C3263" s="32" t="s">
        <v>342</v>
      </c>
      <c r="D3263" s="32" t="s">
        <v>330</v>
      </c>
      <c r="E3263" s="32">
        <v>292</v>
      </c>
    </row>
    <row r="3264" spans="1:5" x14ac:dyDescent="0.35">
      <c r="A3264" s="46">
        <v>3214</v>
      </c>
      <c r="B3264" s="32" t="s">
        <v>345</v>
      </c>
      <c r="C3264" s="32" t="s">
        <v>342</v>
      </c>
      <c r="D3264" s="32" t="s">
        <v>331</v>
      </c>
      <c r="E3264" s="33">
        <v>1974</v>
      </c>
    </row>
    <row r="3265" spans="1:5" x14ac:dyDescent="0.35">
      <c r="A3265" s="46">
        <v>3215</v>
      </c>
      <c r="B3265" s="32" t="s">
        <v>345</v>
      </c>
      <c r="C3265" s="32" t="s">
        <v>343</v>
      </c>
      <c r="D3265" s="32" t="s">
        <v>332</v>
      </c>
      <c r="E3265" s="33">
        <v>1237</v>
      </c>
    </row>
    <row r="3266" spans="1:5" x14ac:dyDescent="0.35">
      <c r="A3266" s="46">
        <v>3216</v>
      </c>
      <c r="B3266" s="32" t="s">
        <v>345</v>
      </c>
      <c r="C3266" s="32" t="s">
        <v>343</v>
      </c>
      <c r="D3266" s="32" t="s">
        <v>333</v>
      </c>
      <c r="E3266" s="33">
        <v>14793</v>
      </c>
    </row>
    <row r="3267" spans="1:5" x14ac:dyDescent="0.35">
      <c r="A3267" s="46">
        <v>3217</v>
      </c>
      <c r="B3267" s="32" t="s">
        <v>345</v>
      </c>
      <c r="C3267" s="32" t="s">
        <v>343</v>
      </c>
      <c r="D3267" s="32" t="s">
        <v>334</v>
      </c>
      <c r="E3267" s="33">
        <v>11695</v>
      </c>
    </row>
    <row r="3268" spans="1:5" x14ac:dyDescent="0.35">
      <c r="A3268" s="46">
        <v>3218</v>
      </c>
      <c r="B3268" s="32" t="s">
        <v>345</v>
      </c>
      <c r="C3268" s="32" t="s">
        <v>343</v>
      </c>
      <c r="D3268" s="32" t="s">
        <v>335</v>
      </c>
      <c r="E3268" s="32">
        <v>331</v>
      </c>
    </row>
    <row r="3269" spans="1:5" x14ac:dyDescent="0.35">
      <c r="A3269" s="46">
        <v>3219</v>
      </c>
      <c r="B3269" s="32" t="s">
        <v>345</v>
      </c>
      <c r="C3269" s="32" t="s">
        <v>336</v>
      </c>
      <c r="D3269" s="32" t="s">
        <v>336</v>
      </c>
      <c r="E3269" s="33">
        <v>1191</v>
      </c>
    </row>
    <row r="3270" spans="1:5" x14ac:dyDescent="0.35">
      <c r="A3270" s="46">
        <v>3220</v>
      </c>
      <c r="B3270" s="34" t="s">
        <v>337</v>
      </c>
      <c r="C3270" s="34"/>
      <c r="D3270" s="34"/>
      <c r="E3270" s="35">
        <v>330336</v>
      </c>
    </row>
    <row r="3271" spans="1:5" x14ac:dyDescent="0.35">
      <c r="A3271" s="46">
        <v>3221</v>
      </c>
    </row>
    <row r="3272" spans="1:5" x14ac:dyDescent="0.35">
      <c r="A3272" s="46">
        <v>3222</v>
      </c>
    </row>
    <row r="3273" spans="1:5" x14ac:dyDescent="0.35">
      <c r="A3273" s="46">
        <v>3223</v>
      </c>
    </row>
    <row r="3274" spans="1:5" x14ac:dyDescent="0.35">
      <c r="A3274" s="46">
        <v>3224</v>
      </c>
    </row>
    <row r="3275" spans="1:5" x14ac:dyDescent="0.35">
      <c r="A3275" s="46">
        <v>3225</v>
      </c>
    </row>
    <row r="3276" spans="1:5" x14ac:dyDescent="0.35">
      <c r="A3276" s="46">
        <v>3226</v>
      </c>
    </row>
    <row r="3277" spans="1:5" x14ac:dyDescent="0.35">
      <c r="A3277" s="46">
        <v>3227</v>
      </c>
    </row>
    <row r="3278" spans="1:5" x14ac:dyDescent="0.35">
      <c r="A3278" s="46">
        <v>3228</v>
      </c>
    </row>
    <row r="3279" spans="1:5" x14ac:dyDescent="0.35">
      <c r="A3279" s="46">
        <v>3229</v>
      </c>
    </row>
    <row r="3280" spans="1:5" x14ac:dyDescent="0.35">
      <c r="A3280" s="46">
        <v>3230</v>
      </c>
    </row>
    <row r="3281" spans="1:1" x14ac:dyDescent="0.35">
      <c r="A3281" s="46">
        <v>3231</v>
      </c>
    </row>
    <row r="3282" spans="1:1" x14ac:dyDescent="0.35">
      <c r="A3282" s="46">
        <v>3232</v>
      </c>
    </row>
    <row r="3283" spans="1:1" x14ac:dyDescent="0.35">
      <c r="A3283" s="46">
        <v>3233</v>
      </c>
    </row>
    <row r="3284" spans="1:1" x14ac:dyDescent="0.35">
      <c r="A3284" s="46">
        <v>3234</v>
      </c>
    </row>
    <row r="3285" spans="1:1" x14ac:dyDescent="0.35">
      <c r="A3285" s="46">
        <v>3235</v>
      </c>
    </row>
    <row r="3286" spans="1:1" x14ac:dyDescent="0.35">
      <c r="A3286" s="46">
        <v>3236</v>
      </c>
    </row>
    <row r="3287" spans="1:1" x14ac:dyDescent="0.35">
      <c r="A3287" s="46">
        <v>3237</v>
      </c>
    </row>
    <row r="3288" spans="1:1" x14ac:dyDescent="0.35">
      <c r="A3288" s="46">
        <v>3238</v>
      </c>
    </row>
    <row r="3289" spans="1:1" x14ac:dyDescent="0.35">
      <c r="A3289" s="46">
        <v>3239</v>
      </c>
    </row>
    <row r="3290" spans="1:1" x14ac:dyDescent="0.35">
      <c r="A3290" s="46">
        <v>3240</v>
      </c>
    </row>
    <row r="3291" spans="1:1" x14ac:dyDescent="0.35">
      <c r="A3291" s="46">
        <v>3241</v>
      </c>
    </row>
    <row r="3292" spans="1:1" x14ac:dyDescent="0.35">
      <c r="A3292" s="46">
        <v>3242</v>
      </c>
    </row>
    <row r="3293" spans="1:1" x14ac:dyDescent="0.35">
      <c r="A3293" s="46">
        <v>3243</v>
      </c>
    </row>
    <row r="3294" spans="1:1" x14ac:dyDescent="0.35">
      <c r="A3294" s="46">
        <v>3244</v>
      </c>
    </row>
    <row r="3295" spans="1:1" x14ac:dyDescent="0.35">
      <c r="A3295" s="46">
        <v>3245</v>
      </c>
    </row>
    <row r="3296" spans="1:1" x14ac:dyDescent="0.35">
      <c r="A3296" s="46">
        <v>3246</v>
      </c>
    </row>
    <row r="3297" spans="1:5" x14ac:dyDescent="0.35">
      <c r="A3297" s="46">
        <v>3247</v>
      </c>
    </row>
    <row r="3298" spans="1:5" x14ac:dyDescent="0.35">
      <c r="A3298" s="46">
        <v>3248</v>
      </c>
    </row>
    <row r="3299" spans="1:5" x14ac:dyDescent="0.35">
      <c r="A3299" s="46">
        <v>3249</v>
      </c>
    </row>
    <row r="3300" spans="1:5" s="30" customFormat="1" x14ac:dyDescent="0.35">
      <c r="A3300" s="46">
        <v>3250</v>
      </c>
    </row>
    <row r="3301" spans="1:5" x14ac:dyDescent="0.35">
      <c r="A3301" s="46">
        <v>3251</v>
      </c>
      <c r="B3301" s="31" t="s">
        <v>90</v>
      </c>
      <c r="C3301" s="31" t="s">
        <v>315</v>
      </c>
      <c r="D3301" s="31" t="s">
        <v>338</v>
      </c>
      <c r="E3301" s="31" t="s">
        <v>316</v>
      </c>
    </row>
    <row r="3302" spans="1:5" ht="29" x14ac:dyDescent="0.35">
      <c r="A3302" s="46">
        <v>3252</v>
      </c>
      <c r="B3302" s="32" t="s">
        <v>317</v>
      </c>
      <c r="C3302" s="32" t="s">
        <v>339</v>
      </c>
      <c r="D3302" s="32" t="s">
        <v>318</v>
      </c>
      <c r="E3302" s="33">
        <v>70140</v>
      </c>
    </row>
    <row r="3303" spans="1:5" x14ac:dyDescent="0.35">
      <c r="A3303" s="46">
        <v>3253</v>
      </c>
      <c r="B3303" s="32" t="s">
        <v>317</v>
      </c>
      <c r="C3303" s="32" t="s">
        <v>339</v>
      </c>
      <c r="D3303" s="32" t="s">
        <v>319</v>
      </c>
      <c r="E3303" s="33">
        <v>1125</v>
      </c>
    </row>
    <row r="3304" spans="1:5" ht="29" x14ac:dyDescent="0.35">
      <c r="A3304" s="46">
        <v>3254</v>
      </c>
      <c r="B3304" s="32" t="s">
        <v>317</v>
      </c>
      <c r="C3304" s="32" t="s">
        <v>339</v>
      </c>
      <c r="D3304" s="32" t="s">
        <v>320</v>
      </c>
      <c r="E3304" s="33">
        <v>1342</v>
      </c>
    </row>
    <row r="3305" spans="1:5" x14ac:dyDescent="0.35">
      <c r="A3305" s="46">
        <v>3255</v>
      </c>
      <c r="B3305" s="32" t="s">
        <v>317</v>
      </c>
      <c r="C3305" s="32" t="s">
        <v>340</v>
      </c>
      <c r="D3305" s="32" t="s">
        <v>321</v>
      </c>
      <c r="E3305" s="33">
        <v>12998</v>
      </c>
    </row>
    <row r="3306" spans="1:5" x14ac:dyDescent="0.35">
      <c r="A3306" s="46">
        <v>3256</v>
      </c>
      <c r="B3306" s="32" t="s">
        <v>317</v>
      </c>
      <c r="C3306" s="32" t="s">
        <v>340</v>
      </c>
      <c r="D3306" s="32" t="s">
        <v>322</v>
      </c>
      <c r="E3306" s="32">
        <v>278</v>
      </c>
    </row>
    <row r="3307" spans="1:5" x14ac:dyDescent="0.35">
      <c r="A3307" s="46">
        <v>3257</v>
      </c>
      <c r="B3307" s="32" t="s">
        <v>317</v>
      </c>
      <c r="C3307" s="32" t="s">
        <v>341</v>
      </c>
      <c r="D3307" s="32" t="s">
        <v>323</v>
      </c>
      <c r="E3307" s="32">
        <v>728</v>
      </c>
    </row>
    <row r="3308" spans="1:5" x14ac:dyDescent="0.35">
      <c r="A3308" s="46">
        <v>3258</v>
      </c>
      <c r="B3308" s="32" t="s">
        <v>317</v>
      </c>
      <c r="C3308" s="32" t="s">
        <v>341</v>
      </c>
      <c r="D3308" s="32" t="s">
        <v>324</v>
      </c>
      <c r="E3308" s="32">
        <v>788</v>
      </c>
    </row>
    <row r="3309" spans="1:5" ht="29" x14ac:dyDescent="0.35">
      <c r="A3309" s="46">
        <v>3259</v>
      </c>
      <c r="B3309" s="32" t="s">
        <v>317</v>
      </c>
      <c r="C3309" s="32" t="s">
        <v>341</v>
      </c>
      <c r="D3309" s="32" t="s">
        <v>325</v>
      </c>
      <c r="E3309" s="32">
        <v>11</v>
      </c>
    </row>
    <row r="3310" spans="1:5" x14ac:dyDescent="0.35">
      <c r="A3310" s="46">
        <v>3260</v>
      </c>
      <c r="B3310" s="32" t="s">
        <v>345</v>
      </c>
      <c r="C3310" s="32" t="s">
        <v>327</v>
      </c>
      <c r="D3310" s="32" t="s">
        <v>327</v>
      </c>
      <c r="E3310" s="33">
        <v>37923</v>
      </c>
    </row>
    <row r="3311" spans="1:5" ht="29" x14ac:dyDescent="0.35">
      <c r="A3311" s="46">
        <v>3261</v>
      </c>
      <c r="B3311" s="32" t="s">
        <v>345</v>
      </c>
      <c r="C3311" s="32" t="s">
        <v>327</v>
      </c>
      <c r="D3311" s="32" t="s">
        <v>328</v>
      </c>
      <c r="E3311" s="33">
        <v>5984</v>
      </c>
    </row>
    <row r="3312" spans="1:5" x14ac:dyDescent="0.35">
      <c r="A3312" s="46">
        <v>3262</v>
      </c>
      <c r="B3312" s="32" t="s">
        <v>345</v>
      </c>
      <c r="C3312" s="32" t="s">
        <v>327</v>
      </c>
      <c r="D3312" s="32" t="s">
        <v>329</v>
      </c>
      <c r="E3312" s="33">
        <v>2639</v>
      </c>
    </row>
    <row r="3313" spans="1:5" x14ac:dyDescent="0.35">
      <c r="A3313" s="46">
        <v>3263</v>
      </c>
      <c r="B3313" s="32" t="s">
        <v>345</v>
      </c>
      <c r="C3313" s="32" t="s">
        <v>342</v>
      </c>
      <c r="D3313" s="32" t="s">
        <v>331</v>
      </c>
      <c r="E3313" s="33">
        <v>2466</v>
      </c>
    </row>
    <row r="3314" spans="1:5" x14ac:dyDescent="0.35">
      <c r="A3314" s="46">
        <v>3264</v>
      </c>
      <c r="B3314" s="32" t="s">
        <v>345</v>
      </c>
      <c r="C3314" s="32" t="s">
        <v>343</v>
      </c>
      <c r="D3314" s="32" t="s">
        <v>332</v>
      </c>
      <c r="E3314" s="33">
        <v>2176</v>
      </c>
    </row>
    <row r="3315" spans="1:5" x14ac:dyDescent="0.35">
      <c r="A3315" s="46">
        <v>3265</v>
      </c>
      <c r="B3315" s="32" t="s">
        <v>345</v>
      </c>
      <c r="C3315" s="32" t="s">
        <v>343</v>
      </c>
      <c r="D3315" s="32" t="s">
        <v>333</v>
      </c>
      <c r="E3315" s="33">
        <v>9529</v>
      </c>
    </row>
    <row r="3316" spans="1:5" x14ac:dyDescent="0.35">
      <c r="A3316" s="46">
        <v>3266</v>
      </c>
      <c r="B3316" s="32" t="s">
        <v>345</v>
      </c>
      <c r="C3316" s="32" t="s">
        <v>343</v>
      </c>
      <c r="D3316" s="32" t="s">
        <v>334</v>
      </c>
      <c r="E3316" s="33">
        <v>5513</v>
      </c>
    </row>
    <row r="3317" spans="1:5" x14ac:dyDescent="0.35">
      <c r="A3317" s="46">
        <v>3267</v>
      </c>
      <c r="B3317" s="32" t="s">
        <v>345</v>
      </c>
      <c r="C3317" s="32" t="s">
        <v>343</v>
      </c>
      <c r="D3317" s="32" t="s">
        <v>335</v>
      </c>
      <c r="E3317" s="32">
        <v>707</v>
      </c>
    </row>
    <row r="3318" spans="1:5" x14ac:dyDescent="0.35">
      <c r="A3318" s="46">
        <v>3268</v>
      </c>
      <c r="B3318" s="32" t="s">
        <v>345</v>
      </c>
      <c r="C3318" s="32" t="s">
        <v>336</v>
      </c>
      <c r="D3318" s="32" t="s">
        <v>336</v>
      </c>
      <c r="E3318" s="32">
        <v>947</v>
      </c>
    </row>
    <row r="3319" spans="1:5" x14ac:dyDescent="0.35">
      <c r="A3319" s="46">
        <v>3269</v>
      </c>
      <c r="B3319" s="34" t="s">
        <v>337</v>
      </c>
      <c r="C3319" s="34"/>
      <c r="D3319" s="34"/>
      <c r="E3319" s="35">
        <v>155293</v>
      </c>
    </row>
    <row r="3320" spans="1:5" x14ac:dyDescent="0.35">
      <c r="A3320" s="46">
        <v>3270</v>
      </c>
    </row>
    <row r="3321" spans="1:5" x14ac:dyDescent="0.35">
      <c r="A3321" s="46">
        <v>3271</v>
      </c>
    </row>
    <row r="3322" spans="1:5" x14ac:dyDescent="0.35">
      <c r="A3322" s="46">
        <v>3272</v>
      </c>
    </row>
    <row r="3323" spans="1:5" x14ac:dyDescent="0.35">
      <c r="A3323" s="46">
        <v>3273</v>
      </c>
    </row>
    <row r="3324" spans="1:5" x14ac:dyDescent="0.35">
      <c r="A3324" s="46">
        <v>3274</v>
      </c>
    </row>
    <row r="3325" spans="1:5" x14ac:dyDescent="0.35">
      <c r="A3325" s="46">
        <v>3275</v>
      </c>
    </row>
    <row r="3326" spans="1:5" x14ac:dyDescent="0.35">
      <c r="A3326" s="46">
        <v>3276</v>
      </c>
    </row>
    <row r="3327" spans="1:5" x14ac:dyDescent="0.35">
      <c r="A3327" s="46">
        <v>3277</v>
      </c>
    </row>
    <row r="3328" spans="1:5" x14ac:dyDescent="0.35">
      <c r="A3328" s="46">
        <v>3278</v>
      </c>
    </row>
    <row r="3329" spans="1:1" x14ac:dyDescent="0.35">
      <c r="A3329" s="46">
        <v>3279</v>
      </c>
    </row>
    <row r="3330" spans="1:1" x14ac:dyDescent="0.35">
      <c r="A3330" s="46">
        <v>3280</v>
      </c>
    </row>
    <row r="3331" spans="1:1" x14ac:dyDescent="0.35">
      <c r="A3331" s="46">
        <v>3281</v>
      </c>
    </row>
    <row r="3332" spans="1:1" x14ac:dyDescent="0.35">
      <c r="A3332" s="46">
        <v>3282</v>
      </c>
    </row>
    <row r="3333" spans="1:1" x14ac:dyDescent="0.35">
      <c r="A3333" s="46">
        <v>3283</v>
      </c>
    </row>
    <row r="3334" spans="1:1" x14ac:dyDescent="0.35">
      <c r="A3334" s="46">
        <v>3284</v>
      </c>
    </row>
    <row r="3335" spans="1:1" x14ac:dyDescent="0.35">
      <c r="A3335" s="46">
        <v>3285</v>
      </c>
    </row>
    <row r="3336" spans="1:1" x14ac:dyDescent="0.35">
      <c r="A3336" s="46">
        <v>3286</v>
      </c>
    </row>
    <row r="3337" spans="1:1" x14ac:dyDescent="0.35">
      <c r="A3337" s="46">
        <v>3287</v>
      </c>
    </row>
    <row r="3338" spans="1:1" x14ac:dyDescent="0.35">
      <c r="A3338" s="46">
        <v>3288</v>
      </c>
    </row>
    <row r="3339" spans="1:1" x14ac:dyDescent="0.35">
      <c r="A3339" s="46">
        <v>3289</v>
      </c>
    </row>
    <row r="3340" spans="1:1" x14ac:dyDescent="0.35">
      <c r="A3340" s="46">
        <v>3290</v>
      </c>
    </row>
    <row r="3341" spans="1:1" x14ac:dyDescent="0.35">
      <c r="A3341" s="46">
        <v>3291</v>
      </c>
    </row>
    <row r="3342" spans="1:1" x14ac:dyDescent="0.35">
      <c r="A3342" s="46">
        <v>3292</v>
      </c>
    </row>
    <row r="3343" spans="1:1" x14ac:dyDescent="0.35">
      <c r="A3343" s="46">
        <v>3293</v>
      </c>
    </row>
    <row r="3344" spans="1:1" x14ac:dyDescent="0.35">
      <c r="A3344" s="46">
        <v>3294</v>
      </c>
    </row>
    <row r="3345" spans="1:5" x14ac:dyDescent="0.35">
      <c r="A3345" s="46">
        <v>3295</v>
      </c>
    </row>
    <row r="3346" spans="1:5" x14ac:dyDescent="0.35">
      <c r="A3346" s="46">
        <v>3296</v>
      </c>
    </row>
    <row r="3347" spans="1:5" x14ac:dyDescent="0.35">
      <c r="A3347" s="46">
        <v>3297</v>
      </c>
    </row>
    <row r="3348" spans="1:5" x14ac:dyDescent="0.35">
      <c r="A3348" s="46">
        <v>3298</v>
      </c>
    </row>
    <row r="3349" spans="1:5" x14ac:dyDescent="0.35">
      <c r="A3349" s="46">
        <v>3299</v>
      </c>
    </row>
    <row r="3350" spans="1:5" s="30" customFormat="1" x14ac:dyDescent="0.35">
      <c r="A3350" s="46">
        <v>3300</v>
      </c>
    </row>
    <row r="3351" spans="1:5" x14ac:dyDescent="0.35">
      <c r="A3351" s="46">
        <v>3301</v>
      </c>
      <c r="B3351" s="31" t="s">
        <v>91</v>
      </c>
      <c r="C3351" s="31" t="s">
        <v>315</v>
      </c>
      <c r="D3351" s="31" t="s">
        <v>338</v>
      </c>
      <c r="E3351" s="31" t="s">
        <v>316</v>
      </c>
    </row>
    <row r="3352" spans="1:5" ht="29" x14ac:dyDescent="0.35">
      <c r="A3352" s="46">
        <v>3302</v>
      </c>
      <c r="B3352" s="32" t="s">
        <v>317</v>
      </c>
      <c r="C3352" s="32" t="s">
        <v>339</v>
      </c>
      <c r="D3352" s="32" t="s">
        <v>346</v>
      </c>
      <c r="E3352" s="32">
        <v>18</v>
      </c>
    </row>
    <row r="3353" spans="1:5" ht="29" x14ac:dyDescent="0.35">
      <c r="A3353" s="46">
        <v>3303</v>
      </c>
      <c r="B3353" s="32" t="s">
        <v>317</v>
      </c>
      <c r="C3353" s="32" t="s">
        <v>339</v>
      </c>
      <c r="D3353" s="32" t="s">
        <v>318</v>
      </c>
      <c r="E3353" s="33">
        <v>4260</v>
      </c>
    </row>
    <row r="3354" spans="1:5" x14ac:dyDescent="0.35">
      <c r="A3354" s="46">
        <v>3304</v>
      </c>
      <c r="B3354" s="32" t="s">
        <v>317</v>
      </c>
      <c r="C3354" s="32" t="s">
        <v>339</v>
      </c>
      <c r="D3354" s="32" t="s">
        <v>319</v>
      </c>
      <c r="E3354" s="33">
        <v>9739</v>
      </c>
    </row>
    <row r="3355" spans="1:5" x14ac:dyDescent="0.35">
      <c r="A3355" s="46">
        <v>3305</v>
      </c>
      <c r="B3355" s="32" t="s">
        <v>317</v>
      </c>
      <c r="C3355" s="32" t="s">
        <v>339</v>
      </c>
      <c r="D3355" s="32" t="s">
        <v>344</v>
      </c>
      <c r="E3355" s="32">
        <v>19</v>
      </c>
    </row>
    <row r="3356" spans="1:5" ht="29" x14ac:dyDescent="0.35">
      <c r="A3356" s="46">
        <v>3306</v>
      </c>
      <c r="B3356" s="32" t="s">
        <v>317</v>
      </c>
      <c r="C3356" s="32" t="s">
        <v>339</v>
      </c>
      <c r="D3356" s="32" t="s">
        <v>320</v>
      </c>
      <c r="E3356" s="32">
        <v>329</v>
      </c>
    </row>
    <row r="3357" spans="1:5" x14ac:dyDescent="0.35">
      <c r="A3357" s="46">
        <v>3307</v>
      </c>
      <c r="B3357" s="32" t="s">
        <v>317</v>
      </c>
      <c r="C3357" s="32" t="s">
        <v>340</v>
      </c>
      <c r="D3357" s="32" t="s">
        <v>321</v>
      </c>
      <c r="E3357" s="33">
        <v>418958</v>
      </c>
    </row>
    <row r="3358" spans="1:5" x14ac:dyDescent="0.35">
      <c r="A3358" s="46">
        <v>3308</v>
      </c>
      <c r="B3358" s="32" t="s">
        <v>317</v>
      </c>
      <c r="C3358" s="32" t="s">
        <v>340</v>
      </c>
      <c r="D3358" s="32" t="s">
        <v>322</v>
      </c>
      <c r="E3358" s="33">
        <v>19442</v>
      </c>
    </row>
    <row r="3359" spans="1:5" x14ac:dyDescent="0.35">
      <c r="A3359" s="46">
        <v>3309</v>
      </c>
      <c r="B3359" s="32" t="s">
        <v>317</v>
      </c>
      <c r="C3359" s="32" t="s">
        <v>341</v>
      </c>
      <c r="D3359" s="32" t="s">
        <v>323</v>
      </c>
      <c r="E3359" s="33">
        <v>3160</v>
      </c>
    </row>
    <row r="3360" spans="1:5" x14ac:dyDescent="0.35">
      <c r="A3360" s="46">
        <v>3310</v>
      </c>
      <c r="B3360" s="32" t="s">
        <v>317</v>
      </c>
      <c r="C3360" s="32" t="s">
        <v>341</v>
      </c>
      <c r="D3360" s="32" t="s">
        <v>324</v>
      </c>
      <c r="E3360" s="33">
        <v>70333</v>
      </c>
    </row>
    <row r="3361" spans="1:5" ht="29" x14ac:dyDescent="0.35">
      <c r="A3361" s="46">
        <v>3311</v>
      </c>
      <c r="B3361" s="32" t="s">
        <v>317</v>
      </c>
      <c r="C3361" s="32" t="s">
        <v>341</v>
      </c>
      <c r="D3361" s="32" t="s">
        <v>325</v>
      </c>
      <c r="E3361" s="32">
        <v>169</v>
      </c>
    </row>
    <row r="3362" spans="1:5" x14ac:dyDescent="0.35">
      <c r="A3362" s="46">
        <v>3312</v>
      </c>
      <c r="B3362" s="32" t="s">
        <v>345</v>
      </c>
      <c r="C3362" s="32" t="s">
        <v>327</v>
      </c>
      <c r="D3362" s="32" t="s">
        <v>327</v>
      </c>
      <c r="E3362" s="33">
        <v>48295</v>
      </c>
    </row>
    <row r="3363" spans="1:5" ht="29" x14ac:dyDescent="0.35">
      <c r="A3363" s="46">
        <v>3313</v>
      </c>
      <c r="B3363" s="32" t="s">
        <v>345</v>
      </c>
      <c r="C3363" s="32" t="s">
        <v>327</v>
      </c>
      <c r="D3363" s="32" t="s">
        <v>328</v>
      </c>
      <c r="E3363" s="33">
        <v>1299</v>
      </c>
    </row>
    <row r="3364" spans="1:5" x14ac:dyDescent="0.35">
      <c r="A3364" s="46">
        <v>3314</v>
      </c>
      <c r="B3364" s="32" t="s">
        <v>345</v>
      </c>
      <c r="C3364" s="32" t="s">
        <v>327</v>
      </c>
      <c r="D3364" s="32" t="s">
        <v>329</v>
      </c>
      <c r="E3364" s="32">
        <v>59</v>
      </c>
    </row>
    <row r="3365" spans="1:5" ht="29" x14ac:dyDescent="0.35">
      <c r="A3365" s="46">
        <v>3315</v>
      </c>
      <c r="B3365" s="32" t="s">
        <v>345</v>
      </c>
      <c r="C3365" s="32" t="s">
        <v>342</v>
      </c>
      <c r="D3365" s="32" t="s">
        <v>330</v>
      </c>
      <c r="E3365" s="32">
        <v>453</v>
      </c>
    </row>
    <row r="3366" spans="1:5" x14ac:dyDescent="0.35">
      <c r="A3366" s="46">
        <v>3316</v>
      </c>
      <c r="B3366" s="32" t="s">
        <v>345</v>
      </c>
      <c r="C3366" s="32" t="s">
        <v>342</v>
      </c>
      <c r="D3366" s="32" t="s">
        <v>331</v>
      </c>
      <c r="E3366" s="32">
        <v>40</v>
      </c>
    </row>
    <row r="3367" spans="1:5" x14ac:dyDescent="0.35">
      <c r="A3367" s="46">
        <v>3317</v>
      </c>
      <c r="B3367" s="32" t="s">
        <v>345</v>
      </c>
      <c r="C3367" s="32" t="s">
        <v>343</v>
      </c>
      <c r="D3367" s="32" t="s">
        <v>332</v>
      </c>
      <c r="E3367" s="33">
        <v>1269</v>
      </c>
    </row>
    <row r="3368" spans="1:5" x14ac:dyDescent="0.35">
      <c r="A3368" s="46">
        <v>3318</v>
      </c>
      <c r="B3368" s="32" t="s">
        <v>345</v>
      </c>
      <c r="C3368" s="32" t="s">
        <v>343</v>
      </c>
      <c r="D3368" s="32" t="s">
        <v>333</v>
      </c>
      <c r="E3368" s="33">
        <v>4481</v>
      </c>
    </row>
    <row r="3369" spans="1:5" x14ac:dyDescent="0.35">
      <c r="A3369" s="46">
        <v>3319</v>
      </c>
      <c r="B3369" s="32" t="s">
        <v>345</v>
      </c>
      <c r="C3369" s="32" t="s">
        <v>343</v>
      </c>
      <c r="D3369" s="32" t="s">
        <v>334</v>
      </c>
      <c r="E3369" s="33">
        <v>25989</v>
      </c>
    </row>
    <row r="3370" spans="1:5" x14ac:dyDescent="0.35">
      <c r="A3370" s="46">
        <v>3320</v>
      </c>
      <c r="B3370" s="32" t="s">
        <v>345</v>
      </c>
      <c r="C3370" s="32" t="s">
        <v>343</v>
      </c>
      <c r="D3370" s="32" t="s">
        <v>335</v>
      </c>
      <c r="E3370" s="33">
        <v>1922</v>
      </c>
    </row>
    <row r="3371" spans="1:5" x14ac:dyDescent="0.35">
      <c r="A3371" s="46">
        <v>3321</v>
      </c>
      <c r="B3371" s="32" t="s">
        <v>345</v>
      </c>
      <c r="C3371" s="32" t="s">
        <v>336</v>
      </c>
      <c r="D3371" s="32" t="s">
        <v>336</v>
      </c>
      <c r="E3371" s="33">
        <v>1321</v>
      </c>
    </row>
    <row r="3372" spans="1:5" x14ac:dyDescent="0.35">
      <c r="A3372" s="46">
        <v>3322</v>
      </c>
      <c r="B3372" s="34" t="s">
        <v>337</v>
      </c>
      <c r="C3372" s="34"/>
      <c r="D3372" s="34"/>
      <c r="E3372" s="35">
        <v>611553</v>
      </c>
    </row>
    <row r="3373" spans="1:5" x14ac:dyDescent="0.35">
      <c r="A3373" s="46">
        <v>3323</v>
      </c>
    </row>
    <row r="3374" spans="1:5" x14ac:dyDescent="0.35">
      <c r="A3374" s="46">
        <v>3324</v>
      </c>
    </row>
    <row r="3375" spans="1:5" x14ac:dyDescent="0.35">
      <c r="A3375" s="46">
        <v>3325</v>
      </c>
    </row>
    <row r="3376" spans="1:5" x14ac:dyDescent="0.35">
      <c r="A3376" s="46">
        <v>3326</v>
      </c>
    </row>
    <row r="3377" spans="1:1" x14ac:dyDescent="0.35">
      <c r="A3377" s="46">
        <v>3327</v>
      </c>
    </row>
    <row r="3378" spans="1:1" x14ac:dyDescent="0.35">
      <c r="A3378" s="46">
        <v>3328</v>
      </c>
    </row>
    <row r="3379" spans="1:1" x14ac:dyDescent="0.35">
      <c r="A3379" s="46">
        <v>3329</v>
      </c>
    </row>
    <row r="3380" spans="1:1" x14ac:dyDescent="0.35">
      <c r="A3380" s="46">
        <v>3330</v>
      </c>
    </row>
    <row r="3381" spans="1:1" x14ac:dyDescent="0.35">
      <c r="A3381" s="46">
        <v>3331</v>
      </c>
    </row>
    <row r="3382" spans="1:1" x14ac:dyDescent="0.35">
      <c r="A3382" s="46">
        <v>3332</v>
      </c>
    </row>
    <row r="3383" spans="1:1" x14ac:dyDescent="0.35">
      <c r="A3383" s="46">
        <v>3333</v>
      </c>
    </row>
    <row r="3384" spans="1:1" x14ac:dyDescent="0.35">
      <c r="A3384" s="46">
        <v>3334</v>
      </c>
    </row>
    <row r="3385" spans="1:1" x14ac:dyDescent="0.35">
      <c r="A3385" s="46">
        <v>3335</v>
      </c>
    </row>
    <row r="3386" spans="1:1" x14ac:dyDescent="0.35">
      <c r="A3386" s="46">
        <v>3336</v>
      </c>
    </row>
    <row r="3387" spans="1:1" x14ac:dyDescent="0.35">
      <c r="A3387" s="46">
        <v>3337</v>
      </c>
    </row>
    <row r="3388" spans="1:1" x14ac:dyDescent="0.35">
      <c r="A3388" s="46">
        <v>3338</v>
      </c>
    </row>
    <row r="3389" spans="1:1" x14ac:dyDescent="0.35">
      <c r="A3389" s="46">
        <v>3339</v>
      </c>
    </row>
    <row r="3390" spans="1:1" x14ac:dyDescent="0.35">
      <c r="A3390" s="46">
        <v>3340</v>
      </c>
    </row>
    <row r="3391" spans="1:1" x14ac:dyDescent="0.35">
      <c r="A3391" s="46">
        <v>3341</v>
      </c>
    </row>
    <row r="3392" spans="1:1" x14ac:dyDescent="0.35">
      <c r="A3392" s="46">
        <v>3342</v>
      </c>
    </row>
    <row r="3393" spans="1:5" x14ac:dyDescent="0.35">
      <c r="A3393" s="46">
        <v>3343</v>
      </c>
    </row>
    <row r="3394" spans="1:5" x14ac:dyDescent="0.35">
      <c r="A3394" s="46">
        <v>3344</v>
      </c>
    </row>
    <row r="3395" spans="1:5" x14ac:dyDescent="0.35">
      <c r="A3395" s="46">
        <v>3345</v>
      </c>
    </row>
    <row r="3396" spans="1:5" x14ac:dyDescent="0.35">
      <c r="A3396" s="46">
        <v>3346</v>
      </c>
    </row>
    <row r="3397" spans="1:5" x14ac:dyDescent="0.35">
      <c r="A3397" s="46">
        <v>3347</v>
      </c>
    </row>
    <row r="3398" spans="1:5" x14ac:dyDescent="0.35">
      <c r="A3398" s="46">
        <v>3348</v>
      </c>
    </row>
    <row r="3399" spans="1:5" x14ac:dyDescent="0.35">
      <c r="A3399" s="46">
        <v>3349</v>
      </c>
    </row>
    <row r="3400" spans="1:5" s="30" customFormat="1" x14ac:dyDescent="0.35">
      <c r="A3400" s="46">
        <v>3350</v>
      </c>
    </row>
    <row r="3401" spans="1:5" x14ac:dyDescent="0.35">
      <c r="A3401" s="46">
        <v>3351</v>
      </c>
      <c r="B3401" s="31" t="s">
        <v>92</v>
      </c>
      <c r="C3401" s="31" t="s">
        <v>315</v>
      </c>
      <c r="D3401" s="31" t="s">
        <v>338</v>
      </c>
      <c r="E3401" s="31" t="s">
        <v>316</v>
      </c>
    </row>
    <row r="3402" spans="1:5" ht="29" x14ac:dyDescent="0.35">
      <c r="A3402" s="46">
        <v>3352</v>
      </c>
      <c r="B3402" s="32" t="s">
        <v>317</v>
      </c>
      <c r="C3402" s="32" t="s">
        <v>339</v>
      </c>
      <c r="D3402" s="32" t="s">
        <v>346</v>
      </c>
      <c r="E3402" s="32">
        <v>13</v>
      </c>
    </row>
    <row r="3403" spans="1:5" ht="29" x14ac:dyDescent="0.35">
      <c r="A3403" s="46">
        <v>3353</v>
      </c>
      <c r="B3403" s="32" t="s">
        <v>317</v>
      </c>
      <c r="C3403" s="32" t="s">
        <v>339</v>
      </c>
      <c r="D3403" s="32" t="s">
        <v>318</v>
      </c>
      <c r="E3403" s="33">
        <v>170100</v>
      </c>
    </row>
    <row r="3404" spans="1:5" x14ac:dyDescent="0.35">
      <c r="A3404" s="46">
        <v>3354</v>
      </c>
      <c r="B3404" s="32" t="s">
        <v>317</v>
      </c>
      <c r="C3404" s="32" t="s">
        <v>339</v>
      </c>
      <c r="D3404" s="32" t="s">
        <v>319</v>
      </c>
      <c r="E3404" s="33">
        <v>7138</v>
      </c>
    </row>
    <row r="3405" spans="1:5" ht="29" x14ac:dyDescent="0.35">
      <c r="A3405" s="46">
        <v>3355</v>
      </c>
      <c r="B3405" s="32" t="s">
        <v>317</v>
      </c>
      <c r="C3405" s="32" t="s">
        <v>339</v>
      </c>
      <c r="D3405" s="32" t="s">
        <v>320</v>
      </c>
      <c r="E3405" s="32">
        <v>426</v>
      </c>
    </row>
    <row r="3406" spans="1:5" x14ac:dyDescent="0.35">
      <c r="A3406" s="46">
        <v>3356</v>
      </c>
      <c r="B3406" s="32" t="s">
        <v>317</v>
      </c>
      <c r="C3406" s="32" t="s">
        <v>340</v>
      </c>
      <c r="D3406" s="32" t="s">
        <v>321</v>
      </c>
      <c r="E3406" s="32">
        <v>369</v>
      </c>
    </row>
    <row r="3407" spans="1:5" x14ac:dyDescent="0.35">
      <c r="A3407" s="46">
        <v>3357</v>
      </c>
      <c r="B3407" s="32" t="s">
        <v>345</v>
      </c>
      <c r="C3407" s="32" t="s">
        <v>327</v>
      </c>
      <c r="D3407" s="32" t="s">
        <v>327</v>
      </c>
      <c r="E3407" s="33">
        <v>153691</v>
      </c>
    </row>
    <row r="3408" spans="1:5" ht="29" x14ac:dyDescent="0.35">
      <c r="A3408" s="46">
        <v>3358</v>
      </c>
      <c r="B3408" s="32" t="s">
        <v>345</v>
      </c>
      <c r="C3408" s="32" t="s">
        <v>327</v>
      </c>
      <c r="D3408" s="32" t="s">
        <v>328</v>
      </c>
      <c r="E3408" s="33">
        <v>280408</v>
      </c>
    </row>
    <row r="3409" spans="1:5" x14ac:dyDescent="0.35">
      <c r="A3409" s="46">
        <v>3359</v>
      </c>
      <c r="B3409" s="32" t="s">
        <v>345</v>
      </c>
      <c r="C3409" s="32" t="s">
        <v>327</v>
      </c>
      <c r="D3409" s="32" t="s">
        <v>329</v>
      </c>
      <c r="E3409" s="33">
        <v>7707</v>
      </c>
    </row>
    <row r="3410" spans="1:5" ht="29" x14ac:dyDescent="0.35">
      <c r="A3410" s="46">
        <v>3360</v>
      </c>
      <c r="B3410" s="32" t="s">
        <v>345</v>
      </c>
      <c r="C3410" s="32" t="s">
        <v>342</v>
      </c>
      <c r="D3410" s="32" t="s">
        <v>330</v>
      </c>
      <c r="E3410" s="32">
        <v>496</v>
      </c>
    </row>
    <row r="3411" spans="1:5" x14ac:dyDescent="0.35">
      <c r="A3411" s="46">
        <v>3361</v>
      </c>
      <c r="B3411" s="32" t="s">
        <v>345</v>
      </c>
      <c r="C3411" s="32" t="s">
        <v>342</v>
      </c>
      <c r="D3411" s="32" t="s">
        <v>331</v>
      </c>
      <c r="E3411" s="33">
        <v>21386</v>
      </c>
    </row>
    <row r="3412" spans="1:5" x14ac:dyDescent="0.35">
      <c r="A3412" s="46">
        <v>3362</v>
      </c>
      <c r="B3412" s="32" t="s">
        <v>345</v>
      </c>
      <c r="C3412" s="32" t="s">
        <v>343</v>
      </c>
      <c r="D3412" s="32" t="s">
        <v>332</v>
      </c>
      <c r="E3412" s="33">
        <v>1362</v>
      </c>
    </row>
    <row r="3413" spans="1:5" x14ac:dyDescent="0.35">
      <c r="A3413" s="46">
        <v>3363</v>
      </c>
      <c r="B3413" s="32" t="s">
        <v>345</v>
      </c>
      <c r="C3413" s="32" t="s">
        <v>343</v>
      </c>
      <c r="D3413" s="32" t="s">
        <v>333</v>
      </c>
      <c r="E3413" s="33">
        <v>6011</v>
      </c>
    </row>
    <row r="3414" spans="1:5" x14ac:dyDescent="0.35">
      <c r="A3414" s="46">
        <v>3364</v>
      </c>
      <c r="B3414" s="32" t="s">
        <v>345</v>
      </c>
      <c r="C3414" s="32" t="s">
        <v>343</v>
      </c>
      <c r="D3414" s="32" t="s">
        <v>334</v>
      </c>
      <c r="E3414" s="33">
        <v>8158</v>
      </c>
    </row>
    <row r="3415" spans="1:5" x14ac:dyDescent="0.35">
      <c r="A3415" s="46">
        <v>3365</v>
      </c>
      <c r="B3415" s="32" t="s">
        <v>345</v>
      </c>
      <c r="C3415" s="32" t="s">
        <v>343</v>
      </c>
      <c r="D3415" s="32" t="s">
        <v>335</v>
      </c>
      <c r="E3415" s="32">
        <v>473</v>
      </c>
    </row>
    <row r="3416" spans="1:5" x14ac:dyDescent="0.35">
      <c r="A3416" s="46">
        <v>3366</v>
      </c>
      <c r="B3416" s="32" t="s">
        <v>345</v>
      </c>
      <c r="C3416" s="32" t="s">
        <v>336</v>
      </c>
      <c r="D3416" s="32" t="s">
        <v>336</v>
      </c>
      <c r="E3416" s="33">
        <v>9791</v>
      </c>
    </row>
    <row r="3417" spans="1:5" x14ac:dyDescent="0.35">
      <c r="A3417" s="46">
        <v>3367</v>
      </c>
      <c r="B3417" s="34" t="s">
        <v>337</v>
      </c>
      <c r="C3417" s="34"/>
      <c r="D3417" s="34"/>
      <c r="E3417" s="35">
        <v>667526</v>
      </c>
    </row>
    <row r="3418" spans="1:5" x14ac:dyDescent="0.35">
      <c r="A3418" s="46">
        <v>3368</v>
      </c>
    </row>
    <row r="3419" spans="1:5" x14ac:dyDescent="0.35">
      <c r="A3419" s="46">
        <v>3369</v>
      </c>
    </row>
    <row r="3420" spans="1:5" x14ac:dyDescent="0.35">
      <c r="A3420" s="46">
        <v>3370</v>
      </c>
    </row>
    <row r="3421" spans="1:5" x14ac:dyDescent="0.35">
      <c r="A3421" s="46">
        <v>3371</v>
      </c>
    </row>
    <row r="3422" spans="1:5" x14ac:dyDescent="0.35">
      <c r="A3422" s="46">
        <v>3372</v>
      </c>
    </row>
    <row r="3423" spans="1:5" x14ac:dyDescent="0.35">
      <c r="A3423" s="46">
        <v>3373</v>
      </c>
    </row>
    <row r="3424" spans="1:5" x14ac:dyDescent="0.35">
      <c r="A3424" s="46">
        <v>3374</v>
      </c>
    </row>
    <row r="3425" spans="1:1" x14ac:dyDescent="0.35">
      <c r="A3425" s="46">
        <v>3375</v>
      </c>
    </row>
    <row r="3426" spans="1:1" x14ac:dyDescent="0.35">
      <c r="A3426" s="46">
        <v>3376</v>
      </c>
    </row>
    <row r="3427" spans="1:1" x14ac:dyDescent="0.35">
      <c r="A3427" s="46">
        <v>3377</v>
      </c>
    </row>
    <row r="3428" spans="1:1" x14ac:dyDescent="0.35">
      <c r="A3428" s="46">
        <v>3378</v>
      </c>
    </row>
    <row r="3429" spans="1:1" x14ac:dyDescent="0.35">
      <c r="A3429" s="46">
        <v>3379</v>
      </c>
    </row>
    <row r="3430" spans="1:1" x14ac:dyDescent="0.35">
      <c r="A3430" s="46">
        <v>3380</v>
      </c>
    </row>
    <row r="3431" spans="1:1" x14ac:dyDescent="0.35">
      <c r="A3431" s="46">
        <v>3381</v>
      </c>
    </row>
    <row r="3432" spans="1:1" x14ac:dyDescent="0.35">
      <c r="A3432" s="46">
        <v>3382</v>
      </c>
    </row>
    <row r="3433" spans="1:1" x14ac:dyDescent="0.35">
      <c r="A3433" s="46">
        <v>3383</v>
      </c>
    </row>
    <row r="3434" spans="1:1" x14ac:dyDescent="0.35">
      <c r="A3434" s="46">
        <v>3384</v>
      </c>
    </row>
    <row r="3435" spans="1:1" x14ac:dyDescent="0.35">
      <c r="A3435" s="46">
        <v>3385</v>
      </c>
    </row>
    <row r="3436" spans="1:1" x14ac:dyDescent="0.35">
      <c r="A3436" s="46">
        <v>3386</v>
      </c>
    </row>
    <row r="3437" spans="1:1" x14ac:dyDescent="0.35">
      <c r="A3437" s="46">
        <v>3387</v>
      </c>
    </row>
    <row r="3438" spans="1:1" x14ac:dyDescent="0.35">
      <c r="A3438" s="46">
        <v>3388</v>
      </c>
    </row>
    <row r="3439" spans="1:1" x14ac:dyDescent="0.35">
      <c r="A3439" s="46">
        <v>3389</v>
      </c>
    </row>
    <row r="3440" spans="1:1" x14ac:dyDescent="0.35">
      <c r="A3440" s="46">
        <v>3390</v>
      </c>
    </row>
    <row r="3441" spans="1:5" x14ac:dyDescent="0.35">
      <c r="A3441" s="46">
        <v>3391</v>
      </c>
    </row>
    <row r="3442" spans="1:5" x14ac:dyDescent="0.35">
      <c r="A3442" s="46">
        <v>3392</v>
      </c>
    </row>
    <row r="3443" spans="1:5" x14ac:dyDescent="0.35">
      <c r="A3443" s="46">
        <v>3393</v>
      </c>
    </row>
    <row r="3444" spans="1:5" x14ac:dyDescent="0.35">
      <c r="A3444" s="46">
        <v>3394</v>
      </c>
    </row>
    <row r="3445" spans="1:5" x14ac:dyDescent="0.35">
      <c r="A3445" s="46">
        <v>3395</v>
      </c>
    </row>
    <row r="3446" spans="1:5" x14ac:dyDescent="0.35">
      <c r="A3446" s="46">
        <v>3396</v>
      </c>
    </row>
    <row r="3447" spans="1:5" x14ac:dyDescent="0.35">
      <c r="A3447" s="46">
        <v>3397</v>
      </c>
    </row>
    <row r="3448" spans="1:5" x14ac:dyDescent="0.35">
      <c r="A3448" s="46">
        <v>3398</v>
      </c>
    </row>
    <row r="3449" spans="1:5" x14ac:dyDescent="0.35">
      <c r="A3449" s="46">
        <v>3399</v>
      </c>
    </row>
    <row r="3450" spans="1:5" s="30" customFormat="1" x14ac:dyDescent="0.35">
      <c r="A3450" s="46">
        <v>3400</v>
      </c>
    </row>
    <row r="3451" spans="1:5" x14ac:dyDescent="0.35">
      <c r="A3451" s="46">
        <v>3401</v>
      </c>
      <c r="B3451" s="31" t="s">
        <v>93</v>
      </c>
      <c r="C3451" s="31" t="s">
        <v>315</v>
      </c>
      <c r="D3451" s="31" t="s">
        <v>338</v>
      </c>
      <c r="E3451" s="31" t="s">
        <v>316</v>
      </c>
    </row>
    <row r="3452" spans="1:5" ht="29" x14ac:dyDescent="0.35">
      <c r="A3452" s="46">
        <v>3402</v>
      </c>
      <c r="B3452" s="32" t="s">
        <v>317</v>
      </c>
      <c r="C3452" s="32" t="s">
        <v>339</v>
      </c>
      <c r="D3452" s="32" t="s">
        <v>318</v>
      </c>
      <c r="E3452" s="33">
        <v>166292</v>
      </c>
    </row>
    <row r="3453" spans="1:5" x14ac:dyDescent="0.35">
      <c r="A3453" s="46">
        <v>3403</v>
      </c>
      <c r="B3453" s="32" t="s">
        <v>317</v>
      </c>
      <c r="C3453" s="32" t="s">
        <v>339</v>
      </c>
      <c r="D3453" s="32" t="s">
        <v>319</v>
      </c>
      <c r="E3453" s="33">
        <v>6104</v>
      </c>
    </row>
    <row r="3454" spans="1:5" ht="29" x14ac:dyDescent="0.35">
      <c r="A3454" s="46">
        <v>3404</v>
      </c>
      <c r="B3454" s="32" t="s">
        <v>317</v>
      </c>
      <c r="C3454" s="32" t="s">
        <v>339</v>
      </c>
      <c r="D3454" s="32" t="s">
        <v>320</v>
      </c>
      <c r="E3454" s="32">
        <v>95</v>
      </c>
    </row>
    <row r="3455" spans="1:5" x14ac:dyDescent="0.35">
      <c r="A3455" s="46">
        <v>3405</v>
      </c>
      <c r="B3455" s="32" t="s">
        <v>317</v>
      </c>
      <c r="C3455" s="32" t="s">
        <v>340</v>
      </c>
      <c r="D3455" s="32" t="s">
        <v>321</v>
      </c>
      <c r="E3455" s="33">
        <v>8230</v>
      </c>
    </row>
    <row r="3456" spans="1:5" x14ac:dyDescent="0.35">
      <c r="A3456" s="46">
        <v>3406</v>
      </c>
      <c r="B3456" s="32" t="s">
        <v>317</v>
      </c>
      <c r="C3456" s="32" t="s">
        <v>340</v>
      </c>
      <c r="D3456" s="32" t="s">
        <v>322</v>
      </c>
      <c r="E3456" s="33">
        <v>1159</v>
      </c>
    </row>
    <row r="3457" spans="1:5" x14ac:dyDescent="0.35">
      <c r="A3457" s="46">
        <v>3407</v>
      </c>
      <c r="B3457" s="32" t="s">
        <v>317</v>
      </c>
      <c r="C3457" s="32" t="s">
        <v>341</v>
      </c>
      <c r="D3457" s="32" t="s">
        <v>323</v>
      </c>
      <c r="E3457" s="33">
        <v>3047</v>
      </c>
    </row>
    <row r="3458" spans="1:5" x14ac:dyDescent="0.35">
      <c r="A3458" s="46">
        <v>3408</v>
      </c>
      <c r="B3458" s="32" t="s">
        <v>317</v>
      </c>
      <c r="C3458" s="32" t="s">
        <v>341</v>
      </c>
      <c r="D3458" s="32" t="s">
        <v>324</v>
      </c>
      <c r="E3458" s="33">
        <v>6223</v>
      </c>
    </row>
    <row r="3459" spans="1:5" x14ac:dyDescent="0.35">
      <c r="A3459" s="46">
        <v>3409</v>
      </c>
      <c r="B3459" s="32" t="s">
        <v>345</v>
      </c>
      <c r="C3459" s="32" t="s">
        <v>327</v>
      </c>
      <c r="D3459" s="32" t="s">
        <v>327</v>
      </c>
      <c r="E3459" s="33">
        <v>61008</v>
      </c>
    </row>
    <row r="3460" spans="1:5" ht="29" x14ac:dyDescent="0.35">
      <c r="A3460" s="46">
        <v>3410</v>
      </c>
      <c r="B3460" s="32" t="s">
        <v>345</v>
      </c>
      <c r="C3460" s="32" t="s">
        <v>327</v>
      </c>
      <c r="D3460" s="32" t="s">
        <v>328</v>
      </c>
      <c r="E3460" s="33">
        <v>71359</v>
      </c>
    </row>
    <row r="3461" spans="1:5" x14ac:dyDescent="0.35">
      <c r="A3461" s="46">
        <v>3411</v>
      </c>
      <c r="B3461" s="32" t="s">
        <v>345</v>
      </c>
      <c r="C3461" s="32" t="s">
        <v>327</v>
      </c>
      <c r="D3461" s="32" t="s">
        <v>329</v>
      </c>
      <c r="E3461" s="33">
        <v>9285</v>
      </c>
    </row>
    <row r="3462" spans="1:5" x14ac:dyDescent="0.35">
      <c r="A3462" s="46">
        <v>3412</v>
      </c>
      <c r="B3462" s="32" t="s">
        <v>345</v>
      </c>
      <c r="C3462" s="32" t="s">
        <v>342</v>
      </c>
      <c r="D3462" s="32" t="s">
        <v>331</v>
      </c>
      <c r="E3462" s="33">
        <v>7885</v>
      </c>
    </row>
    <row r="3463" spans="1:5" x14ac:dyDescent="0.35">
      <c r="A3463" s="46">
        <v>3413</v>
      </c>
      <c r="B3463" s="32" t="s">
        <v>345</v>
      </c>
      <c r="C3463" s="32" t="s">
        <v>343</v>
      </c>
      <c r="D3463" s="32" t="s">
        <v>332</v>
      </c>
      <c r="E3463" s="33">
        <v>2166</v>
      </c>
    </row>
    <row r="3464" spans="1:5" x14ac:dyDescent="0.35">
      <c r="A3464" s="46">
        <v>3414</v>
      </c>
      <c r="B3464" s="32" t="s">
        <v>345</v>
      </c>
      <c r="C3464" s="32" t="s">
        <v>343</v>
      </c>
      <c r="D3464" s="32" t="s">
        <v>333</v>
      </c>
      <c r="E3464" s="33">
        <v>9977</v>
      </c>
    </row>
    <row r="3465" spans="1:5" x14ac:dyDescent="0.35">
      <c r="A3465" s="46">
        <v>3415</v>
      </c>
      <c r="B3465" s="32" t="s">
        <v>345</v>
      </c>
      <c r="C3465" s="32" t="s">
        <v>343</v>
      </c>
      <c r="D3465" s="32" t="s">
        <v>334</v>
      </c>
      <c r="E3465" s="33">
        <v>11258</v>
      </c>
    </row>
    <row r="3466" spans="1:5" x14ac:dyDescent="0.35">
      <c r="A3466" s="46">
        <v>3416</v>
      </c>
      <c r="B3466" s="32" t="s">
        <v>345</v>
      </c>
      <c r="C3466" s="32" t="s">
        <v>343</v>
      </c>
      <c r="D3466" s="32" t="s">
        <v>335</v>
      </c>
      <c r="E3466" s="32">
        <v>424</v>
      </c>
    </row>
    <row r="3467" spans="1:5" x14ac:dyDescent="0.35">
      <c r="A3467" s="46">
        <v>3417</v>
      </c>
      <c r="B3467" s="32" t="s">
        <v>345</v>
      </c>
      <c r="C3467" s="32" t="s">
        <v>336</v>
      </c>
      <c r="D3467" s="32" t="s">
        <v>336</v>
      </c>
      <c r="E3467" s="32">
        <v>8</v>
      </c>
    </row>
    <row r="3468" spans="1:5" x14ac:dyDescent="0.35">
      <c r="A3468" s="46">
        <v>3418</v>
      </c>
      <c r="B3468" s="34" t="s">
        <v>337</v>
      </c>
      <c r="C3468" s="34"/>
      <c r="D3468" s="34"/>
      <c r="E3468" s="35">
        <v>364518</v>
      </c>
    </row>
    <row r="3469" spans="1:5" x14ac:dyDescent="0.35">
      <c r="A3469" s="46">
        <v>3419</v>
      </c>
    </row>
    <row r="3470" spans="1:5" x14ac:dyDescent="0.35">
      <c r="A3470" s="46">
        <v>3420</v>
      </c>
    </row>
    <row r="3471" spans="1:5" x14ac:dyDescent="0.35">
      <c r="A3471" s="46">
        <v>3421</v>
      </c>
    </row>
    <row r="3472" spans="1:5" x14ac:dyDescent="0.35">
      <c r="A3472" s="46">
        <v>3422</v>
      </c>
    </row>
    <row r="3473" spans="1:1" x14ac:dyDescent="0.35">
      <c r="A3473" s="46">
        <v>3423</v>
      </c>
    </row>
    <row r="3474" spans="1:1" x14ac:dyDescent="0.35">
      <c r="A3474" s="46">
        <v>3424</v>
      </c>
    </row>
    <row r="3475" spans="1:1" x14ac:dyDescent="0.35">
      <c r="A3475" s="46">
        <v>3425</v>
      </c>
    </row>
    <row r="3476" spans="1:1" x14ac:dyDescent="0.35">
      <c r="A3476" s="46">
        <v>3426</v>
      </c>
    </row>
    <row r="3477" spans="1:1" x14ac:dyDescent="0.35">
      <c r="A3477" s="46">
        <v>3427</v>
      </c>
    </row>
    <row r="3478" spans="1:1" x14ac:dyDescent="0.35">
      <c r="A3478" s="46">
        <v>3428</v>
      </c>
    </row>
    <row r="3479" spans="1:1" x14ac:dyDescent="0.35">
      <c r="A3479" s="46">
        <v>3429</v>
      </c>
    </row>
    <row r="3480" spans="1:1" x14ac:dyDescent="0.35">
      <c r="A3480" s="46">
        <v>3430</v>
      </c>
    </row>
    <row r="3481" spans="1:1" x14ac:dyDescent="0.35">
      <c r="A3481" s="46">
        <v>3431</v>
      </c>
    </row>
    <row r="3482" spans="1:1" x14ac:dyDescent="0.35">
      <c r="A3482" s="46">
        <v>3432</v>
      </c>
    </row>
    <row r="3483" spans="1:1" x14ac:dyDescent="0.35">
      <c r="A3483" s="46">
        <v>3433</v>
      </c>
    </row>
    <row r="3484" spans="1:1" x14ac:dyDescent="0.35">
      <c r="A3484" s="46">
        <v>3434</v>
      </c>
    </row>
    <row r="3485" spans="1:1" x14ac:dyDescent="0.35">
      <c r="A3485" s="46">
        <v>3435</v>
      </c>
    </row>
    <row r="3486" spans="1:1" x14ac:dyDescent="0.35">
      <c r="A3486" s="46">
        <v>3436</v>
      </c>
    </row>
    <row r="3487" spans="1:1" x14ac:dyDescent="0.35">
      <c r="A3487" s="46">
        <v>3437</v>
      </c>
    </row>
    <row r="3488" spans="1:1" x14ac:dyDescent="0.35">
      <c r="A3488" s="46">
        <v>3438</v>
      </c>
    </row>
    <row r="3489" spans="1:5" x14ac:dyDescent="0.35">
      <c r="A3489" s="46">
        <v>3439</v>
      </c>
    </row>
    <row r="3490" spans="1:5" x14ac:dyDescent="0.35">
      <c r="A3490" s="46">
        <v>3440</v>
      </c>
    </row>
    <row r="3491" spans="1:5" x14ac:dyDescent="0.35">
      <c r="A3491" s="46">
        <v>3441</v>
      </c>
    </row>
    <row r="3492" spans="1:5" x14ac:dyDescent="0.35">
      <c r="A3492" s="46">
        <v>3442</v>
      </c>
    </row>
    <row r="3493" spans="1:5" x14ac:dyDescent="0.35">
      <c r="A3493" s="46">
        <v>3443</v>
      </c>
    </row>
    <row r="3494" spans="1:5" x14ac:dyDescent="0.35">
      <c r="A3494" s="46">
        <v>3444</v>
      </c>
    </row>
    <row r="3495" spans="1:5" x14ac:dyDescent="0.35">
      <c r="A3495" s="46">
        <v>3445</v>
      </c>
    </row>
    <row r="3496" spans="1:5" x14ac:dyDescent="0.35">
      <c r="A3496" s="46">
        <v>3446</v>
      </c>
    </row>
    <row r="3497" spans="1:5" x14ac:dyDescent="0.35">
      <c r="A3497" s="46">
        <v>3447</v>
      </c>
    </row>
    <row r="3498" spans="1:5" x14ac:dyDescent="0.35">
      <c r="A3498" s="46">
        <v>3448</v>
      </c>
    </row>
    <row r="3499" spans="1:5" x14ac:dyDescent="0.35">
      <c r="A3499" s="46">
        <v>3449</v>
      </c>
    </row>
    <row r="3500" spans="1:5" s="30" customFormat="1" x14ac:dyDescent="0.35">
      <c r="A3500" s="46">
        <v>3450</v>
      </c>
    </row>
    <row r="3501" spans="1:5" x14ac:dyDescent="0.35">
      <c r="A3501" s="46">
        <v>3451</v>
      </c>
      <c r="B3501" s="31" t="s">
        <v>94</v>
      </c>
      <c r="C3501" s="31" t="s">
        <v>315</v>
      </c>
      <c r="D3501" s="31" t="s">
        <v>338</v>
      </c>
      <c r="E3501" s="31" t="s">
        <v>316</v>
      </c>
    </row>
    <row r="3502" spans="1:5" ht="29" x14ac:dyDescent="0.35">
      <c r="A3502" s="46">
        <v>3452</v>
      </c>
      <c r="B3502" s="32" t="s">
        <v>317</v>
      </c>
      <c r="C3502" s="32" t="s">
        <v>339</v>
      </c>
      <c r="D3502" s="32" t="s">
        <v>318</v>
      </c>
      <c r="E3502" s="33">
        <v>5162</v>
      </c>
    </row>
    <row r="3503" spans="1:5" x14ac:dyDescent="0.35">
      <c r="A3503" s="46">
        <v>3453</v>
      </c>
      <c r="B3503" s="32" t="s">
        <v>317</v>
      </c>
      <c r="C3503" s="32" t="s">
        <v>339</v>
      </c>
      <c r="D3503" s="32" t="s">
        <v>319</v>
      </c>
      <c r="E3503" s="32">
        <v>682</v>
      </c>
    </row>
    <row r="3504" spans="1:5" ht="29" x14ac:dyDescent="0.35">
      <c r="A3504" s="46">
        <v>3454</v>
      </c>
      <c r="B3504" s="32" t="s">
        <v>317</v>
      </c>
      <c r="C3504" s="32" t="s">
        <v>339</v>
      </c>
      <c r="D3504" s="32" t="s">
        <v>320</v>
      </c>
      <c r="E3504" s="32">
        <v>8</v>
      </c>
    </row>
    <row r="3505" spans="1:5" x14ac:dyDescent="0.35">
      <c r="A3505" s="46">
        <v>3455</v>
      </c>
      <c r="B3505" s="32" t="s">
        <v>317</v>
      </c>
      <c r="C3505" s="32" t="s">
        <v>341</v>
      </c>
      <c r="D3505" s="32" t="s">
        <v>324</v>
      </c>
      <c r="E3505" s="32">
        <v>18</v>
      </c>
    </row>
    <row r="3506" spans="1:5" x14ac:dyDescent="0.35">
      <c r="A3506" s="46">
        <v>3456</v>
      </c>
      <c r="B3506" s="32" t="s">
        <v>345</v>
      </c>
      <c r="C3506" s="32" t="s">
        <v>327</v>
      </c>
      <c r="D3506" s="32" t="s">
        <v>327</v>
      </c>
      <c r="E3506" s="32">
        <v>978</v>
      </c>
    </row>
    <row r="3507" spans="1:5" ht="29" x14ac:dyDescent="0.35">
      <c r="A3507" s="46">
        <v>3457</v>
      </c>
      <c r="B3507" s="32" t="s">
        <v>345</v>
      </c>
      <c r="C3507" s="32" t="s">
        <v>327</v>
      </c>
      <c r="D3507" s="32" t="s">
        <v>328</v>
      </c>
      <c r="E3507" s="32">
        <v>8</v>
      </c>
    </row>
    <row r="3508" spans="1:5" x14ac:dyDescent="0.35">
      <c r="A3508" s="46">
        <v>3458</v>
      </c>
      <c r="B3508" s="32" t="s">
        <v>345</v>
      </c>
      <c r="C3508" s="32" t="s">
        <v>327</v>
      </c>
      <c r="D3508" s="32" t="s">
        <v>329</v>
      </c>
      <c r="E3508" s="32">
        <v>24</v>
      </c>
    </row>
    <row r="3509" spans="1:5" x14ac:dyDescent="0.35">
      <c r="A3509" s="46">
        <v>3459</v>
      </c>
      <c r="B3509" s="32" t="s">
        <v>345</v>
      </c>
      <c r="C3509" s="32" t="s">
        <v>343</v>
      </c>
      <c r="D3509" s="32" t="s">
        <v>332</v>
      </c>
      <c r="E3509" s="33">
        <v>1996</v>
      </c>
    </row>
    <row r="3510" spans="1:5" x14ac:dyDescent="0.35">
      <c r="A3510" s="46">
        <v>3460</v>
      </c>
      <c r="B3510" s="32" t="s">
        <v>345</v>
      </c>
      <c r="C3510" s="32" t="s">
        <v>343</v>
      </c>
      <c r="D3510" s="32" t="s">
        <v>333</v>
      </c>
      <c r="E3510" s="33">
        <v>1391</v>
      </c>
    </row>
    <row r="3511" spans="1:5" x14ac:dyDescent="0.35">
      <c r="A3511" s="46">
        <v>3461</v>
      </c>
      <c r="B3511" s="32" t="s">
        <v>345</v>
      </c>
      <c r="C3511" s="32" t="s">
        <v>343</v>
      </c>
      <c r="D3511" s="32" t="s">
        <v>334</v>
      </c>
      <c r="E3511" s="33">
        <v>1742</v>
      </c>
    </row>
    <row r="3512" spans="1:5" x14ac:dyDescent="0.35">
      <c r="A3512" s="46">
        <v>3462</v>
      </c>
      <c r="B3512" s="32" t="s">
        <v>345</v>
      </c>
      <c r="C3512" s="32" t="s">
        <v>343</v>
      </c>
      <c r="D3512" s="32" t="s">
        <v>335</v>
      </c>
      <c r="E3512" s="32">
        <v>52</v>
      </c>
    </row>
    <row r="3513" spans="1:5" x14ac:dyDescent="0.35">
      <c r="A3513" s="46">
        <v>3463</v>
      </c>
      <c r="B3513" s="32" t="s">
        <v>345</v>
      </c>
      <c r="C3513" s="32" t="s">
        <v>336</v>
      </c>
      <c r="D3513" s="32" t="s">
        <v>336</v>
      </c>
      <c r="E3513" s="32">
        <v>34</v>
      </c>
    </row>
    <row r="3514" spans="1:5" x14ac:dyDescent="0.35">
      <c r="A3514" s="46">
        <v>3464</v>
      </c>
      <c r="B3514" s="34" t="s">
        <v>337</v>
      </c>
      <c r="C3514" s="34"/>
      <c r="D3514" s="34"/>
      <c r="E3514" s="35">
        <v>12093</v>
      </c>
    </row>
    <row r="3515" spans="1:5" x14ac:dyDescent="0.35">
      <c r="A3515" s="46">
        <v>3465</v>
      </c>
    </row>
    <row r="3516" spans="1:5" x14ac:dyDescent="0.35">
      <c r="A3516" s="46">
        <v>3466</v>
      </c>
    </row>
    <row r="3517" spans="1:5" x14ac:dyDescent="0.35">
      <c r="A3517" s="46">
        <v>3467</v>
      </c>
    </row>
    <row r="3518" spans="1:5" x14ac:dyDescent="0.35">
      <c r="A3518" s="46">
        <v>3468</v>
      </c>
    </row>
    <row r="3519" spans="1:5" x14ac:dyDescent="0.35">
      <c r="A3519" s="46">
        <v>3469</v>
      </c>
    </row>
    <row r="3520" spans="1:5" x14ac:dyDescent="0.35">
      <c r="A3520" s="46">
        <v>3470</v>
      </c>
    </row>
    <row r="3521" spans="1:1" x14ac:dyDescent="0.35">
      <c r="A3521" s="46">
        <v>3471</v>
      </c>
    </row>
    <row r="3522" spans="1:1" x14ac:dyDescent="0.35">
      <c r="A3522" s="46">
        <v>3472</v>
      </c>
    </row>
    <row r="3523" spans="1:1" x14ac:dyDescent="0.35">
      <c r="A3523" s="46">
        <v>3473</v>
      </c>
    </row>
    <row r="3524" spans="1:1" x14ac:dyDescent="0.35">
      <c r="A3524" s="46">
        <v>3474</v>
      </c>
    </row>
    <row r="3525" spans="1:1" x14ac:dyDescent="0.35">
      <c r="A3525" s="46">
        <v>3475</v>
      </c>
    </row>
    <row r="3526" spans="1:1" x14ac:dyDescent="0.35">
      <c r="A3526" s="46">
        <v>3476</v>
      </c>
    </row>
    <row r="3527" spans="1:1" x14ac:dyDescent="0.35">
      <c r="A3527" s="46">
        <v>3477</v>
      </c>
    </row>
    <row r="3528" spans="1:1" x14ac:dyDescent="0.35">
      <c r="A3528" s="46">
        <v>3478</v>
      </c>
    </row>
    <row r="3529" spans="1:1" x14ac:dyDescent="0.35">
      <c r="A3529" s="46">
        <v>3479</v>
      </c>
    </row>
    <row r="3530" spans="1:1" x14ac:dyDescent="0.35">
      <c r="A3530" s="46">
        <v>3480</v>
      </c>
    </row>
    <row r="3531" spans="1:1" x14ac:dyDescent="0.35">
      <c r="A3531" s="46">
        <v>3481</v>
      </c>
    </row>
    <row r="3532" spans="1:1" x14ac:dyDescent="0.35">
      <c r="A3532" s="46">
        <v>3482</v>
      </c>
    </row>
    <row r="3533" spans="1:1" x14ac:dyDescent="0.35">
      <c r="A3533" s="46">
        <v>3483</v>
      </c>
    </row>
    <row r="3534" spans="1:1" x14ac:dyDescent="0.35">
      <c r="A3534" s="46">
        <v>3484</v>
      </c>
    </row>
    <row r="3535" spans="1:1" x14ac:dyDescent="0.35">
      <c r="A3535" s="46">
        <v>3485</v>
      </c>
    </row>
    <row r="3536" spans="1:1" x14ac:dyDescent="0.35">
      <c r="A3536" s="46">
        <v>3486</v>
      </c>
    </row>
    <row r="3537" spans="1:5" x14ac:dyDescent="0.35">
      <c r="A3537" s="46">
        <v>3487</v>
      </c>
    </row>
    <row r="3538" spans="1:5" x14ac:dyDescent="0.35">
      <c r="A3538" s="46">
        <v>3488</v>
      </c>
    </row>
    <row r="3539" spans="1:5" x14ac:dyDescent="0.35">
      <c r="A3539" s="46">
        <v>3489</v>
      </c>
    </row>
    <row r="3540" spans="1:5" x14ac:dyDescent="0.35">
      <c r="A3540" s="46">
        <v>3490</v>
      </c>
    </row>
    <row r="3541" spans="1:5" x14ac:dyDescent="0.35">
      <c r="A3541" s="46">
        <v>3491</v>
      </c>
    </row>
    <row r="3542" spans="1:5" x14ac:dyDescent="0.35">
      <c r="A3542" s="46">
        <v>3492</v>
      </c>
    </row>
    <row r="3543" spans="1:5" x14ac:dyDescent="0.35">
      <c r="A3543" s="46">
        <v>3493</v>
      </c>
    </row>
    <row r="3544" spans="1:5" x14ac:dyDescent="0.35">
      <c r="A3544" s="46">
        <v>3494</v>
      </c>
    </row>
    <row r="3545" spans="1:5" x14ac:dyDescent="0.35">
      <c r="A3545" s="46">
        <v>3495</v>
      </c>
    </row>
    <row r="3546" spans="1:5" x14ac:dyDescent="0.35">
      <c r="A3546" s="46">
        <v>3496</v>
      </c>
    </row>
    <row r="3547" spans="1:5" x14ac:dyDescent="0.35">
      <c r="A3547" s="46">
        <v>3497</v>
      </c>
    </row>
    <row r="3548" spans="1:5" x14ac:dyDescent="0.35">
      <c r="A3548" s="46">
        <v>3498</v>
      </c>
    </row>
    <row r="3549" spans="1:5" x14ac:dyDescent="0.35">
      <c r="A3549" s="46">
        <v>3499</v>
      </c>
    </row>
    <row r="3550" spans="1:5" s="30" customFormat="1" x14ac:dyDescent="0.35">
      <c r="A3550" s="46">
        <v>3500</v>
      </c>
    </row>
    <row r="3551" spans="1:5" x14ac:dyDescent="0.35">
      <c r="A3551" s="46">
        <v>3501</v>
      </c>
      <c r="B3551" s="31" t="s">
        <v>95</v>
      </c>
      <c r="C3551" s="31" t="s">
        <v>315</v>
      </c>
      <c r="D3551" s="31" t="s">
        <v>338</v>
      </c>
      <c r="E3551" s="31" t="s">
        <v>316</v>
      </c>
    </row>
    <row r="3552" spans="1:5" ht="29" x14ac:dyDescent="0.35">
      <c r="A3552" s="46">
        <v>3502</v>
      </c>
      <c r="B3552" s="32" t="s">
        <v>317</v>
      </c>
      <c r="C3552" s="32" t="s">
        <v>339</v>
      </c>
      <c r="D3552" s="32" t="s">
        <v>318</v>
      </c>
      <c r="E3552" s="33">
        <v>240883</v>
      </c>
    </row>
    <row r="3553" spans="1:5" x14ac:dyDescent="0.35">
      <c r="A3553" s="46">
        <v>3503</v>
      </c>
      <c r="B3553" s="32" t="s">
        <v>317</v>
      </c>
      <c r="C3553" s="32" t="s">
        <v>339</v>
      </c>
      <c r="D3553" s="32" t="s">
        <v>319</v>
      </c>
      <c r="E3553" s="33">
        <v>62228</v>
      </c>
    </row>
    <row r="3554" spans="1:5" ht="29" x14ac:dyDescent="0.35">
      <c r="A3554" s="46">
        <v>3504</v>
      </c>
      <c r="B3554" s="32" t="s">
        <v>317</v>
      </c>
      <c r="C3554" s="32" t="s">
        <v>339</v>
      </c>
      <c r="D3554" s="32" t="s">
        <v>320</v>
      </c>
      <c r="E3554" s="32">
        <v>601</v>
      </c>
    </row>
    <row r="3555" spans="1:5" x14ac:dyDescent="0.35">
      <c r="A3555" s="46">
        <v>3505</v>
      </c>
      <c r="B3555" s="32" t="s">
        <v>317</v>
      </c>
      <c r="C3555" s="32" t="s">
        <v>340</v>
      </c>
      <c r="D3555" s="32" t="s">
        <v>321</v>
      </c>
      <c r="E3555" s="33">
        <v>5299</v>
      </c>
    </row>
    <row r="3556" spans="1:5" x14ac:dyDescent="0.35">
      <c r="A3556" s="46">
        <v>3506</v>
      </c>
      <c r="B3556" s="32" t="s">
        <v>317</v>
      </c>
      <c r="C3556" s="32" t="s">
        <v>340</v>
      </c>
      <c r="D3556" s="32" t="s">
        <v>322</v>
      </c>
      <c r="E3556" s="33">
        <v>2086</v>
      </c>
    </row>
    <row r="3557" spans="1:5" x14ac:dyDescent="0.35">
      <c r="A3557" s="46">
        <v>3507</v>
      </c>
      <c r="B3557" s="32" t="s">
        <v>317</v>
      </c>
      <c r="C3557" s="32" t="s">
        <v>341</v>
      </c>
      <c r="D3557" s="32" t="s">
        <v>323</v>
      </c>
      <c r="E3557" s="32">
        <v>662</v>
      </c>
    </row>
    <row r="3558" spans="1:5" x14ac:dyDescent="0.35">
      <c r="A3558" s="46">
        <v>3508</v>
      </c>
      <c r="B3558" s="32" t="s">
        <v>317</v>
      </c>
      <c r="C3558" s="32" t="s">
        <v>341</v>
      </c>
      <c r="D3558" s="32" t="s">
        <v>324</v>
      </c>
      <c r="E3558" s="33">
        <v>5040</v>
      </c>
    </row>
    <row r="3559" spans="1:5" ht="29" x14ac:dyDescent="0.35">
      <c r="A3559" s="46">
        <v>3509</v>
      </c>
      <c r="B3559" s="32" t="s">
        <v>317</v>
      </c>
      <c r="C3559" s="32" t="s">
        <v>341</v>
      </c>
      <c r="D3559" s="32" t="s">
        <v>325</v>
      </c>
      <c r="E3559" s="32">
        <v>41</v>
      </c>
    </row>
    <row r="3560" spans="1:5" x14ac:dyDescent="0.35">
      <c r="A3560" s="46">
        <v>3510</v>
      </c>
      <c r="B3560" s="32" t="s">
        <v>345</v>
      </c>
      <c r="C3560" s="32" t="s">
        <v>327</v>
      </c>
      <c r="D3560" s="32" t="s">
        <v>327</v>
      </c>
      <c r="E3560" s="33">
        <v>295236</v>
      </c>
    </row>
    <row r="3561" spans="1:5" ht="29" x14ac:dyDescent="0.35">
      <c r="A3561" s="46">
        <v>3511</v>
      </c>
      <c r="B3561" s="32" t="s">
        <v>345</v>
      </c>
      <c r="C3561" s="32" t="s">
        <v>327</v>
      </c>
      <c r="D3561" s="32" t="s">
        <v>328</v>
      </c>
      <c r="E3561" s="33">
        <v>305969</v>
      </c>
    </row>
    <row r="3562" spans="1:5" x14ac:dyDescent="0.35">
      <c r="A3562" s="46">
        <v>3512</v>
      </c>
      <c r="B3562" s="32" t="s">
        <v>345</v>
      </c>
      <c r="C3562" s="32" t="s">
        <v>327</v>
      </c>
      <c r="D3562" s="32" t="s">
        <v>329</v>
      </c>
      <c r="E3562" s="33">
        <v>21244</v>
      </c>
    </row>
    <row r="3563" spans="1:5" ht="29" x14ac:dyDescent="0.35">
      <c r="A3563" s="46">
        <v>3513</v>
      </c>
      <c r="B3563" s="32" t="s">
        <v>345</v>
      </c>
      <c r="C3563" s="32" t="s">
        <v>342</v>
      </c>
      <c r="D3563" s="32" t="s">
        <v>330</v>
      </c>
      <c r="E3563" s="33">
        <v>1889</v>
      </c>
    </row>
    <row r="3564" spans="1:5" x14ac:dyDescent="0.35">
      <c r="A3564" s="46">
        <v>3514</v>
      </c>
      <c r="B3564" s="32" t="s">
        <v>345</v>
      </c>
      <c r="C3564" s="32" t="s">
        <v>342</v>
      </c>
      <c r="D3564" s="32" t="s">
        <v>331</v>
      </c>
      <c r="E3564" s="33">
        <v>78471</v>
      </c>
    </row>
    <row r="3565" spans="1:5" x14ac:dyDescent="0.35">
      <c r="A3565" s="46">
        <v>3515</v>
      </c>
      <c r="B3565" s="32" t="s">
        <v>345</v>
      </c>
      <c r="C3565" s="32" t="s">
        <v>343</v>
      </c>
      <c r="D3565" s="32" t="s">
        <v>332</v>
      </c>
      <c r="E3565" s="33">
        <v>3414</v>
      </c>
    </row>
    <row r="3566" spans="1:5" x14ac:dyDescent="0.35">
      <c r="A3566" s="46">
        <v>3516</v>
      </c>
      <c r="B3566" s="32" t="s">
        <v>345</v>
      </c>
      <c r="C3566" s="32" t="s">
        <v>343</v>
      </c>
      <c r="D3566" s="32" t="s">
        <v>333</v>
      </c>
      <c r="E3566" s="33">
        <v>26187</v>
      </c>
    </row>
    <row r="3567" spans="1:5" x14ac:dyDescent="0.35">
      <c r="A3567" s="46">
        <v>3517</v>
      </c>
      <c r="B3567" s="32" t="s">
        <v>345</v>
      </c>
      <c r="C3567" s="32" t="s">
        <v>343</v>
      </c>
      <c r="D3567" s="32" t="s">
        <v>334</v>
      </c>
      <c r="E3567" s="33">
        <v>26372</v>
      </c>
    </row>
    <row r="3568" spans="1:5" x14ac:dyDescent="0.35">
      <c r="A3568" s="46">
        <v>3518</v>
      </c>
      <c r="B3568" s="32" t="s">
        <v>345</v>
      </c>
      <c r="C3568" s="32" t="s">
        <v>343</v>
      </c>
      <c r="D3568" s="32" t="s">
        <v>335</v>
      </c>
      <c r="E3568" s="33">
        <v>1283</v>
      </c>
    </row>
    <row r="3569" spans="1:5" x14ac:dyDescent="0.35">
      <c r="A3569" s="46">
        <v>3519</v>
      </c>
      <c r="B3569" s="32" t="s">
        <v>345</v>
      </c>
      <c r="C3569" s="32" t="s">
        <v>336</v>
      </c>
      <c r="D3569" s="32" t="s">
        <v>336</v>
      </c>
      <c r="E3569" s="33">
        <v>4833</v>
      </c>
    </row>
    <row r="3570" spans="1:5" x14ac:dyDescent="0.35">
      <c r="A3570" s="46">
        <v>3520</v>
      </c>
      <c r="B3570" s="34" t="s">
        <v>337</v>
      </c>
      <c r="C3570" s="34"/>
      <c r="D3570" s="34"/>
      <c r="E3570" s="35">
        <f>SUM(E3552:E3569)</f>
        <v>1081738</v>
      </c>
    </row>
    <row r="3571" spans="1:5" x14ac:dyDescent="0.35">
      <c r="A3571" s="46">
        <v>3521</v>
      </c>
    </row>
    <row r="3572" spans="1:5" x14ac:dyDescent="0.35">
      <c r="A3572" s="46">
        <v>3522</v>
      </c>
    </row>
    <row r="3573" spans="1:5" x14ac:dyDescent="0.35">
      <c r="A3573" s="46">
        <v>3523</v>
      </c>
    </row>
    <row r="3574" spans="1:5" x14ac:dyDescent="0.35">
      <c r="A3574" s="46">
        <v>3524</v>
      </c>
    </row>
    <row r="3575" spans="1:5" x14ac:dyDescent="0.35">
      <c r="A3575" s="46">
        <v>3525</v>
      </c>
    </row>
    <row r="3576" spans="1:5" x14ac:dyDescent="0.35">
      <c r="A3576" s="46">
        <v>3526</v>
      </c>
    </row>
    <row r="3577" spans="1:5" x14ac:dyDescent="0.35">
      <c r="A3577" s="46">
        <v>3527</v>
      </c>
    </row>
    <row r="3578" spans="1:5" x14ac:dyDescent="0.35">
      <c r="A3578" s="46">
        <v>3528</v>
      </c>
    </row>
    <row r="3579" spans="1:5" x14ac:dyDescent="0.35">
      <c r="A3579" s="46">
        <v>3529</v>
      </c>
    </row>
    <row r="3580" spans="1:5" x14ac:dyDescent="0.35">
      <c r="A3580" s="46">
        <v>3530</v>
      </c>
    </row>
    <row r="3581" spans="1:5" x14ac:dyDescent="0.35">
      <c r="A3581" s="46">
        <v>3531</v>
      </c>
    </row>
    <row r="3582" spans="1:5" x14ac:dyDescent="0.35">
      <c r="A3582" s="46">
        <v>3532</v>
      </c>
    </row>
    <row r="3583" spans="1:5" x14ac:dyDescent="0.35">
      <c r="A3583" s="46">
        <v>3533</v>
      </c>
    </row>
    <row r="3584" spans="1:5" x14ac:dyDescent="0.35">
      <c r="A3584" s="46">
        <v>3534</v>
      </c>
    </row>
    <row r="3585" spans="1:1" x14ac:dyDescent="0.35">
      <c r="A3585" s="46">
        <v>3535</v>
      </c>
    </row>
    <row r="3586" spans="1:1" x14ac:dyDescent="0.35">
      <c r="A3586" s="46">
        <v>3536</v>
      </c>
    </row>
    <row r="3587" spans="1:1" x14ac:dyDescent="0.35">
      <c r="A3587" s="46">
        <v>3537</v>
      </c>
    </row>
    <row r="3588" spans="1:1" x14ac:dyDescent="0.35">
      <c r="A3588" s="46">
        <v>3538</v>
      </c>
    </row>
    <row r="3589" spans="1:1" x14ac:dyDescent="0.35">
      <c r="A3589" s="46">
        <v>3539</v>
      </c>
    </row>
    <row r="3590" spans="1:1" x14ac:dyDescent="0.35">
      <c r="A3590" s="46">
        <v>3540</v>
      </c>
    </row>
    <row r="3591" spans="1:1" x14ac:dyDescent="0.35">
      <c r="A3591" s="46">
        <v>3541</v>
      </c>
    </row>
    <row r="3592" spans="1:1" x14ac:dyDescent="0.35">
      <c r="A3592" s="46">
        <v>3542</v>
      </c>
    </row>
    <row r="3593" spans="1:1" x14ac:dyDescent="0.35">
      <c r="A3593" s="46">
        <v>3543</v>
      </c>
    </row>
    <row r="3594" spans="1:1" x14ac:dyDescent="0.35">
      <c r="A3594" s="46">
        <v>3544</v>
      </c>
    </row>
    <row r="3595" spans="1:1" x14ac:dyDescent="0.35">
      <c r="A3595" s="46">
        <v>3545</v>
      </c>
    </row>
    <row r="3596" spans="1:1" x14ac:dyDescent="0.35">
      <c r="A3596" s="46">
        <v>3546</v>
      </c>
    </row>
    <row r="3597" spans="1:1" x14ac:dyDescent="0.35">
      <c r="A3597" s="46">
        <v>3547</v>
      </c>
    </row>
    <row r="3598" spans="1:1" x14ac:dyDescent="0.35">
      <c r="A3598" s="46">
        <v>3548</v>
      </c>
    </row>
    <row r="3599" spans="1:1" x14ac:dyDescent="0.35">
      <c r="A3599" s="46">
        <v>3549</v>
      </c>
    </row>
    <row r="3600" spans="1:1" s="30" customFormat="1" x14ac:dyDescent="0.35">
      <c r="A3600" s="46">
        <v>3550</v>
      </c>
    </row>
    <row r="3601" spans="1:5" x14ac:dyDescent="0.35">
      <c r="A3601" s="46">
        <v>3551</v>
      </c>
      <c r="B3601" s="31" t="s">
        <v>96</v>
      </c>
      <c r="C3601" s="31" t="s">
        <v>315</v>
      </c>
      <c r="D3601" s="31" t="s">
        <v>338</v>
      </c>
      <c r="E3601" s="31" t="s">
        <v>316</v>
      </c>
    </row>
    <row r="3602" spans="1:5" ht="29" x14ac:dyDescent="0.35">
      <c r="A3602" s="46">
        <v>3552</v>
      </c>
      <c r="B3602" s="32" t="s">
        <v>317</v>
      </c>
      <c r="C3602" s="32" t="s">
        <v>339</v>
      </c>
      <c r="D3602" s="32" t="s">
        <v>318</v>
      </c>
      <c r="E3602" s="33">
        <v>214809</v>
      </c>
    </row>
    <row r="3603" spans="1:5" x14ac:dyDescent="0.35">
      <c r="A3603" s="46">
        <v>3553</v>
      </c>
      <c r="B3603" s="32" t="s">
        <v>317</v>
      </c>
      <c r="C3603" s="32" t="s">
        <v>339</v>
      </c>
      <c r="D3603" s="32" t="s">
        <v>319</v>
      </c>
      <c r="E3603" s="33">
        <v>15836</v>
      </c>
    </row>
    <row r="3604" spans="1:5" ht="29" x14ac:dyDescent="0.35">
      <c r="A3604" s="46">
        <v>3554</v>
      </c>
      <c r="B3604" s="32" t="s">
        <v>317</v>
      </c>
      <c r="C3604" s="32" t="s">
        <v>339</v>
      </c>
      <c r="D3604" s="32" t="s">
        <v>320</v>
      </c>
      <c r="E3604" s="32">
        <v>82</v>
      </c>
    </row>
    <row r="3605" spans="1:5" x14ac:dyDescent="0.35">
      <c r="A3605" s="46">
        <v>3555</v>
      </c>
      <c r="B3605" s="32" t="s">
        <v>317</v>
      </c>
      <c r="C3605" s="32" t="s">
        <v>340</v>
      </c>
      <c r="D3605" s="32" t="s">
        <v>321</v>
      </c>
      <c r="E3605" s="33">
        <v>337022</v>
      </c>
    </row>
    <row r="3606" spans="1:5" x14ac:dyDescent="0.35">
      <c r="A3606" s="46">
        <v>3556</v>
      </c>
      <c r="B3606" s="32" t="s">
        <v>317</v>
      </c>
      <c r="C3606" s="32" t="s">
        <v>340</v>
      </c>
      <c r="D3606" s="32" t="s">
        <v>322</v>
      </c>
      <c r="E3606" s="33">
        <v>23929</v>
      </c>
    </row>
    <row r="3607" spans="1:5" x14ac:dyDescent="0.35">
      <c r="A3607" s="46">
        <v>3557</v>
      </c>
      <c r="B3607" s="32" t="s">
        <v>317</v>
      </c>
      <c r="C3607" s="32" t="s">
        <v>341</v>
      </c>
      <c r="D3607" s="32" t="s">
        <v>324</v>
      </c>
      <c r="E3607" s="32">
        <v>945</v>
      </c>
    </row>
    <row r="3608" spans="1:5" x14ac:dyDescent="0.35">
      <c r="A3608" s="46">
        <v>3558</v>
      </c>
      <c r="B3608" s="32" t="s">
        <v>326</v>
      </c>
      <c r="C3608" s="32" t="s">
        <v>327</v>
      </c>
      <c r="D3608" s="32" t="s">
        <v>327</v>
      </c>
      <c r="E3608" s="33">
        <v>165496</v>
      </c>
    </row>
    <row r="3609" spans="1:5" ht="29" x14ac:dyDescent="0.35">
      <c r="A3609" s="46">
        <v>3559</v>
      </c>
      <c r="B3609" s="32" t="s">
        <v>326</v>
      </c>
      <c r="C3609" s="32" t="s">
        <v>327</v>
      </c>
      <c r="D3609" s="32" t="s">
        <v>328</v>
      </c>
      <c r="E3609" s="33">
        <v>74193</v>
      </c>
    </row>
    <row r="3610" spans="1:5" x14ac:dyDescent="0.35">
      <c r="A3610" s="46">
        <v>3560</v>
      </c>
      <c r="B3610" s="32" t="s">
        <v>326</v>
      </c>
      <c r="C3610" s="32" t="s">
        <v>327</v>
      </c>
      <c r="D3610" s="32" t="s">
        <v>329</v>
      </c>
      <c r="E3610" s="33">
        <v>5346</v>
      </c>
    </row>
    <row r="3611" spans="1:5" ht="29" x14ac:dyDescent="0.35">
      <c r="A3611" s="46">
        <v>3561</v>
      </c>
      <c r="B3611" s="32" t="s">
        <v>326</v>
      </c>
      <c r="C3611" s="32" t="s">
        <v>342</v>
      </c>
      <c r="D3611" s="32" t="s">
        <v>330</v>
      </c>
      <c r="E3611" s="33">
        <v>4751</v>
      </c>
    </row>
    <row r="3612" spans="1:5" x14ac:dyDescent="0.35">
      <c r="A3612" s="46">
        <v>3562</v>
      </c>
      <c r="B3612" s="32" t="s">
        <v>326</v>
      </c>
      <c r="C3612" s="32" t="s">
        <v>342</v>
      </c>
      <c r="D3612" s="32" t="s">
        <v>331</v>
      </c>
      <c r="E3612" s="33">
        <v>42624</v>
      </c>
    </row>
    <row r="3613" spans="1:5" x14ac:dyDescent="0.35">
      <c r="A3613" s="46">
        <v>3563</v>
      </c>
      <c r="B3613" s="32" t="s">
        <v>326</v>
      </c>
      <c r="C3613" s="32" t="s">
        <v>343</v>
      </c>
      <c r="D3613" s="32" t="s">
        <v>332</v>
      </c>
      <c r="E3613" s="32">
        <v>420</v>
      </c>
    </row>
    <row r="3614" spans="1:5" x14ac:dyDescent="0.35">
      <c r="A3614" s="46">
        <v>3564</v>
      </c>
      <c r="B3614" s="32" t="s">
        <v>326</v>
      </c>
      <c r="C3614" s="32" t="s">
        <v>343</v>
      </c>
      <c r="D3614" s="32" t="s">
        <v>333</v>
      </c>
      <c r="E3614" s="33">
        <v>4522</v>
      </c>
    </row>
    <row r="3615" spans="1:5" x14ac:dyDescent="0.35">
      <c r="A3615" s="46">
        <v>3565</v>
      </c>
      <c r="B3615" s="32" t="s">
        <v>326</v>
      </c>
      <c r="C3615" s="32" t="s">
        <v>343</v>
      </c>
      <c r="D3615" s="32" t="s">
        <v>334</v>
      </c>
      <c r="E3615" s="33">
        <v>20327</v>
      </c>
    </row>
    <row r="3616" spans="1:5" x14ac:dyDescent="0.35">
      <c r="A3616" s="46">
        <v>3566</v>
      </c>
      <c r="B3616" s="32" t="s">
        <v>326</v>
      </c>
      <c r="C3616" s="32" t="s">
        <v>343</v>
      </c>
      <c r="D3616" s="32" t="s">
        <v>335</v>
      </c>
      <c r="E3616" s="32">
        <v>225</v>
      </c>
    </row>
    <row r="3617" spans="1:5" x14ac:dyDescent="0.35">
      <c r="A3617" s="46">
        <v>3567</v>
      </c>
      <c r="B3617" s="32" t="s">
        <v>326</v>
      </c>
      <c r="C3617" s="32" t="s">
        <v>343</v>
      </c>
      <c r="D3617" s="32" t="s">
        <v>336</v>
      </c>
      <c r="E3617" s="32">
        <v>361</v>
      </c>
    </row>
    <row r="3618" spans="1:5" x14ac:dyDescent="0.35">
      <c r="A3618" s="46">
        <v>3568</v>
      </c>
      <c r="B3618" s="34" t="s">
        <v>337</v>
      </c>
      <c r="C3618" s="34"/>
      <c r="D3618" s="34"/>
      <c r="E3618" s="35">
        <f>SUM(E3602:E3617)</f>
        <v>910888</v>
      </c>
    </row>
    <row r="3619" spans="1:5" x14ac:dyDescent="0.35">
      <c r="A3619" s="46">
        <v>3569</v>
      </c>
    </row>
    <row r="3620" spans="1:5" x14ac:dyDescent="0.35">
      <c r="A3620" s="46">
        <v>3570</v>
      </c>
    </row>
    <row r="3621" spans="1:5" x14ac:dyDescent="0.35">
      <c r="A3621" s="46">
        <v>3571</v>
      </c>
    </row>
    <row r="3622" spans="1:5" x14ac:dyDescent="0.35">
      <c r="A3622" s="46">
        <v>3572</v>
      </c>
    </row>
    <row r="3623" spans="1:5" x14ac:dyDescent="0.35">
      <c r="A3623" s="46">
        <v>3573</v>
      </c>
    </row>
    <row r="3624" spans="1:5" x14ac:dyDescent="0.35">
      <c r="A3624" s="46">
        <v>3574</v>
      </c>
    </row>
    <row r="3625" spans="1:5" x14ac:dyDescent="0.35">
      <c r="A3625" s="46">
        <v>3575</v>
      </c>
    </row>
    <row r="3626" spans="1:5" x14ac:dyDescent="0.35">
      <c r="A3626" s="46">
        <v>3576</v>
      </c>
    </row>
    <row r="3627" spans="1:5" x14ac:dyDescent="0.35">
      <c r="A3627" s="46">
        <v>3577</v>
      </c>
    </row>
    <row r="3628" spans="1:5" x14ac:dyDescent="0.35">
      <c r="A3628" s="46">
        <v>3578</v>
      </c>
    </row>
    <row r="3629" spans="1:5" x14ac:dyDescent="0.35">
      <c r="A3629" s="46">
        <v>3579</v>
      </c>
    </row>
    <row r="3630" spans="1:5" x14ac:dyDescent="0.35">
      <c r="A3630" s="46">
        <v>3580</v>
      </c>
    </row>
    <row r="3631" spans="1:5" x14ac:dyDescent="0.35">
      <c r="A3631" s="46">
        <v>3581</v>
      </c>
    </row>
    <row r="3632" spans="1:5" x14ac:dyDescent="0.35">
      <c r="A3632" s="46">
        <v>3582</v>
      </c>
    </row>
    <row r="3633" spans="1:1" x14ac:dyDescent="0.35">
      <c r="A3633" s="46">
        <v>3583</v>
      </c>
    </row>
    <row r="3634" spans="1:1" x14ac:dyDescent="0.35">
      <c r="A3634" s="46">
        <v>3584</v>
      </c>
    </row>
    <row r="3635" spans="1:1" x14ac:dyDescent="0.35">
      <c r="A3635" s="46">
        <v>3585</v>
      </c>
    </row>
    <row r="3636" spans="1:1" x14ac:dyDescent="0.35">
      <c r="A3636" s="46">
        <v>3586</v>
      </c>
    </row>
    <row r="3637" spans="1:1" x14ac:dyDescent="0.35">
      <c r="A3637" s="46">
        <v>3587</v>
      </c>
    </row>
    <row r="3638" spans="1:1" x14ac:dyDescent="0.35">
      <c r="A3638" s="46">
        <v>3588</v>
      </c>
    </row>
    <row r="3639" spans="1:1" x14ac:dyDescent="0.35">
      <c r="A3639" s="46">
        <v>3589</v>
      </c>
    </row>
    <row r="3640" spans="1:1" x14ac:dyDescent="0.35">
      <c r="A3640" s="46">
        <v>3590</v>
      </c>
    </row>
    <row r="3641" spans="1:1" x14ac:dyDescent="0.35">
      <c r="A3641" s="46">
        <v>3591</v>
      </c>
    </row>
    <row r="3642" spans="1:1" x14ac:dyDescent="0.35">
      <c r="A3642" s="46">
        <v>3592</v>
      </c>
    </row>
    <row r="3643" spans="1:1" x14ac:dyDescent="0.35">
      <c r="A3643" s="46">
        <v>3593</v>
      </c>
    </row>
    <row r="3644" spans="1:1" x14ac:dyDescent="0.35">
      <c r="A3644" s="46">
        <v>3594</v>
      </c>
    </row>
    <row r="3645" spans="1:1" x14ac:dyDescent="0.35">
      <c r="A3645" s="46">
        <v>3595</v>
      </c>
    </row>
    <row r="3646" spans="1:1" x14ac:dyDescent="0.35">
      <c r="A3646" s="46">
        <v>3596</v>
      </c>
    </row>
    <row r="3647" spans="1:1" x14ac:dyDescent="0.35">
      <c r="A3647" s="46">
        <v>3597</v>
      </c>
    </row>
    <row r="3648" spans="1:1" x14ac:dyDescent="0.35">
      <c r="A3648" s="46">
        <v>3598</v>
      </c>
    </row>
    <row r="3649" spans="1:5" x14ac:dyDescent="0.35">
      <c r="A3649" s="46">
        <v>3599</v>
      </c>
    </row>
    <row r="3650" spans="1:5" s="30" customFormat="1" x14ac:dyDescent="0.35">
      <c r="A3650" s="46">
        <v>3600</v>
      </c>
    </row>
    <row r="3651" spans="1:5" x14ac:dyDescent="0.35">
      <c r="A3651" s="46">
        <v>3601</v>
      </c>
      <c r="B3651" s="31" t="s">
        <v>45</v>
      </c>
      <c r="C3651" s="31" t="s">
        <v>315</v>
      </c>
      <c r="D3651" s="31" t="s">
        <v>338</v>
      </c>
      <c r="E3651" s="31" t="s">
        <v>316</v>
      </c>
    </row>
    <row r="3652" spans="1:5" x14ac:dyDescent="0.35">
      <c r="A3652" s="46">
        <v>3602</v>
      </c>
      <c r="B3652" s="32" t="s">
        <v>326</v>
      </c>
      <c r="C3652" s="32" t="s">
        <v>327</v>
      </c>
      <c r="D3652" s="32" t="s">
        <v>327</v>
      </c>
      <c r="E3652" s="32">
        <v>9</v>
      </c>
    </row>
    <row r="3653" spans="1:5" x14ac:dyDescent="0.35">
      <c r="A3653" s="46">
        <v>3603</v>
      </c>
      <c r="B3653" s="32" t="s">
        <v>326</v>
      </c>
      <c r="C3653" s="32" t="s">
        <v>343</v>
      </c>
      <c r="D3653" s="32" t="s">
        <v>332</v>
      </c>
      <c r="E3653" s="33">
        <v>5147</v>
      </c>
    </row>
    <row r="3654" spans="1:5" x14ac:dyDescent="0.35">
      <c r="A3654" s="46">
        <v>3604</v>
      </c>
      <c r="B3654" s="32" t="s">
        <v>326</v>
      </c>
      <c r="C3654" s="32" t="s">
        <v>343</v>
      </c>
      <c r="D3654" s="32" t="s">
        <v>333</v>
      </c>
      <c r="E3654" s="32">
        <v>13</v>
      </c>
    </row>
    <row r="3655" spans="1:5" x14ac:dyDescent="0.35">
      <c r="A3655" s="46">
        <v>3605</v>
      </c>
      <c r="B3655" s="32" t="s">
        <v>326</v>
      </c>
      <c r="C3655" s="32" t="s">
        <v>343</v>
      </c>
      <c r="D3655" s="32" t="s">
        <v>334</v>
      </c>
      <c r="E3655" s="33">
        <v>1260</v>
      </c>
    </row>
    <row r="3656" spans="1:5" x14ac:dyDescent="0.35">
      <c r="A3656" s="46">
        <v>3606</v>
      </c>
      <c r="B3656" s="32" t="s">
        <v>326</v>
      </c>
      <c r="C3656" s="32" t="s">
        <v>343</v>
      </c>
      <c r="D3656" s="32" t="s">
        <v>335</v>
      </c>
      <c r="E3656" s="32">
        <v>1</v>
      </c>
    </row>
    <row r="3657" spans="1:5" x14ac:dyDescent="0.35">
      <c r="A3657" s="46">
        <v>3607</v>
      </c>
      <c r="B3657" s="34" t="s">
        <v>337</v>
      </c>
      <c r="C3657" s="34"/>
      <c r="D3657" s="34"/>
      <c r="E3657" s="34">
        <f>SUM(E3652:E3656)</f>
        <v>6430</v>
      </c>
    </row>
    <row r="3658" spans="1:5" x14ac:dyDescent="0.35">
      <c r="A3658" s="46">
        <v>3608</v>
      </c>
    </row>
    <row r="3659" spans="1:5" x14ac:dyDescent="0.35">
      <c r="A3659" s="46">
        <v>3609</v>
      </c>
    </row>
    <row r="3660" spans="1:5" x14ac:dyDescent="0.35">
      <c r="A3660" s="46">
        <v>3610</v>
      </c>
    </row>
    <row r="3661" spans="1:5" x14ac:dyDescent="0.35">
      <c r="A3661" s="46">
        <v>3611</v>
      </c>
    </row>
    <row r="3662" spans="1:5" x14ac:dyDescent="0.35">
      <c r="A3662" s="46">
        <v>3612</v>
      </c>
    </row>
    <row r="3663" spans="1:5" x14ac:dyDescent="0.35">
      <c r="A3663" s="46">
        <v>3613</v>
      </c>
    </row>
    <row r="3664" spans="1:5" x14ac:dyDescent="0.35">
      <c r="A3664" s="46">
        <v>3614</v>
      </c>
    </row>
    <row r="3665" spans="1:1" x14ac:dyDescent="0.35">
      <c r="A3665" s="46">
        <v>3615</v>
      </c>
    </row>
    <row r="3666" spans="1:1" x14ac:dyDescent="0.35">
      <c r="A3666" s="46">
        <v>3616</v>
      </c>
    </row>
    <row r="3667" spans="1:1" x14ac:dyDescent="0.35">
      <c r="A3667" s="46">
        <v>3617</v>
      </c>
    </row>
    <row r="3668" spans="1:1" x14ac:dyDescent="0.35">
      <c r="A3668" s="46">
        <v>3618</v>
      </c>
    </row>
    <row r="3669" spans="1:1" x14ac:dyDescent="0.35">
      <c r="A3669" s="46">
        <v>3619</v>
      </c>
    </row>
    <row r="3670" spans="1:1" x14ac:dyDescent="0.35">
      <c r="A3670" s="46">
        <v>3620</v>
      </c>
    </row>
    <row r="3671" spans="1:1" x14ac:dyDescent="0.35">
      <c r="A3671" s="46">
        <v>3621</v>
      </c>
    </row>
    <row r="3672" spans="1:1" x14ac:dyDescent="0.35">
      <c r="A3672" s="46">
        <v>3622</v>
      </c>
    </row>
    <row r="3673" spans="1:1" x14ac:dyDescent="0.35">
      <c r="A3673" s="46">
        <v>3623</v>
      </c>
    </row>
    <row r="3674" spans="1:1" x14ac:dyDescent="0.35">
      <c r="A3674" s="46">
        <v>3624</v>
      </c>
    </row>
    <row r="3675" spans="1:1" x14ac:dyDescent="0.35">
      <c r="A3675" s="46">
        <v>3625</v>
      </c>
    </row>
    <row r="3676" spans="1:1" x14ac:dyDescent="0.35">
      <c r="A3676" s="46">
        <v>3626</v>
      </c>
    </row>
    <row r="3677" spans="1:1" x14ac:dyDescent="0.35">
      <c r="A3677" s="46">
        <v>3627</v>
      </c>
    </row>
    <row r="3678" spans="1:1" x14ac:dyDescent="0.35">
      <c r="A3678" s="46">
        <v>3628</v>
      </c>
    </row>
    <row r="3679" spans="1:1" x14ac:dyDescent="0.35">
      <c r="A3679" s="46">
        <v>3629</v>
      </c>
    </row>
    <row r="3680" spans="1:1" x14ac:dyDescent="0.35">
      <c r="A3680" s="46">
        <v>3630</v>
      </c>
    </row>
    <row r="3681" spans="1:1" x14ac:dyDescent="0.35">
      <c r="A3681" s="46">
        <v>3631</v>
      </c>
    </row>
    <row r="3682" spans="1:1" x14ac:dyDescent="0.35">
      <c r="A3682" s="46">
        <v>3632</v>
      </c>
    </row>
    <row r="3683" spans="1:1" x14ac:dyDescent="0.35">
      <c r="A3683" s="46">
        <v>3633</v>
      </c>
    </row>
    <row r="3684" spans="1:1" x14ac:dyDescent="0.35">
      <c r="A3684" s="46">
        <v>3634</v>
      </c>
    </row>
    <row r="3685" spans="1:1" x14ac:dyDescent="0.35">
      <c r="A3685" s="46">
        <v>3635</v>
      </c>
    </row>
    <row r="3686" spans="1:1" x14ac:dyDescent="0.35">
      <c r="A3686" s="46">
        <v>3636</v>
      </c>
    </row>
    <row r="3687" spans="1:1" x14ac:dyDescent="0.35">
      <c r="A3687" s="46">
        <v>3637</v>
      </c>
    </row>
    <row r="3688" spans="1:1" x14ac:dyDescent="0.35">
      <c r="A3688" s="46">
        <v>3638</v>
      </c>
    </row>
    <row r="3689" spans="1:1" x14ac:dyDescent="0.35">
      <c r="A3689" s="46">
        <v>3639</v>
      </c>
    </row>
    <row r="3690" spans="1:1" x14ac:dyDescent="0.35">
      <c r="A3690" s="46">
        <v>3640</v>
      </c>
    </row>
    <row r="3691" spans="1:1" x14ac:dyDescent="0.35">
      <c r="A3691" s="46">
        <v>3641</v>
      </c>
    </row>
    <row r="3692" spans="1:1" x14ac:dyDescent="0.35">
      <c r="A3692" s="46">
        <v>3642</v>
      </c>
    </row>
    <row r="3693" spans="1:1" x14ac:dyDescent="0.35">
      <c r="A3693" s="46">
        <v>3643</v>
      </c>
    </row>
    <row r="3694" spans="1:1" x14ac:dyDescent="0.35">
      <c r="A3694" s="46">
        <v>3644</v>
      </c>
    </row>
    <row r="3695" spans="1:1" x14ac:dyDescent="0.35">
      <c r="A3695" s="46">
        <v>3645</v>
      </c>
    </row>
    <row r="3696" spans="1:1" x14ac:dyDescent="0.35">
      <c r="A3696" s="46">
        <v>3646</v>
      </c>
    </row>
    <row r="3697" spans="1:5" x14ac:dyDescent="0.35">
      <c r="A3697" s="46">
        <v>3647</v>
      </c>
    </row>
    <row r="3698" spans="1:5" x14ac:dyDescent="0.35">
      <c r="A3698" s="46">
        <v>3648</v>
      </c>
    </row>
    <row r="3699" spans="1:5" x14ac:dyDescent="0.35">
      <c r="A3699" s="46">
        <v>3649</v>
      </c>
    </row>
    <row r="3700" spans="1:5" s="30" customFormat="1" x14ac:dyDescent="0.35">
      <c r="A3700" s="46">
        <v>3650</v>
      </c>
    </row>
    <row r="3701" spans="1:5" x14ac:dyDescent="0.35">
      <c r="A3701" s="46">
        <v>3651</v>
      </c>
      <c r="B3701" s="31" t="s">
        <v>97</v>
      </c>
      <c r="C3701" s="31" t="s">
        <v>315</v>
      </c>
      <c r="D3701" s="31" t="s">
        <v>338</v>
      </c>
      <c r="E3701" s="31" t="s">
        <v>316</v>
      </c>
    </row>
    <row r="3702" spans="1:5" ht="29" x14ac:dyDescent="0.35">
      <c r="A3702" s="46">
        <v>3652</v>
      </c>
      <c r="B3702" s="32" t="s">
        <v>317</v>
      </c>
      <c r="C3702" s="32" t="s">
        <v>339</v>
      </c>
      <c r="D3702" s="32" t="s">
        <v>318</v>
      </c>
      <c r="E3702" s="33">
        <v>10252</v>
      </c>
    </row>
    <row r="3703" spans="1:5" x14ac:dyDescent="0.35">
      <c r="A3703" s="46">
        <v>3653</v>
      </c>
      <c r="B3703" s="32" t="s">
        <v>317</v>
      </c>
      <c r="C3703" s="32" t="s">
        <v>339</v>
      </c>
      <c r="D3703" s="32" t="s">
        <v>319</v>
      </c>
      <c r="E3703" s="32">
        <v>42</v>
      </c>
    </row>
    <row r="3704" spans="1:5" x14ac:dyDescent="0.35">
      <c r="A3704" s="46">
        <v>3654</v>
      </c>
      <c r="B3704" s="32" t="s">
        <v>317</v>
      </c>
      <c r="C3704" s="32" t="s">
        <v>340</v>
      </c>
      <c r="D3704" s="32" t="s">
        <v>321</v>
      </c>
      <c r="E3704" s="32">
        <v>26</v>
      </c>
    </row>
    <row r="3705" spans="1:5" x14ac:dyDescent="0.35">
      <c r="A3705" s="46">
        <v>3655</v>
      </c>
      <c r="B3705" s="32" t="s">
        <v>317</v>
      </c>
      <c r="C3705" s="32" t="s">
        <v>341</v>
      </c>
      <c r="D3705" s="32" t="s">
        <v>323</v>
      </c>
      <c r="E3705" s="32">
        <v>1</v>
      </c>
    </row>
    <row r="3706" spans="1:5" x14ac:dyDescent="0.35">
      <c r="A3706" s="46">
        <v>3656</v>
      </c>
      <c r="B3706" s="32" t="s">
        <v>317</v>
      </c>
      <c r="C3706" s="32" t="s">
        <v>341</v>
      </c>
      <c r="D3706" s="32" t="s">
        <v>324</v>
      </c>
      <c r="E3706" s="32">
        <v>59</v>
      </c>
    </row>
    <row r="3707" spans="1:5" ht="29" x14ac:dyDescent="0.35">
      <c r="A3707" s="46">
        <v>3657</v>
      </c>
      <c r="B3707" s="32" t="s">
        <v>317</v>
      </c>
      <c r="C3707" s="32" t="s">
        <v>341</v>
      </c>
      <c r="D3707" s="32" t="s">
        <v>325</v>
      </c>
      <c r="E3707" s="32">
        <v>41</v>
      </c>
    </row>
    <row r="3708" spans="1:5" x14ac:dyDescent="0.35">
      <c r="A3708" s="46">
        <v>3658</v>
      </c>
      <c r="B3708" s="32" t="s">
        <v>326</v>
      </c>
      <c r="C3708" s="32" t="s">
        <v>327</v>
      </c>
      <c r="D3708" s="32" t="s">
        <v>327</v>
      </c>
      <c r="E3708" s="33">
        <v>7339</v>
      </c>
    </row>
    <row r="3709" spans="1:5" ht="29" x14ac:dyDescent="0.35">
      <c r="A3709" s="46">
        <v>3659</v>
      </c>
      <c r="B3709" s="32" t="s">
        <v>326</v>
      </c>
      <c r="C3709" s="32" t="s">
        <v>327</v>
      </c>
      <c r="D3709" s="32" t="s">
        <v>328</v>
      </c>
      <c r="E3709" s="33">
        <v>1806</v>
      </c>
    </row>
    <row r="3710" spans="1:5" x14ac:dyDescent="0.35">
      <c r="A3710" s="46">
        <v>3660</v>
      </c>
      <c r="B3710" s="32" t="s">
        <v>326</v>
      </c>
      <c r="C3710" s="32" t="s">
        <v>327</v>
      </c>
      <c r="D3710" s="32" t="s">
        <v>329</v>
      </c>
      <c r="E3710" s="32">
        <v>661</v>
      </c>
    </row>
    <row r="3711" spans="1:5" x14ac:dyDescent="0.35">
      <c r="A3711" s="46">
        <v>3661</v>
      </c>
      <c r="B3711" s="32" t="s">
        <v>326</v>
      </c>
      <c r="C3711" s="32" t="s">
        <v>342</v>
      </c>
      <c r="D3711" s="32" t="s">
        <v>331</v>
      </c>
      <c r="E3711" s="32">
        <v>31</v>
      </c>
    </row>
    <row r="3712" spans="1:5" x14ac:dyDescent="0.35">
      <c r="A3712" s="46">
        <v>3662</v>
      </c>
      <c r="B3712" s="32" t="s">
        <v>326</v>
      </c>
      <c r="C3712" s="32" t="s">
        <v>343</v>
      </c>
      <c r="D3712" s="32" t="s">
        <v>332</v>
      </c>
      <c r="E3712" s="33">
        <v>10549</v>
      </c>
    </row>
    <row r="3713" spans="1:5" x14ac:dyDescent="0.35">
      <c r="A3713" s="46">
        <v>3663</v>
      </c>
      <c r="B3713" s="32" t="s">
        <v>326</v>
      </c>
      <c r="C3713" s="32" t="s">
        <v>343</v>
      </c>
      <c r="D3713" s="32" t="s">
        <v>333</v>
      </c>
      <c r="E3713" s="33">
        <v>11898</v>
      </c>
    </row>
    <row r="3714" spans="1:5" x14ac:dyDescent="0.35">
      <c r="A3714" s="46">
        <v>3664</v>
      </c>
      <c r="B3714" s="32" t="s">
        <v>326</v>
      </c>
      <c r="C3714" s="32" t="s">
        <v>343</v>
      </c>
      <c r="D3714" s="32" t="s">
        <v>334</v>
      </c>
      <c r="E3714" s="33">
        <v>4711</v>
      </c>
    </row>
    <row r="3715" spans="1:5" x14ac:dyDescent="0.35">
      <c r="A3715" s="46">
        <v>3665</v>
      </c>
      <c r="B3715" s="32" t="s">
        <v>326</v>
      </c>
      <c r="C3715" s="32" t="s">
        <v>343</v>
      </c>
      <c r="D3715" s="32" t="s">
        <v>335</v>
      </c>
      <c r="E3715" s="33">
        <v>1312</v>
      </c>
    </row>
    <row r="3716" spans="1:5" x14ac:dyDescent="0.35">
      <c r="A3716" s="46">
        <v>3666</v>
      </c>
      <c r="B3716" s="32" t="s">
        <v>326</v>
      </c>
      <c r="C3716" s="32" t="s">
        <v>336</v>
      </c>
      <c r="D3716" s="32" t="s">
        <v>336</v>
      </c>
      <c r="E3716" s="32">
        <v>245</v>
      </c>
    </row>
    <row r="3717" spans="1:5" x14ac:dyDescent="0.35">
      <c r="A3717" s="46">
        <v>3667</v>
      </c>
      <c r="B3717" s="34" t="s">
        <v>337</v>
      </c>
      <c r="C3717" s="34"/>
      <c r="D3717" s="34"/>
      <c r="E3717" s="35">
        <v>48971</v>
      </c>
    </row>
    <row r="3718" spans="1:5" x14ac:dyDescent="0.35">
      <c r="A3718" s="46">
        <v>3668</v>
      </c>
    </row>
    <row r="3719" spans="1:5" x14ac:dyDescent="0.35">
      <c r="A3719" s="46">
        <v>3669</v>
      </c>
    </row>
    <row r="3720" spans="1:5" x14ac:dyDescent="0.35">
      <c r="A3720" s="46">
        <v>3670</v>
      </c>
    </row>
    <row r="3721" spans="1:5" x14ac:dyDescent="0.35">
      <c r="A3721" s="46">
        <v>3671</v>
      </c>
    </row>
    <row r="3722" spans="1:5" x14ac:dyDescent="0.35">
      <c r="A3722" s="46">
        <v>3672</v>
      </c>
    </row>
    <row r="3723" spans="1:5" x14ac:dyDescent="0.35">
      <c r="A3723" s="46">
        <v>3673</v>
      </c>
    </row>
    <row r="3724" spans="1:5" x14ac:dyDescent="0.35">
      <c r="A3724" s="46">
        <v>3674</v>
      </c>
    </row>
    <row r="3725" spans="1:5" x14ac:dyDescent="0.35">
      <c r="A3725" s="46">
        <v>3675</v>
      </c>
    </row>
    <row r="3726" spans="1:5" x14ac:dyDescent="0.35">
      <c r="A3726" s="46">
        <v>3676</v>
      </c>
    </row>
    <row r="3727" spans="1:5" x14ac:dyDescent="0.35">
      <c r="A3727" s="46">
        <v>3677</v>
      </c>
    </row>
    <row r="3728" spans="1:5" x14ac:dyDescent="0.35">
      <c r="A3728" s="46">
        <v>3678</v>
      </c>
    </row>
    <row r="3729" spans="1:1" x14ac:dyDescent="0.35">
      <c r="A3729" s="46">
        <v>3679</v>
      </c>
    </row>
    <row r="3730" spans="1:1" x14ac:dyDescent="0.35">
      <c r="A3730" s="46">
        <v>3680</v>
      </c>
    </row>
    <row r="3731" spans="1:1" x14ac:dyDescent="0.35">
      <c r="A3731" s="46">
        <v>3681</v>
      </c>
    </row>
    <row r="3732" spans="1:1" x14ac:dyDescent="0.35">
      <c r="A3732" s="46">
        <v>3682</v>
      </c>
    </row>
    <row r="3733" spans="1:1" x14ac:dyDescent="0.35">
      <c r="A3733" s="46">
        <v>3683</v>
      </c>
    </row>
    <row r="3734" spans="1:1" x14ac:dyDescent="0.35">
      <c r="A3734" s="46">
        <v>3684</v>
      </c>
    </row>
    <row r="3735" spans="1:1" x14ac:dyDescent="0.35">
      <c r="A3735" s="46">
        <v>3685</v>
      </c>
    </row>
    <row r="3736" spans="1:1" x14ac:dyDescent="0.35">
      <c r="A3736" s="46">
        <v>3686</v>
      </c>
    </row>
    <row r="3737" spans="1:1" x14ac:dyDescent="0.35">
      <c r="A3737" s="46">
        <v>3687</v>
      </c>
    </row>
    <row r="3738" spans="1:1" x14ac:dyDescent="0.35">
      <c r="A3738" s="46">
        <v>3688</v>
      </c>
    </row>
    <row r="3739" spans="1:1" x14ac:dyDescent="0.35">
      <c r="A3739" s="46">
        <v>3689</v>
      </c>
    </row>
    <row r="3740" spans="1:1" x14ac:dyDescent="0.35">
      <c r="A3740" s="46">
        <v>3690</v>
      </c>
    </row>
    <row r="3741" spans="1:1" x14ac:dyDescent="0.35">
      <c r="A3741" s="46">
        <v>3691</v>
      </c>
    </row>
    <row r="3742" spans="1:1" x14ac:dyDescent="0.35">
      <c r="A3742" s="46">
        <v>3692</v>
      </c>
    </row>
    <row r="3743" spans="1:1" x14ac:dyDescent="0.35">
      <c r="A3743" s="46">
        <v>3693</v>
      </c>
    </row>
    <row r="3744" spans="1:1" x14ac:dyDescent="0.35">
      <c r="A3744" s="46">
        <v>3694</v>
      </c>
    </row>
    <row r="3745" spans="1:5" x14ac:dyDescent="0.35">
      <c r="A3745" s="46">
        <v>3695</v>
      </c>
    </row>
    <row r="3746" spans="1:5" x14ac:dyDescent="0.35">
      <c r="A3746" s="46">
        <v>3696</v>
      </c>
    </row>
    <row r="3747" spans="1:5" x14ac:dyDescent="0.35">
      <c r="A3747" s="46">
        <v>3697</v>
      </c>
    </row>
    <row r="3748" spans="1:5" x14ac:dyDescent="0.35">
      <c r="A3748" s="46">
        <v>3698</v>
      </c>
    </row>
    <row r="3749" spans="1:5" x14ac:dyDescent="0.35">
      <c r="A3749" s="46">
        <v>3699</v>
      </c>
    </row>
    <row r="3750" spans="1:5" s="30" customFormat="1" x14ac:dyDescent="0.35">
      <c r="A3750" s="46">
        <v>3700</v>
      </c>
    </row>
    <row r="3751" spans="1:5" x14ac:dyDescent="0.35">
      <c r="A3751" s="46">
        <v>3701</v>
      </c>
      <c r="B3751" s="31" t="s">
        <v>98</v>
      </c>
      <c r="C3751" s="31" t="s">
        <v>315</v>
      </c>
      <c r="D3751" s="31" t="s">
        <v>338</v>
      </c>
      <c r="E3751" s="31" t="s">
        <v>316</v>
      </c>
    </row>
    <row r="3752" spans="1:5" ht="29" x14ac:dyDescent="0.35">
      <c r="A3752" s="46">
        <v>3702</v>
      </c>
      <c r="B3752" s="32" t="s">
        <v>317</v>
      </c>
      <c r="C3752" s="32" t="s">
        <v>339</v>
      </c>
      <c r="D3752" s="32" t="s">
        <v>346</v>
      </c>
      <c r="E3752" s="32">
        <v>2</v>
      </c>
    </row>
    <row r="3753" spans="1:5" ht="29" x14ac:dyDescent="0.35">
      <c r="A3753" s="46">
        <v>3703</v>
      </c>
      <c r="B3753" s="32" t="s">
        <v>317</v>
      </c>
      <c r="C3753" s="32" t="s">
        <v>339</v>
      </c>
      <c r="D3753" s="32" t="s">
        <v>318</v>
      </c>
      <c r="E3753" s="33">
        <v>23904</v>
      </c>
    </row>
    <row r="3754" spans="1:5" x14ac:dyDescent="0.35">
      <c r="A3754" s="46">
        <v>3704</v>
      </c>
      <c r="B3754" s="32" t="s">
        <v>317</v>
      </c>
      <c r="C3754" s="32" t="s">
        <v>339</v>
      </c>
      <c r="D3754" s="32" t="s">
        <v>319</v>
      </c>
      <c r="E3754" s="32">
        <v>249</v>
      </c>
    </row>
    <row r="3755" spans="1:5" ht="29" x14ac:dyDescent="0.35">
      <c r="A3755" s="46">
        <v>3705</v>
      </c>
      <c r="B3755" s="32" t="s">
        <v>317</v>
      </c>
      <c r="C3755" s="32" t="s">
        <v>339</v>
      </c>
      <c r="D3755" s="32" t="s">
        <v>320</v>
      </c>
      <c r="E3755" s="32">
        <v>105</v>
      </c>
    </row>
    <row r="3756" spans="1:5" x14ac:dyDescent="0.35">
      <c r="A3756" s="46">
        <v>3706</v>
      </c>
      <c r="B3756" s="32" t="s">
        <v>317</v>
      </c>
      <c r="C3756" s="32" t="s">
        <v>340</v>
      </c>
      <c r="D3756" s="32" t="s">
        <v>321</v>
      </c>
      <c r="E3756" s="32">
        <v>115</v>
      </c>
    </row>
    <row r="3757" spans="1:5" x14ac:dyDescent="0.35">
      <c r="A3757" s="46">
        <v>3707</v>
      </c>
      <c r="B3757" s="32" t="s">
        <v>317</v>
      </c>
      <c r="C3757" s="32" t="s">
        <v>341</v>
      </c>
      <c r="D3757" s="32" t="s">
        <v>324</v>
      </c>
      <c r="E3757" s="32">
        <v>1</v>
      </c>
    </row>
    <row r="3758" spans="1:5" ht="29" x14ac:dyDescent="0.35">
      <c r="A3758" s="46">
        <v>3708</v>
      </c>
      <c r="B3758" s="32" t="s">
        <v>317</v>
      </c>
      <c r="C3758" s="32" t="s">
        <v>341</v>
      </c>
      <c r="D3758" s="32" t="s">
        <v>325</v>
      </c>
      <c r="E3758" s="32">
        <v>4</v>
      </c>
    </row>
    <row r="3759" spans="1:5" x14ac:dyDescent="0.35">
      <c r="A3759" s="46">
        <v>3709</v>
      </c>
      <c r="B3759" s="32" t="s">
        <v>326</v>
      </c>
      <c r="C3759" s="32" t="s">
        <v>327</v>
      </c>
      <c r="D3759" s="32" t="s">
        <v>327</v>
      </c>
      <c r="E3759" s="33">
        <v>6249</v>
      </c>
    </row>
    <row r="3760" spans="1:5" x14ac:dyDescent="0.35">
      <c r="A3760" s="46">
        <v>3710</v>
      </c>
      <c r="B3760" s="32" t="s">
        <v>326</v>
      </c>
      <c r="C3760" s="32" t="s">
        <v>327</v>
      </c>
      <c r="D3760" s="32" t="s">
        <v>329</v>
      </c>
      <c r="E3760" s="32">
        <v>443</v>
      </c>
    </row>
    <row r="3761" spans="1:5" x14ac:dyDescent="0.35">
      <c r="A3761" s="46">
        <v>3711</v>
      </c>
      <c r="B3761" s="32" t="s">
        <v>326</v>
      </c>
      <c r="C3761" s="32" t="s">
        <v>343</v>
      </c>
      <c r="D3761" s="32" t="s">
        <v>332</v>
      </c>
      <c r="E3761" s="33">
        <v>3504</v>
      </c>
    </row>
    <row r="3762" spans="1:5" x14ac:dyDescent="0.35">
      <c r="A3762" s="46">
        <v>3712</v>
      </c>
      <c r="B3762" s="32" t="s">
        <v>326</v>
      </c>
      <c r="C3762" s="32" t="s">
        <v>343</v>
      </c>
      <c r="D3762" s="32" t="s">
        <v>333</v>
      </c>
      <c r="E3762" s="33">
        <v>2353</v>
      </c>
    </row>
    <row r="3763" spans="1:5" x14ac:dyDescent="0.35">
      <c r="A3763" s="46">
        <v>3713</v>
      </c>
      <c r="B3763" s="32" t="s">
        <v>326</v>
      </c>
      <c r="C3763" s="32" t="s">
        <v>343</v>
      </c>
      <c r="D3763" s="32" t="s">
        <v>334</v>
      </c>
      <c r="E3763" s="33">
        <v>4409</v>
      </c>
    </row>
    <row r="3764" spans="1:5" x14ac:dyDescent="0.35">
      <c r="A3764" s="46">
        <v>3714</v>
      </c>
      <c r="B3764" s="32" t="s">
        <v>326</v>
      </c>
      <c r="C3764" s="32" t="s">
        <v>343</v>
      </c>
      <c r="D3764" s="32" t="s">
        <v>335</v>
      </c>
      <c r="E3764" s="32">
        <v>325</v>
      </c>
    </row>
    <row r="3765" spans="1:5" x14ac:dyDescent="0.35">
      <c r="A3765" s="46">
        <v>3715</v>
      </c>
      <c r="B3765" s="32" t="s">
        <v>326</v>
      </c>
      <c r="C3765" s="32" t="s">
        <v>336</v>
      </c>
      <c r="D3765" s="32" t="s">
        <v>336</v>
      </c>
      <c r="E3765" s="33">
        <v>1640</v>
      </c>
    </row>
    <row r="3766" spans="1:5" x14ac:dyDescent="0.35">
      <c r="A3766" s="46">
        <v>3716</v>
      </c>
      <c r="B3766" s="34" t="s">
        <v>337</v>
      </c>
      <c r="C3766" s="34"/>
      <c r="D3766" s="34"/>
      <c r="E3766" s="34">
        <f>SUM(E3752:E3765)</f>
        <v>43303</v>
      </c>
    </row>
    <row r="3767" spans="1:5" x14ac:dyDescent="0.35">
      <c r="A3767" s="46">
        <v>3717</v>
      </c>
    </row>
    <row r="3768" spans="1:5" x14ac:dyDescent="0.35">
      <c r="A3768" s="46">
        <v>3718</v>
      </c>
    </row>
    <row r="3769" spans="1:5" x14ac:dyDescent="0.35">
      <c r="A3769" s="46">
        <v>3719</v>
      </c>
    </row>
    <row r="3770" spans="1:5" x14ac:dyDescent="0.35">
      <c r="A3770" s="46">
        <v>3720</v>
      </c>
    </row>
    <row r="3771" spans="1:5" x14ac:dyDescent="0.35">
      <c r="A3771" s="46">
        <v>3721</v>
      </c>
    </row>
    <row r="3772" spans="1:5" x14ac:dyDescent="0.35">
      <c r="A3772" s="46">
        <v>3722</v>
      </c>
    </row>
    <row r="3773" spans="1:5" x14ac:dyDescent="0.35">
      <c r="A3773" s="46">
        <v>3723</v>
      </c>
    </row>
    <row r="3774" spans="1:5" x14ac:dyDescent="0.35">
      <c r="A3774" s="46">
        <v>3724</v>
      </c>
    </row>
    <row r="3775" spans="1:5" x14ac:dyDescent="0.35">
      <c r="A3775" s="46">
        <v>3725</v>
      </c>
    </row>
    <row r="3776" spans="1:5" x14ac:dyDescent="0.35">
      <c r="A3776" s="46">
        <v>3726</v>
      </c>
    </row>
    <row r="3777" spans="1:1" x14ac:dyDescent="0.35">
      <c r="A3777" s="46">
        <v>3727</v>
      </c>
    </row>
    <row r="3778" spans="1:1" x14ac:dyDescent="0.35">
      <c r="A3778" s="46">
        <v>3728</v>
      </c>
    </row>
    <row r="3779" spans="1:1" x14ac:dyDescent="0.35">
      <c r="A3779" s="46">
        <v>3729</v>
      </c>
    </row>
    <row r="3780" spans="1:1" x14ac:dyDescent="0.35">
      <c r="A3780" s="46">
        <v>3730</v>
      </c>
    </row>
    <row r="3781" spans="1:1" x14ac:dyDescent="0.35">
      <c r="A3781" s="46">
        <v>3731</v>
      </c>
    </row>
    <row r="3782" spans="1:1" x14ac:dyDescent="0.35">
      <c r="A3782" s="46">
        <v>3732</v>
      </c>
    </row>
    <row r="3783" spans="1:1" x14ac:dyDescent="0.35">
      <c r="A3783" s="46">
        <v>3733</v>
      </c>
    </row>
    <row r="3784" spans="1:1" x14ac:dyDescent="0.35">
      <c r="A3784" s="46">
        <v>3734</v>
      </c>
    </row>
    <row r="3785" spans="1:1" x14ac:dyDescent="0.35">
      <c r="A3785" s="46">
        <v>3735</v>
      </c>
    </row>
    <row r="3786" spans="1:1" x14ac:dyDescent="0.35">
      <c r="A3786" s="46">
        <v>3736</v>
      </c>
    </row>
    <row r="3787" spans="1:1" x14ac:dyDescent="0.35">
      <c r="A3787" s="46">
        <v>3737</v>
      </c>
    </row>
    <row r="3788" spans="1:1" x14ac:dyDescent="0.35">
      <c r="A3788" s="46">
        <v>3738</v>
      </c>
    </row>
    <row r="3789" spans="1:1" x14ac:dyDescent="0.35">
      <c r="A3789" s="46">
        <v>3739</v>
      </c>
    </row>
    <row r="3790" spans="1:1" x14ac:dyDescent="0.35">
      <c r="A3790" s="46">
        <v>3740</v>
      </c>
    </row>
    <row r="3791" spans="1:1" x14ac:dyDescent="0.35">
      <c r="A3791" s="46">
        <v>3741</v>
      </c>
    </row>
    <row r="3792" spans="1:1" x14ac:dyDescent="0.35">
      <c r="A3792" s="46">
        <v>3742</v>
      </c>
    </row>
    <row r="3793" spans="1:5" x14ac:dyDescent="0.35">
      <c r="A3793" s="46">
        <v>3743</v>
      </c>
    </row>
    <row r="3794" spans="1:5" x14ac:dyDescent="0.35">
      <c r="A3794" s="46">
        <v>3744</v>
      </c>
    </row>
    <row r="3795" spans="1:5" x14ac:dyDescent="0.35">
      <c r="A3795" s="46">
        <v>3745</v>
      </c>
    </row>
    <row r="3796" spans="1:5" x14ac:dyDescent="0.35">
      <c r="A3796" s="46">
        <v>3746</v>
      </c>
    </row>
    <row r="3797" spans="1:5" x14ac:dyDescent="0.35">
      <c r="A3797" s="46">
        <v>3747</v>
      </c>
    </row>
    <row r="3798" spans="1:5" x14ac:dyDescent="0.35">
      <c r="A3798" s="46">
        <v>3748</v>
      </c>
    </row>
    <row r="3799" spans="1:5" x14ac:dyDescent="0.35">
      <c r="A3799" s="46">
        <v>3749</v>
      </c>
    </row>
    <row r="3800" spans="1:5" s="30" customFormat="1" x14ac:dyDescent="0.35">
      <c r="A3800" s="46">
        <v>3750</v>
      </c>
    </row>
    <row r="3801" spans="1:5" x14ac:dyDescent="0.35">
      <c r="A3801" s="46">
        <v>3751</v>
      </c>
      <c r="B3801" s="31" t="s">
        <v>47</v>
      </c>
      <c r="C3801" s="31" t="s">
        <v>315</v>
      </c>
      <c r="D3801" s="31" t="s">
        <v>338</v>
      </c>
      <c r="E3801" s="31" t="s">
        <v>316</v>
      </c>
    </row>
    <row r="3802" spans="1:5" ht="29" x14ac:dyDescent="0.35">
      <c r="A3802" s="46">
        <v>3752</v>
      </c>
      <c r="B3802" s="32" t="s">
        <v>317</v>
      </c>
      <c r="C3802" s="32" t="s">
        <v>339</v>
      </c>
      <c r="D3802" s="32" t="s">
        <v>318</v>
      </c>
      <c r="E3802" s="33">
        <v>15308</v>
      </c>
    </row>
    <row r="3803" spans="1:5" x14ac:dyDescent="0.35">
      <c r="A3803" s="46">
        <v>3753</v>
      </c>
      <c r="B3803" s="32" t="s">
        <v>317</v>
      </c>
      <c r="C3803" s="32" t="s">
        <v>339</v>
      </c>
      <c r="D3803" s="32" t="s">
        <v>319</v>
      </c>
      <c r="E3803" s="32">
        <v>102</v>
      </c>
    </row>
    <row r="3804" spans="1:5" ht="29" x14ac:dyDescent="0.35">
      <c r="A3804" s="46">
        <v>3754</v>
      </c>
      <c r="B3804" s="32" t="s">
        <v>317</v>
      </c>
      <c r="C3804" s="32" t="s">
        <v>339</v>
      </c>
      <c r="D3804" s="32" t="s">
        <v>320</v>
      </c>
      <c r="E3804" s="32">
        <v>189</v>
      </c>
    </row>
    <row r="3805" spans="1:5" x14ac:dyDescent="0.35">
      <c r="A3805" s="46">
        <v>3755</v>
      </c>
      <c r="B3805" s="32" t="s">
        <v>317</v>
      </c>
      <c r="C3805" s="32" t="s">
        <v>340</v>
      </c>
      <c r="D3805" s="32" t="s">
        <v>321</v>
      </c>
      <c r="E3805" s="33">
        <v>2422</v>
      </c>
    </row>
    <row r="3806" spans="1:5" x14ac:dyDescent="0.35">
      <c r="A3806" s="46">
        <v>3756</v>
      </c>
      <c r="B3806" s="32" t="s">
        <v>317</v>
      </c>
      <c r="C3806" s="32" t="s">
        <v>340</v>
      </c>
      <c r="D3806" s="32" t="s">
        <v>322</v>
      </c>
      <c r="E3806" s="32">
        <v>69</v>
      </c>
    </row>
    <row r="3807" spans="1:5" x14ac:dyDescent="0.35">
      <c r="A3807" s="46">
        <v>3757</v>
      </c>
      <c r="B3807" s="32" t="s">
        <v>317</v>
      </c>
      <c r="C3807" s="32" t="s">
        <v>341</v>
      </c>
      <c r="D3807" s="32" t="s">
        <v>323</v>
      </c>
      <c r="E3807" s="32">
        <v>181</v>
      </c>
    </row>
    <row r="3808" spans="1:5" x14ac:dyDescent="0.35">
      <c r="A3808" s="46">
        <v>3758</v>
      </c>
      <c r="B3808" s="32" t="s">
        <v>317</v>
      </c>
      <c r="C3808" s="32" t="s">
        <v>341</v>
      </c>
      <c r="D3808" s="32" t="s">
        <v>324</v>
      </c>
      <c r="E3808" s="33">
        <v>2284</v>
      </c>
    </row>
    <row r="3809" spans="1:5" ht="29" x14ac:dyDescent="0.35">
      <c r="A3809" s="46">
        <v>3759</v>
      </c>
      <c r="B3809" s="32" t="s">
        <v>317</v>
      </c>
      <c r="C3809" s="32" t="s">
        <v>341</v>
      </c>
      <c r="D3809" s="32" t="s">
        <v>325</v>
      </c>
      <c r="E3809" s="32">
        <v>18</v>
      </c>
    </row>
    <row r="3810" spans="1:5" x14ac:dyDescent="0.35">
      <c r="A3810" s="46">
        <v>3760</v>
      </c>
      <c r="B3810" s="32" t="s">
        <v>326</v>
      </c>
      <c r="C3810" s="32" t="s">
        <v>327</v>
      </c>
      <c r="D3810" s="32" t="s">
        <v>327</v>
      </c>
      <c r="E3810" s="33">
        <v>5921</v>
      </c>
    </row>
    <row r="3811" spans="1:5" x14ac:dyDescent="0.35">
      <c r="A3811" s="46">
        <v>3761</v>
      </c>
      <c r="B3811" s="32" t="s">
        <v>326</v>
      </c>
      <c r="C3811" s="32" t="s">
        <v>327</v>
      </c>
      <c r="D3811" s="32" t="s">
        <v>329</v>
      </c>
      <c r="E3811" s="32">
        <v>184</v>
      </c>
    </row>
    <row r="3812" spans="1:5" x14ac:dyDescent="0.35">
      <c r="A3812" s="46">
        <v>3762</v>
      </c>
      <c r="B3812" s="32" t="s">
        <v>326</v>
      </c>
      <c r="C3812" s="32" t="s">
        <v>343</v>
      </c>
      <c r="D3812" s="32" t="s">
        <v>332</v>
      </c>
      <c r="E3812" s="33">
        <v>14008</v>
      </c>
    </row>
    <row r="3813" spans="1:5" x14ac:dyDescent="0.35">
      <c r="A3813" s="46">
        <v>3763</v>
      </c>
      <c r="B3813" s="32" t="s">
        <v>326</v>
      </c>
      <c r="C3813" s="32" t="s">
        <v>343</v>
      </c>
      <c r="D3813" s="32" t="s">
        <v>333</v>
      </c>
      <c r="E3813" s="33">
        <v>3490</v>
      </c>
    </row>
    <row r="3814" spans="1:5" x14ac:dyDescent="0.35">
      <c r="A3814" s="46">
        <v>3764</v>
      </c>
      <c r="B3814" s="32" t="s">
        <v>326</v>
      </c>
      <c r="C3814" s="32" t="s">
        <v>343</v>
      </c>
      <c r="D3814" s="32" t="s">
        <v>334</v>
      </c>
      <c r="E3814" s="33">
        <v>9447</v>
      </c>
    </row>
    <row r="3815" spans="1:5" x14ac:dyDescent="0.35">
      <c r="A3815" s="46">
        <v>3765</v>
      </c>
      <c r="B3815" s="32" t="s">
        <v>326</v>
      </c>
      <c r="C3815" s="32" t="s">
        <v>343</v>
      </c>
      <c r="D3815" s="32" t="s">
        <v>335</v>
      </c>
      <c r="E3815" s="32">
        <v>591</v>
      </c>
    </row>
    <row r="3816" spans="1:5" x14ac:dyDescent="0.35">
      <c r="A3816" s="46">
        <v>3766</v>
      </c>
      <c r="B3816" s="34" t="s">
        <v>337</v>
      </c>
      <c r="C3816" s="34"/>
      <c r="D3816" s="34"/>
      <c r="E3816" s="35">
        <v>54212</v>
      </c>
    </row>
    <row r="3817" spans="1:5" x14ac:dyDescent="0.35">
      <c r="A3817" s="46">
        <v>3767</v>
      </c>
    </row>
    <row r="3818" spans="1:5" x14ac:dyDescent="0.35">
      <c r="A3818" s="46">
        <v>3768</v>
      </c>
    </row>
    <row r="3819" spans="1:5" x14ac:dyDescent="0.35">
      <c r="A3819" s="46">
        <v>3769</v>
      </c>
    </row>
    <row r="3820" spans="1:5" x14ac:dyDescent="0.35">
      <c r="A3820" s="46">
        <v>3770</v>
      </c>
    </row>
    <row r="3821" spans="1:5" x14ac:dyDescent="0.35">
      <c r="A3821" s="46">
        <v>3771</v>
      </c>
    </row>
    <row r="3822" spans="1:5" x14ac:dyDescent="0.35">
      <c r="A3822" s="46">
        <v>3772</v>
      </c>
    </row>
    <row r="3823" spans="1:5" x14ac:dyDescent="0.35">
      <c r="A3823" s="46">
        <v>3773</v>
      </c>
    </row>
    <row r="3824" spans="1:5" x14ac:dyDescent="0.35">
      <c r="A3824" s="46">
        <v>3774</v>
      </c>
    </row>
    <row r="3825" spans="1:1" x14ac:dyDescent="0.35">
      <c r="A3825" s="46">
        <v>3775</v>
      </c>
    </row>
    <row r="3826" spans="1:1" x14ac:dyDescent="0.35">
      <c r="A3826" s="46">
        <v>3776</v>
      </c>
    </row>
    <row r="3827" spans="1:1" x14ac:dyDescent="0.35">
      <c r="A3827" s="46">
        <v>3777</v>
      </c>
    </row>
    <row r="3828" spans="1:1" x14ac:dyDescent="0.35">
      <c r="A3828" s="46">
        <v>3778</v>
      </c>
    </row>
    <row r="3829" spans="1:1" x14ac:dyDescent="0.35">
      <c r="A3829" s="46">
        <v>3779</v>
      </c>
    </row>
    <row r="3830" spans="1:1" x14ac:dyDescent="0.35">
      <c r="A3830" s="46">
        <v>3780</v>
      </c>
    </row>
    <row r="3831" spans="1:1" x14ac:dyDescent="0.35">
      <c r="A3831" s="46">
        <v>3781</v>
      </c>
    </row>
    <row r="3832" spans="1:1" x14ac:dyDescent="0.35">
      <c r="A3832" s="46">
        <v>3782</v>
      </c>
    </row>
    <row r="3833" spans="1:1" x14ac:dyDescent="0.35">
      <c r="A3833" s="46">
        <v>3783</v>
      </c>
    </row>
    <row r="3834" spans="1:1" x14ac:dyDescent="0.35">
      <c r="A3834" s="46">
        <v>3784</v>
      </c>
    </row>
    <row r="3835" spans="1:1" x14ac:dyDescent="0.35">
      <c r="A3835" s="46">
        <v>3785</v>
      </c>
    </row>
    <row r="3836" spans="1:1" x14ac:dyDescent="0.35">
      <c r="A3836" s="46">
        <v>3786</v>
      </c>
    </row>
    <row r="3837" spans="1:1" x14ac:dyDescent="0.35">
      <c r="A3837" s="46">
        <v>3787</v>
      </c>
    </row>
    <row r="3838" spans="1:1" x14ac:dyDescent="0.35">
      <c r="A3838" s="46">
        <v>3788</v>
      </c>
    </row>
    <row r="3839" spans="1:1" x14ac:dyDescent="0.35">
      <c r="A3839" s="46">
        <v>3789</v>
      </c>
    </row>
    <row r="3840" spans="1:1" x14ac:dyDescent="0.35">
      <c r="A3840" s="46">
        <v>3790</v>
      </c>
    </row>
    <row r="3841" spans="1:5" x14ac:dyDescent="0.35">
      <c r="A3841" s="46">
        <v>3791</v>
      </c>
    </row>
    <row r="3842" spans="1:5" x14ac:dyDescent="0.35">
      <c r="A3842" s="46">
        <v>3792</v>
      </c>
    </row>
    <row r="3843" spans="1:5" x14ac:dyDescent="0.35">
      <c r="A3843" s="46">
        <v>3793</v>
      </c>
    </row>
    <row r="3844" spans="1:5" x14ac:dyDescent="0.35">
      <c r="A3844" s="46">
        <v>3794</v>
      </c>
    </row>
    <row r="3845" spans="1:5" x14ac:dyDescent="0.35">
      <c r="A3845" s="46">
        <v>3795</v>
      </c>
    </row>
    <row r="3846" spans="1:5" x14ac:dyDescent="0.35">
      <c r="A3846" s="46">
        <v>3796</v>
      </c>
    </row>
    <row r="3847" spans="1:5" x14ac:dyDescent="0.35">
      <c r="A3847" s="46">
        <v>3797</v>
      </c>
    </row>
    <row r="3848" spans="1:5" x14ac:dyDescent="0.35">
      <c r="A3848" s="46">
        <v>3798</v>
      </c>
    </row>
    <row r="3849" spans="1:5" x14ac:dyDescent="0.35">
      <c r="A3849" s="46">
        <v>3799</v>
      </c>
    </row>
    <row r="3850" spans="1:5" s="30" customFormat="1" x14ac:dyDescent="0.35">
      <c r="A3850" s="46">
        <v>3800</v>
      </c>
    </row>
    <row r="3851" spans="1:5" x14ac:dyDescent="0.35">
      <c r="A3851" s="46">
        <v>3801</v>
      </c>
      <c r="B3851" s="31" t="s">
        <v>48</v>
      </c>
      <c r="C3851" s="31" t="s">
        <v>315</v>
      </c>
      <c r="D3851" s="31" t="s">
        <v>338</v>
      </c>
      <c r="E3851" s="31" t="s">
        <v>316</v>
      </c>
    </row>
    <row r="3852" spans="1:5" x14ac:dyDescent="0.35">
      <c r="A3852" s="46">
        <v>3802</v>
      </c>
      <c r="B3852" s="32" t="s">
        <v>326</v>
      </c>
      <c r="C3852" s="32" t="s">
        <v>327</v>
      </c>
      <c r="D3852" s="32" t="s">
        <v>327</v>
      </c>
      <c r="E3852" s="32">
        <v>145</v>
      </c>
    </row>
    <row r="3853" spans="1:5" x14ac:dyDescent="0.35">
      <c r="A3853" s="46">
        <v>3803</v>
      </c>
      <c r="B3853" s="32" t="s">
        <v>326</v>
      </c>
      <c r="C3853" s="32" t="s">
        <v>343</v>
      </c>
      <c r="D3853" s="32" t="s">
        <v>332</v>
      </c>
      <c r="E3853" s="33">
        <v>1220</v>
      </c>
    </row>
    <row r="3854" spans="1:5" x14ac:dyDescent="0.35">
      <c r="A3854" s="46">
        <v>3804</v>
      </c>
      <c r="B3854" s="32" t="s">
        <v>326</v>
      </c>
      <c r="C3854" s="32" t="s">
        <v>343</v>
      </c>
      <c r="D3854" s="32" t="s">
        <v>333</v>
      </c>
      <c r="E3854" s="32">
        <v>14</v>
      </c>
    </row>
    <row r="3855" spans="1:5" x14ac:dyDescent="0.35">
      <c r="A3855" s="46">
        <v>3805</v>
      </c>
      <c r="B3855" s="32" t="s">
        <v>326</v>
      </c>
      <c r="C3855" s="32" t="s">
        <v>343</v>
      </c>
      <c r="D3855" s="32" t="s">
        <v>334</v>
      </c>
      <c r="E3855" s="32">
        <v>574</v>
      </c>
    </row>
    <row r="3856" spans="1:5" x14ac:dyDescent="0.35">
      <c r="A3856" s="46">
        <v>3806</v>
      </c>
      <c r="B3856" s="34" t="s">
        <v>337</v>
      </c>
      <c r="C3856" s="34"/>
      <c r="D3856" s="34"/>
      <c r="E3856" s="35">
        <v>1954</v>
      </c>
    </row>
    <row r="3857" spans="1:1" x14ac:dyDescent="0.35">
      <c r="A3857" s="46">
        <v>3807</v>
      </c>
    </row>
    <row r="3858" spans="1:1" x14ac:dyDescent="0.35">
      <c r="A3858" s="46">
        <v>3808</v>
      </c>
    </row>
    <row r="3859" spans="1:1" x14ac:dyDescent="0.35">
      <c r="A3859" s="46">
        <v>3809</v>
      </c>
    </row>
    <row r="3860" spans="1:1" x14ac:dyDescent="0.35">
      <c r="A3860" s="46">
        <v>3810</v>
      </c>
    </row>
    <row r="3861" spans="1:1" x14ac:dyDescent="0.35">
      <c r="A3861" s="46">
        <v>3811</v>
      </c>
    </row>
    <row r="3862" spans="1:1" x14ac:dyDescent="0.35">
      <c r="A3862" s="46">
        <v>3812</v>
      </c>
    </row>
    <row r="3863" spans="1:1" x14ac:dyDescent="0.35">
      <c r="A3863" s="46">
        <v>3813</v>
      </c>
    </row>
    <row r="3864" spans="1:1" x14ac:dyDescent="0.35">
      <c r="A3864" s="46">
        <v>3814</v>
      </c>
    </row>
    <row r="3865" spans="1:1" x14ac:dyDescent="0.35">
      <c r="A3865" s="46">
        <v>3815</v>
      </c>
    </row>
    <row r="3866" spans="1:1" x14ac:dyDescent="0.35">
      <c r="A3866" s="46">
        <v>3816</v>
      </c>
    </row>
    <row r="3867" spans="1:1" x14ac:dyDescent="0.35">
      <c r="A3867" s="46">
        <v>3817</v>
      </c>
    </row>
    <row r="3868" spans="1:1" x14ac:dyDescent="0.35">
      <c r="A3868" s="46">
        <v>3818</v>
      </c>
    </row>
    <row r="3869" spans="1:1" x14ac:dyDescent="0.35">
      <c r="A3869" s="46">
        <v>3819</v>
      </c>
    </row>
    <row r="3870" spans="1:1" x14ac:dyDescent="0.35">
      <c r="A3870" s="46">
        <v>3820</v>
      </c>
    </row>
    <row r="3871" spans="1:1" x14ac:dyDescent="0.35">
      <c r="A3871" s="46">
        <v>3821</v>
      </c>
    </row>
    <row r="3872" spans="1:1" x14ac:dyDescent="0.35">
      <c r="A3872" s="46">
        <v>3822</v>
      </c>
    </row>
    <row r="3873" spans="1:1" x14ac:dyDescent="0.35">
      <c r="A3873" s="46">
        <v>3823</v>
      </c>
    </row>
    <row r="3874" spans="1:1" x14ac:dyDescent="0.35">
      <c r="A3874" s="46">
        <v>3824</v>
      </c>
    </row>
    <row r="3875" spans="1:1" x14ac:dyDescent="0.35">
      <c r="A3875" s="46">
        <v>3825</v>
      </c>
    </row>
    <row r="3876" spans="1:1" x14ac:dyDescent="0.35">
      <c r="A3876" s="46">
        <v>3826</v>
      </c>
    </row>
    <row r="3877" spans="1:1" x14ac:dyDescent="0.35">
      <c r="A3877" s="46">
        <v>3827</v>
      </c>
    </row>
    <row r="3878" spans="1:1" x14ac:dyDescent="0.35">
      <c r="A3878" s="46">
        <v>3828</v>
      </c>
    </row>
    <row r="3879" spans="1:1" x14ac:dyDescent="0.35">
      <c r="A3879" s="46">
        <v>3829</v>
      </c>
    </row>
    <row r="3880" spans="1:1" x14ac:dyDescent="0.35">
      <c r="A3880" s="46">
        <v>3830</v>
      </c>
    </row>
    <row r="3881" spans="1:1" x14ac:dyDescent="0.35">
      <c r="A3881" s="46">
        <v>3831</v>
      </c>
    </row>
    <row r="3882" spans="1:1" x14ac:dyDescent="0.35">
      <c r="A3882" s="46">
        <v>3832</v>
      </c>
    </row>
    <row r="3883" spans="1:1" x14ac:dyDescent="0.35">
      <c r="A3883" s="46">
        <v>3833</v>
      </c>
    </row>
    <row r="3884" spans="1:1" x14ac:dyDescent="0.35">
      <c r="A3884" s="46">
        <v>3834</v>
      </c>
    </row>
    <row r="3885" spans="1:1" x14ac:dyDescent="0.35">
      <c r="A3885" s="46">
        <v>3835</v>
      </c>
    </row>
    <row r="3886" spans="1:1" x14ac:dyDescent="0.35">
      <c r="A3886" s="46">
        <v>3836</v>
      </c>
    </row>
    <row r="3887" spans="1:1" x14ac:dyDescent="0.35">
      <c r="A3887" s="46">
        <v>3837</v>
      </c>
    </row>
    <row r="3888" spans="1:1" x14ac:dyDescent="0.35">
      <c r="A3888" s="46">
        <v>3838</v>
      </c>
    </row>
    <row r="3889" spans="1:17" x14ac:dyDescent="0.35">
      <c r="A3889" s="46">
        <v>3839</v>
      </c>
    </row>
    <row r="3890" spans="1:17" x14ac:dyDescent="0.35">
      <c r="A3890" s="46">
        <v>3840</v>
      </c>
    </row>
    <row r="3891" spans="1:17" x14ac:dyDescent="0.35">
      <c r="A3891" s="46">
        <v>3841</v>
      </c>
    </row>
    <row r="3892" spans="1:17" x14ac:dyDescent="0.35">
      <c r="A3892" s="46">
        <v>3842</v>
      </c>
    </row>
    <row r="3893" spans="1:17" x14ac:dyDescent="0.35">
      <c r="A3893" s="46">
        <v>3843</v>
      </c>
    </row>
    <row r="3894" spans="1:17" x14ac:dyDescent="0.35">
      <c r="A3894" s="46">
        <v>3844</v>
      </c>
    </row>
    <row r="3895" spans="1:17" x14ac:dyDescent="0.35">
      <c r="A3895" s="46">
        <v>3845</v>
      </c>
    </row>
    <row r="3896" spans="1:17" x14ac:dyDescent="0.35">
      <c r="A3896" s="46">
        <v>3846</v>
      </c>
    </row>
    <row r="3897" spans="1:17" x14ac:dyDescent="0.35">
      <c r="A3897" s="46">
        <v>3847</v>
      </c>
    </row>
    <row r="3898" spans="1:17" x14ac:dyDescent="0.35">
      <c r="A3898" s="46">
        <v>3848</v>
      </c>
    </row>
    <row r="3899" spans="1:17" x14ac:dyDescent="0.35">
      <c r="A3899" s="46">
        <v>3849</v>
      </c>
    </row>
    <row r="3900" spans="1:17" s="30" customFormat="1" x14ac:dyDescent="0.35">
      <c r="A3900" s="46">
        <v>3850</v>
      </c>
    </row>
    <row r="3901" spans="1:17" x14ac:dyDescent="0.35">
      <c r="A3901" s="46">
        <v>3851</v>
      </c>
      <c r="B3901" s="31" t="s">
        <v>99</v>
      </c>
      <c r="C3901" s="31" t="s">
        <v>315</v>
      </c>
      <c r="D3901" s="31" t="s">
        <v>338</v>
      </c>
      <c r="E3901" s="31" t="s">
        <v>316</v>
      </c>
      <c r="N3901" s="31"/>
      <c r="O3901" s="31"/>
      <c r="P3901" s="31"/>
      <c r="Q3901" s="31"/>
    </row>
    <row r="3902" spans="1:17" ht="29" x14ac:dyDescent="0.35">
      <c r="A3902" s="46">
        <v>3852</v>
      </c>
      <c r="B3902" s="32" t="s">
        <v>317</v>
      </c>
      <c r="C3902" s="32" t="s">
        <v>339</v>
      </c>
      <c r="D3902" s="32" t="s">
        <v>318</v>
      </c>
      <c r="E3902" s="33">
        <v>26231</v>
      </c>
      <c r="N3902" s="32"/>
      <c r="O3902" s="32"/>
      <c r="P3902" s="32"/>
      <c r="Q3902" s="33"/>
    </row>
    <row r="3903" spans="1:17" x14ac:dyDescent="0.35">
      <c r="A3903" s="46">
        <v>3853</v>
      </c>
      <c r="B3903" s="32" t="s">
        <v>317</v>
      </c>
      <c r="C3903" s="32" t="s">
        <v>339</v>
      </c>
      <c r="D3903" s="32" t="s">
        <v>319</v>
      </c>
      <c r="E3903" s="33">
        <v>1078</v>
      </c>
      <c r="N3903" s="32"/>
      <c r="O3903" s="32"/>
      <c r="P3903" s="32"/>
      <c r="Q3903" s="33"/>
    </row>
    <row r="3904" spans="1:17" ht="29" x14ac:dyDescent="0.35">
      <c r="A3904" s="46">
        <v>3854</v>
      </c>
      <c r="B3904" s="32" t="s">
        <v>317</v>
      </c>
      <c r="C3904" s="32" t="s">
        <v>339</v>
      </c>
      <c r="D3904" s="32" t="s">
        <v>320</v>
      </c>
      <c r="E3904" s="32">
        <v>158</v>
      </c>
      <c r="N3904" s="32"/>
      <c r="O3904" s="32"/>
      <c r="P3904" s="32"/>
      <c r="Q3904" s="32"/>
    </row>
    <row r="3905" spans="1:17" x14ac:dyDescent="0.35">
      <c r="A3905" s="46">
        <v>3855</v>
      </c>
      <c r="B3905" s="32" t="s">
        <v>317</v>
      </c>
      <c r="C3905" s="32" t="s">
        <v>340</v>
      </c>
      <c r="D3905" s="32" t="s">
        <v>321</v>
      </c>
      <c r="E3905" s="32">
        <v>3</v>
      </c>
      <c r="N3905" s="32"/>
      <c r="O3905" s="32"/>
      <c r="P3905" s="32"/>
      <c r="Q3905" s="32"/>
    </row>
    <row r="3906" spans="1:17" x14ac:dyDescent="0.35">
      <c r="A3906" s="46">
        <v>3856</v>
      </c>
      <c r="B3906" s="32" t="s">
        <v>317</v>
      </c>
      <c r="C3906" s="32" t="s">
        <v>341</v>
      </c>
      <c r="D3906" s="32" t="s">
        <v>323</v>
      </c>
      <c r="E3906" s="33">
        <v>3814</v>
      </c>
      <c r="N3906" s="32"/>
      <c r="O3906" s="32"/>
      <c r="P3906" s="32"/>
      <c r="Q3906" s="33"/>
    </row>
    <row r="3907" spans="1:17" x14ac:dyDescent="0.35">
      <c r="A3907" s="46">
        <v>3857</v>
      </c>
      <c r="B3907" s="32" t="s">
        <v>317</v>
      </c>
      <c r="C3907" s="32" t="s">
        <v>341</v>
      </c>
      <c r="D3907" s="32" t="s">
        <v>324</v>
      </c>
      <c r="E3907" s="33">
        <v>8997</v>
      </c>
      <c r="N3907" s="32"/>
      <c r="O3907" s="32"/>
      <c r="P3907" s="32"/>
      <c r="Q3907" s="33"/>
    </row>
    <row r="3908" spans="1:17" ht="29" x14ac:dyDescent="0.35">
      <c r="A3908" s="46">
        <v>3858</v>
      </c>
      <c r="B3908" s="32" t="s">
        <v>317</v>
      </c>
      <c r="C3908" s="32" t="s">
        <v>341</v>
      </c>
      <c r="D3908" s="32" t="s">
        <v>325</v>
      </c>
      <c r="E3908" s="33">
        <v>1164</v>
      </c>
      <c r="N3908" s="32"/>
      <c r="O3908" s="32"/>
      <c r="P3908" s="32"/>
      <c r="Q3908" s="33"/>
    </row>
    <row r="3909" spans="1:17" x14ac:dyDescent="0.35">
      <c r="A3909" s="46">
        <v>3859</v>
      </c>
      <c r="B3909" s="32" t="s">
        <v>326</v>
      </c>
      <c r="C3909" s="32" t="s">
        <v>327</v>
      </c>
      <c r="D3909" s="32" t="s">
        <v>327</v>
      </c>
      <c r="E3909" s="33">
        <v>85028</v>
      </c>
      <c r="N3909" s="32"/>
      <c r="O3909" s="32"/>
      <c r="P3909" s="32"/>
      <c r="Q3909" s="33"/>
    </row>
    <row r="3910" spans="1:17" ht="29" x14ac:dyDescent="0.35">
      <c r="A3910" s="46">
        <v>3860</v>
      </c>
      <c r="B3910" s="32" t="s">
        <v>326</v>
      </c>
      <c r="C3910" s="32" t="s">
        <v>327</v>
      </c>
      <c r="D3910" s="32" t="s">
        <v>328</v>
      </c>
      <c r="E3910" s="33">
        <v>69092</v>
      </c>
      <c r="N3910" s="32"/>
      <c r="O3910" s="32"/>
      <c r="P3910" s="32"/>
      <c r="Q3910" s="33"/>
    </row>
    <row r="3911" spans="1:17" x14ac:dyDescent="0.35">
      <c r="A3911" s="46">
        <v>3861</v>
      </c>
      <c r="B3911" s="32" t="s">
        <v>326</v>
      </c>
      <c r="C3911" s="32" t="s">
        <v>327</v>
      </c>
      <c r="D3911" s="32" t="s">
        <v>329</v>
      </c>
      <c r="E3911" s="33">
        <v>9523</v>
      </c>
      <c r="N3911" s="32"/>
      <c r="O3911" s="32"/>
      <c r="P3911" s="32"/>
      <c r="Q3911" s="33"/>
    </row>
    <row r="3912" spans="1:17" x14ac:dyDescent="0.35">
      <c r="A3912" s="46">
        <v>3862</v>
      </c>
      <c r="B3912" s="32" t="s">
        <v>326</v>
      </c>
      <c r="C3912" s="32" t="s">
        <v>342</v>
      </c>
      <c r="D3912" s="32" t="s">
        <v>331</v>
      </c>
      <c r="E3912" s="32">
        <v>106</v>
      </c>
      <c r="N3912" s="32"/>
      <c r="O3912" s="32"/>
      <c r="P3912" s="32"/>
      <c r="Q3912" s="32"/>
    </row>
    <row r="3913" spans="1:17" x14ac:dyDescent="0.35">
      <c r="A3913" s="46">
        <v>3863</v>
      </c>
      <c r="B3913" s="32" t="s">
        <v>326</v>
      </c>
      <c r="C3913" s="32" t="s">
        <v>343</v>
      </c>
      <c r="D3913" s="32" t="s">
        <v>332</v>
      </c>
      <c r="E3913" s="33">
        <v>10424</v>
      </c>
      <c r="N3913" s="32"/>
      <c r="O3913" s="32"/>
      <c r="P3913" s="32"/>
      <c r="Q3913" s="33"/>
    </row>
    <row r="3914" spans="1:17" x14ac:dyDescent="0.35">
      <c r="A3914" s="46">
        <v>3864</v>
      </c>
      <c r="B3914" s="32" t="s">
        <v>326</v>
      </c>
      <c r="C3914" s="32" t="s">
        <v>343</v>
      </c>
      <c r="D3914" s="32" t="s">
        <v>333</v>
      </c>
      <c r="E3914" s="33">
        <v>21272</v>
      </c>
      <c r="N3914" s="32"/>
      <c r="O3914" s="32"/>
      <c r="P3914" s="32"/>
      <c r="Q3914" s="33"/>
    </row>
    <row r="3915" spans="1:17" x14ac:dyDescent="0.35">
      <c r="A3915" s="46">
        <v>3865</v>
      </c>
      <c r="B3915" s="32" t="s">
        <v>326</v>
      </c>
      <c r="C3915" s="32" t="s">
        <v>343</v>
      </c>
      <c r="D3915" s="32" t="s">
        <v>334</v>
      </c>
      <c r="E3915" s="33">
        <v>8935</v>
      </c>
      <c r="N3915" s="32"/>
      <c r="O3915" s="32"/>
      <c r="P3915" s="32"/>
      <c r="Q3915" s="33"/>
    </row>
    <row r="3916" spans="1:17" x14ac:dyDescent="0.35">
      <c r="A3916" s="46">
        <v>3866</v>
      </c>
      <c r="B3916" s="32" t="s">
        <v>326</v>
      </c>
      <c r="C3916" s="32" t="s">
        <v>343</v>
      </c>
      <c r="D3916" s="32" t="s">
        <v>335</v>
      </c>
      <c r="E3916" s="32">
        <v>695</v>
      </c>
      <c r="N3916" s="32"/>
      <c r="O3916" s="32"/>
      <c r="P3916" s="32"/>
      <c r="Q3916" s="32"/>
    </row>
    <row r="3917" spans="1:17" x14ac:dyDescent="0.35">
      <c r="A3917" s="46">
        <v>3867</v>
      </c>
      <c r="B3917" s="32" t="s">
        <v>326</v>
      </c>
      <c r="C3917" s="32" t="s">
        <v>336</v>
      </c>
      <c r="D3917" s="32" t="s">
        <v>336</v>
      </c>
      <c r="E3917" s="32">
        <v>299</v>
      </c>
      <c r="N3917" s="32"/>
      <c r="O3917" s="32"/>
      <c r="P3917" s="32"/>
      <c r="Q3917" s="32"/>
    </row>
    <row r="3918" spans="1:17" x14ac:dyDescent="0.35">
      <c r="A3918" s="46">
        <v>3868</v>
      </c>
      <c r="B3918" s="34" t="s">
        <v>337</v>
      </c>
      <c r="C3918" s="34"/>
      <c r="D3918" s="34"/>
      <c r="E3918" s="35">
        <v>246817</v>
      </c>
      <c r="N3918" s="34"/>
      <c r="O3918" s="34"/>
      <c r="P3918" s="34"/>
      <c r="Q3918" s="35"/>
    </row>
    <row r="3919" spans="1:17" x14ac:dyDescent="0.35">
      <c r="A3919" s="46">
        <v>3869</v>
      </c>
      <c r="B3919" s="32"/>
      <c r="C3919" s="32"/>
      <c r="D3919" s="32"/>
      <c r="E3919" s="33"/>
    </row>
    <row r="3920" spans="1:17" x14ac:dyDescent="0.35">
      <c r="A3920" s="46">
        <v>3870</v>
      </c>
      <c r="B3920" s="34"/>
      <c r="C3920" s="34"/>
      <c r="D3920" s="34"/>
      <c r="E3920" s="34"/>
    </row>
    <row r="3921" spans="1:1" x14ac:dyDescent="0.35">
      <c r="A3921" s="46">
        <v>3871</v>
      </c>
    </row>
    <row r="3922" spans="1:1" x14ac:dyDescent="0.35">
      <c r="A3922" s="46">
        <v>3872</v>
      </c>
    </row>
    <row r="3923" spans="1:1" x14ac:dyDescent="0.35">
      <c r="A3923" s="46">
        <v>3873</v>
      </c>
    </row>
    <row r="3924" spans="1:1" x14ac:dyDescent="0.35">
      <c r="A3924" s="46">
        <v>3874</v>
      </c>
    </row>
    <row r="3925" spans="1:1" x14ac:dyDescent="0.35">
      <c r="A3925" s="46">
        <v>3875</v>
      </c>
    </row>
    <row r="3926" spans="1:1" x14ac:dyDescent="0.35">
      <c r="A3926" s="46">
        <v>3876</v>
      </c>
    </row>
    <row r="3927" spans="1:1" x14ac:dyDescent="0.35">
      <c r="A3927" s="46">
        <v>3877</v>
      </c>
    </row>
    <row r="3928" spans="1:1" x14ac:dyDescent="0.35">
      <c r="A3928" s="46">
        <v>3878</v>
      </c>
    </row>
    <row r="3929" spans="1:1" x14ac:dyDescent="0.35">
      <c r="A3929" s="46">
        <v>3879</v>
      </c>
    </row>
    <row r="3930" spans="1:1" x14ac:dyDescent="0.35">
      <c r="A3930" s="46">
        <v>3880</v>
      </c>
    </row>
    <row r="3931" spans="1:1" x14ac:dyDescent="0.35">
      <c r="A3931" s="46">
        <v>3881</v>
      </c>
    </row>
    <row r="3932" spans="1:1" x14ac:dyDescent="0.35">
      <c r="A3932" s="46">
        <v>3882</v>
      </c>
    </row>
    <row r="3933" spans="1:1" x14ac:dyDescent="0.35">
      <c r="A3933" s="46">
        <v>3883</v>
      </c>
    </row>
    <row r="3934" spans="1:1" x14ac:dyDescent="0.35">
      <c r="A3934" s="46">
        <v>3884</v>
      </c>
    </row>
    <row r="3935" spans="1:1" x14ac:dyDescent="0.35">
      <c r="A3935" s="46">
        <v>3885</v>
      </c>
    </row>
    <row r="3936" spans="1:1" x14ac:dyDescent="0.35">
      <c r="A3936" s="46">
        <v>3886</v>
      </c>
    </row>
    <row r="3937" spans="1:5" x14ac:dyDescent="0.35">
      <c r="A3937" s="46">
        <v>3887</v>
      </c>
    </row>
    <row r="3938" spans="1:5" x14ac:dyDescent="0.35">
      <c r="A3938" s="46">
        <v>3888</v>
      </c>
    </row>
    <row r="3939" spans="1:5" x14ac:dyDescent="0.35">
      <c r="A3939" s="46">
        <v>3889</v>
      </c>
    </row>
    <row r="3940" spans="1:5" x14ac:dyDescent="0.35">
      <c r="A3940" s="46">
        <v>3890</v>
      </c>
    </row>
    <row r="3941" spans="1:5" x14ac:dyDescent="0.35">
      <c r="A3941" s="46">
        <v>3891</v>
      </c>
    </row>
    <row r="3942" spans="1:5" x14ac:dyDescent="0.35">
      <c r="A3942" s="46">
        <v>3892</v>
      </c>
    </row>
    <row r="3943" spans="1:5" x14ac:dyDescent="0.35">
      <c r="A3943" s="46">
        <v>3893</v>
      </c>
    </row>
    <row r="3944" spans="1:5" x14ac:dyDescent="0.35">
      <c r="A3944" s="46">
        <v>3894</v>
      </c>
    </row>
    <row r="3945" spans="1:5" x14ac:dyDescent="0.35">
      <c r="A3945" s="46">
        <v>3895</v>
      </c>
    </row>
    <row r="3946" spans="1:5" x14ac:dyDescent="0.35">
      <c r="A3946" s="46">
        <v>3896</v>
      </c>
    </row>
    <row r="3947" spans="1:5" x14ac:dyDescent="0.35">
      <c r="A3947" s="46">
        <v>3897</v>
      </c>
    </row>
    <row r="3948" spans="1:5" x14ac:dyDescent="0.35">
      <c r="A3948" s="46">
        <v>3898</v>
      </c>
    </row>
    <row r="3949" spans="1:5" x14ac:dyDescent="0.35">
      <c r="A3949" s="46">
        <v>3899</v>
      </c>
    </row>
    <row r="3950" spans="1:5" s="30" customFormat="1" x14ac:dyDescent="0.35">
      <c r="A3950" s="46">
        <v>3900</v>
      </c>
    </row>
    <row r="3951" spans="1:5" x14ac:dyDescent="0.35">
      <c r="A3951" s="46">
        <v>3901</v>
      </c>
      <c r="B3951" s="31" t="s">
        <v>100</v>
      </c>
      <c r="C3951" s="31" t="s">
        <v>315</v>
      </c>
      <c r="D3951" s="31" t="s">
        <v>338</v>
      </c>
      <c r="E3951" s="31" t="s">
        <v>316</v>
      </c>
    </row>
    <row r="3952" spans="1:5" ht="29" x14ac:dyDescent="0.35">
      <c r="A3952" s="46">
        <v>3902</v>
      </c>
      <c r="B3952" s="32" t="s">
        <v>317</v>
      </c>
      <c r="C3952" s="32" t="s">
        <v>339</v>
      </c>
      <c r="D3952" s="32" t="s">
        <v>318</v>
      </c>
      <c r="E3952" s="33">
        <v>10618</v>
      </c>
    </row>
    <row r="3953" spans="1:5" ht="29" x14ac:dyDescent="0.35">
      <c r="A3953" s="46">
        <v>3903</v>
      </c>
      <c r="B3953" s="32" t="s">
        <v>317</v>
      </c>
      <c r="C3953" s="32" t="s">
        <v>339</v>
      </c>
      <c r="D3953" s="32" t="s">
        <v>320</v>
      </c>
      <c r="E3953" s="32">
        <v>24</v>
      </c>
    </row>
    <row r="3954" spans="1:5" x14ac:dyDescent="0.35">
      <c r="A3954" s="46">
        <v>3904</v>
      </c>
      <c r="B3954" s="32" t="s">
        <v>317</v>
      </c>
      <c r="C3954" s="32" t="s">
        <v>340</v>
      </c>
      <c r="D3954" s="32" t="s">
        <v>321</v>
      </c>
      <c r="E3954" s="33">
        <v>623747</v>
      </c>
    </row>
    <row r="3955" spans="1:5" x14ac:dyDescent="0.35">
      <c r="A3955" s="46">
        <v>3905</v>
      </c>
      <c r="B3955" s="32" t="s">
        <v>326</v>
      </c>
      <c r="C3955" s="32" t="s">
        <v>327</v>
      </c>
      <c r="D3955" s="32" t="s">
        <v>327</v>
      </c>
      <c r="E3955" s="33">
        <v>66749</v>
      </c>
    </row>
    <row r="3956" spans="1:5" ht="29" x14ac:dyDescent="0.35">
      <c r="A3956" s="46">
        <v>3906</v>
      </c>
      <c r="B3956" s="32" t="s">
        <v>326</v>
      </c>
      <c r="C3956" s="32" t="s">
        <v>327</v>
      </c>
      <c r="D3956" s="32" t="s">
        <v>328</v>
      </c>
      <c r="E3956" s="33">
        <v>4559</v>
      </c>
    </row>
    <row r="3957" spans="1:5" x14ac:dyDescent="0.35">
      <c r="A3957" s="46">
        <v>3907</v>
      </c>
      <c r="B3957" s="32" t="s">
        <v>326</v>
      </c>
      <c r="C3957" s="32" t="s">
        <v>327</v>
      </c>
      <c r="D3957" s="32" t="s">
        <v>329</v>
      </c>
      <c r="E3957" s="32">
        <v>69</v>
      </c>
    </row>
    <row r="3958" spans="1:5" ht="29" x14ac:dyDescent="0.35">
      <c r="A3958" s="46">
        <v>3908</v>
      </c>
      <c r="B3958" s="32" t="s">
        <v>326</v>
      </c>
      <c r="C3958" s="32" t="s">
        <v>342</v>
      </c>
      <c r="D3958" s="32" t="s">
        <v>330</v>
      </c>
      <c r="E3958" s="32">
        <v>35</v>
      </c>
    </row>
    <row r="3959" spans="1:5" x14ac:dyDescent="0.35">
      <c r="A3959" s="46">
        <v>3909</v>
      </c>
      <c r="B3959" s="32" t="s">
        <v>326</v>
      </c>
      <c r="C3959" s="32" t="s">
        <v>343</v>
      </c>
      <c r="D3959" s="32" t="s">
        <v>332</v>
      </c>
      <c r="E3959" s="32">
        <v>879</v>
      </c>
    </row>
    <row r="3960" spans="1:5" x14ac:dyDescent="0.35">
      <c r="A3960" s="46">
        <v>3910</v>
      </c>
      <c r="B3960" s="32" t="s">
        <v>326</v>
      </c>
      <c r="C3960" s="32" t="s">
        <v>343</v>
      </c>
      <c r="D3960" s="32" t="s">
        <v>333</v>
      </c>
      <c r="E3960" s="33">
        <v>1828</v>
      </c>
    </row>
    <row r="3961" spans="1:5" x14ac:dyDescent="0.35">
      <c r="A3961" s="46">
        <v>3911</v>
      </c>
      <c r="B3961" s="32" t="s">
        <v>326</v>
      </c>
      <c r="C3961" s="32" t="s">
        <v>343</v>
      </c>
      <c r="D3961" s="32" t="s">
        <v>334</v>
      </c>
      <c r="E3961" s="33">
        <v>22376</v>
      </c>
    </row>
    <row r="3962" spans="1:5" x14ac:dyDescent="0.35">
      <c r="A3962" s="46">
        <v>3912</v>
      </c>
      <c r="B3962" s="32" t="s">
        <v>326</v>
      </c>
      <c r="C3962" s="32" t="s">
        <v>343</v>
      </c>
      <c r="D3962" s="32" t="s">
        <v>335</v>
      </c>
      <c r="E3962" s="33">
        <v>1555</v>
      </c>
    </row>
    <row r="3963" spans="1:5" x14ac:dyDescent="0.35">
      <c r="A3963" s="46">
        <v>3913</v>
      </c>
      <c r="B3963" s="32" t="s">
        <v>326</v>
      </c>
      <c r="C3963" s="32" t="s">
        <v>336</v>
      </c>
      <c r="D3963" s="32" t="s">
        <v>336</v>
      </c>
      <c r="E3963" s="32">
        <v>146</v>
      </c>
    </row>
    <row r="3964" spans="1:5" x14ac:dyDescent="0.35">
      <c r="A3964" s="46">
        <v>3914</v>
      </c>
      <c r="B3964" s="34" t="s">
        <v>337</v>
      </c>
      <c r="C3964" s="34"/>
      <c r="D3964" s="34"/>
      <c r="E3964" s="35">
        <v>732581</v>
      </c>
    </row>
    <row r="3965" spans="1:5" x14ac:dyDescent="0.35">
      <c r="A3965" s="46">
        <v>3915</v>
      </c>
    </row>
    <row r="3966" spans="1:5" x14ac:dyDescent="0.35">
      <c r="A3966" s="46">
        <v>3916</v>
      </c>
    </row>
    <row r="3967" spans="1:5" x14ac:dyDescent="0.35">
      <c r="A3967" s="46">
        <v>3917</v>
      </c>
    </row>
    <row r="3968" spans="1:5" x14ac:dyDescent="0.35">
      <c r="A3968" s="46">
        <v>3918</v>
      </c>
    </row>
    <row r="3969" spans="1:1" x14ac:dyDescent="0.35">
      <c r="A3969" s="46">
        <v>3919</v>
      </c>
    </row>
    <row r="3970" spans="1:1" x14ac:dyDescent="0.35">
      <c r="A3970" s="46">
        <v>3920</v>
      </c>
    </row>
    <row r="3971" spans="1:1" x14ac:dyDescent="0.35">
      <c r="A3971" s="46">
        <v>3921</v>
      </c>
    </row>
    <row r="3972" spans="1:1" x14ac:dyDescent="0.35">
      <c r="A3972" s="46">
        <v>3922</v>
      </c>
    </row>
    <row r="3973" spans="1:1" x14ac:dyDescent="0.35">
      <c r="A3973" s="46">
        <v>3923</v>
      </c>
    </row>
    <row r="3974" spans="1:1" x14ac:dyDescent="0.35">
      <c r="A3974" s="46">
        <v>3924</v>
      </c>
    </row>
  </sheetData>
  <pageMargins left="0.7" right="0.7" top="0.75" bottom="0.75" header="0.3" footer="0.3"/>
  <drawing r:id="rId1"/>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A13810275</value>
    </field>
    <field name="Objective-Title">
      <value order="0">2026 Environment and Sustainability - Local Indicators</value>
    </field>
    <field name="Objective-Description">
      <value order="0"/>
    </field>
    <field name="Objective-CreationStamp">
      <value order="0">2026-06-10T06:21:07Z</value>
    </field>
    <field name="Objective-IsApproved">
      <value order="0">false</value>
    </field>
    <field name="Objective-IsPublished">
      <value order="0">true</value>
    </field>
    <field name="Objective-DatePublished">
      <value order="0">2026-06-10T06:21:09Z</value>
    </field>
    <field name="Objective-ModificationStamp">
      <value order="0">2026-08-10T02:10:40Z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vA17228409</value>
    </field>
    <field name="Objective-Version">
      <value order="0">1.0</value>
    </field>
    <field name="Objective-VersionNumber">
      <value order="0">1</value>
    </field>
    <field name="Objective-VersionComment">
      <value order="0"/>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Tree canopy</vt:lpstr>
      <vt:lpstr>SGU-Solar adjusted</vt:lpstr>
      <vt:lpstr>SGU Battery</vt:lpstr>
      <vt:lpstr>Waste Diversion</vt:lpstr>
      <vt:lpstr>Waste Data adjusted</vt:lpstr>
      <vt:lpstr>Environmental Scans</vt:lpstr>
      <vt:lpstr>Council performance</vt:lpstr>
      <vt:lpstr>Env Scan Rain Temp</vt:lpstr>
      <vt:lpstr>Land Use adjusted</vt:lpstr>
      <vt:lpstr>Front</vt:lpstr>
      <vt:lpstr>'Env Scan Rain Temp'!_Ref191384796</vt:lpstr>
      <vt:lpstr>Front!Print_Area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Brown</dc:creator>
  <cp:lastModifiedBy>Hayden Brown</cp:lastModifiedBy>
  <cp:lastPrinted>2026-05-04T21:29:33Z</cp:lastPrinted>
  <dcterms:created xsi:type="dcterms:W3CDTF">2026-04-11T05:23:33Z</dcterms:created>
  <dcterms:modified xsi:type="dcterms:W3CDTF">2026-06-10T06:20:34Z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A13810275</vt:lpwstr>
  </op:property>
  <op:property fmtid="{D5CDD505-2E9C-101B-9397-08002B2CF9AE}" pid="4" name="Objective-Title">
    <vt:lpwstr xmlns:vt="http://schemas.openxmlformats.org/officeDocument/2006/docPropsVTypes">2026 Environment and Sustainability - Local Indicators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2026-06-10T06:21:07Z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2026-06-10T06:21:09Z</vt:filetime>
  </op:property>
  <op:property fmtid="{D5CDD505-2E9C-101B-9397-08002B2CF9AE}" pid="10" name="Objective-ModificationStamp">
    <vt:filetime xmlns:vt="http://schemas.openxmlformats.org/officeDocument/2006/docPropsVTypes">2026-08-10T02:10:40Z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vA17228409</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