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3680892fefd451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1C3E39F4-434C-4E1D-A2DD-326C57F3F2FD}" xr6:coauthVersionLast="47" xr6:coauthVersionMax="47" xr10:uidLastSave="{00000000-0000-0000-0000-000000000000}"/>
  <bookViews>
    <workbookView xWindow="-110" yWindow="-110" windowWidth="19420" windowHeight="10420" tabRatio="538" xr2:uid="{00000000-000D-0000-FFFF-FFFF00000000}"/>
  </bookViews>
  <sheets>
    <sheet name="Municipalities" sheetId="5" r:id="rId1"/>
    <sheet name="Pop x Age 2008" sheetId="12" state="hidden" r:id="rId2"/>
    <sheet name="Municipal Charts" sheetId="14" r:id="rId3"/>
    <sheet name="SA2 Areas" sheetId="15" r:id="rId4"/>
  </sheets>
  <externalReferences>
    <externalReference r:id="rId5"/>
  </externalReferences>
  <definedNames>
    <definedName name="Full">#REF!</definedName>
    <definedName name="Glossary">#REF!</definedName>
    <definedName name="Introduction">#REF!</definedName>
    <definedName name="_xlnm.Print_Area" localSheetId="2">'Municipal Charts'!$B$1:$Q$44</definedName>
    <definedName name="_xlnm.Print_Area" localSheetId="0">Municipalities!$B$1:$AK$86</definedName>
    <definedName name="_xlnm.Print_Area" localSheetId="3">'SA2 Areas'!$AD$1:$BA$116</definedName>
    <definedName name="_xlnm.Print_Titles" localSheetId="0">Municipalities!$4:$6</definedName>
    <definedName name="scope">#REF!</definedName>
    <definedName name="table1">[1]Contents!#REF!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8" i="15" l="1"/>
  <c r="Z5" i="15"/>
  <c r="Y6" i="15"/>
  <c r="Y7" i="15"/>
  <c r="Y8" i="15"/>
  <c r="Y9" i="15"/>
  <c r="Y10" i="15"/>
  <c r="Y11" i="15"/>
  <c r="Y12" i="15"/>
  <c r="Y13" i="15"/>
  <c r="Y14" i="15"/>
  <c r="Y15" i="15"/>
  <c r="Y16" i="15"/>
  <c r="Z16" i="15" s="1"/>
  <c r="AS16" i="15" s="1"/>
  <c r="AT16" i="15" s="1"/>
  <c r="Y17" i="15"/>
  <c r="Y18" i="15"/>
  <c r="Y19" i="15"/>
  <c r="Z19" i="15" s="1"/>
  <c r="AS19" i="15" s="1"/>
  <c r="AT19" i="15" s="1"/>
  <c r="Y20" i="15"/>
  <c r="Y21" i="15"/>
  <c r="Y22" i="15"/>
  <c r="Y23" i="15"/>
  <c r="Y24" i="15"/>
  <c r="Y25" i="15"/>
  <c r="Z25" i="15" s="1"/>
  <c r="AS25" i="15" s="1"/>
  <c r="AT25" i="15" s="1"/>
  <c r="Y26" i="15"/>
  <c r="Y27" i="15"/>
  <c r="Y28" i="15"/>
  <c r="Y29" i="15"/>
  <c r="Y30" i="15"/>
  <c r="Y31" i="15"/>
  <c r="Y32" i="15"/>
  <c r="Y33" i="15"/>
  <c r="Z33" i="15" s="1"/>
  <c r="AS33" i="15" s="1"/>
  <c r="AT33" i="15" s="1"/>
  <c r="Y34" i="15"/>
  <c r="Y35" i="15"/>
  <c r="Y36" i="15"/>
  <c r="Y37" i="15"/>
  <c r="Y38" i="15"/>
  <c r="Y39" i="15"/>
  <c r="Z39" i="15" s="1"/>
  <c r="AS39" i="15" s="1"/>
  <c r="AT39" i="15" s="1"/>
  <c r="Y40" i="15"/>
  <c r="Z40" i="15" s="1"/>
  <c r="AS40" i="15" s="1"/>
  <c r="AT40" i="15" s="1"/>
  <c r="Y41" i="15"/>
  <c r="Z41" i="15" s="1"/>
  <c r="AS41" i="15" s="1"/>
  <c r="AT41" i="15" s="1"/>
  <c r="Y42" i="15"/>
  <c r="Y43" i="15"/>
  <c r="Y44" i="15"/>
  <c r="Y45" i="15"/>
  <c r="Y46" i="15"/>
  <c r="Y47" i="15"/>
  <c r="Y48" i="15"/>
  <c r="Z48" i="15" s="1"/>
  <c r="AS48" i="15" s="1"/>
  <c r="AT48" i="15" s="1"/>
  <c r="Y49" i="15"/>
  <c r="Y50" i="15"/>
  <c r="Y51" i="15"/>
  <c r="Y52" i="15"/>
  <c r="Y53" i="15"/>
  <c r="Y54" i="15"/>
  <c r="Y55" i="15"/>
  <c r="Z55" i="15" s="1"/>
  <c r="AS55" i="15" s="1"/>
  <c r="AT55" i="15" s="1"/>
  <c r="Y56" i="15"/>
  <c r="Z56" i="15" s="1"/>
  <c r="AS56" i="15" s="1"/>
  <c r="AT56" i="15" s="1"/>
  <c r="Y57" i="15"/>
  <c r="Z57" i="15" s="1"/>
  <c r="Y58" i="15"/>
  <c r="Y59" i="15"/>
  <c r="Y60" i="15"/>
  <c r="Y61" i="15"/>
  <c r="Y62" i="15"/>
  <c r="Y63" i="15"/>
  <c r="Y64" i="15"/>
  <c r="Y65" i="15"/>
  <c r="Y66" i="15"/>
  <c r="Y67" i="15"/>
  <c r="Y68" i="15"/>
  <c r="Y69" i="15"/>
  <c r="Y70" i="15"/>
  <c r="Y71" i="15"/>
  <c r="Y72" i="15"/>
  <c r="Y73" i="15"/>
  <c r="Y74" i="15"/>
  <c r="Y75" i="15"/>
  <c r="Y76" i="15"/>
  <c r="Y77" i="15"/>
  <c r="Y78" i="15"/>
  <c r="Z78" i="15" s="1"/>
  <c r="AS78" i="15" s="1"/>
  <c r="AT78" i="15" s="1"/>
  <c r="Y79" i="15"/>
  <c r="Z79" i="15" s="1"/>
  <c r="AS79" i="15" s="1"/>
  <c r="AT79" i="15" s="1"/>
  <c r="Y80" i="15"/>
  <c r="Y81" i="15"/>
  <c r="Z81" i="15" s="1"/>
  <c r="AS81" i="15" s="1"/>
  <c r="AT81" i="15" s="1"/>
  <c r="Y82" i="15"/>
  <c r="Y83" i="15"/>
  <c r="Y84" i="15"/>
  <c r="Y85" i="15"/>
  <c r="Y86" i="15"/>
  <c r="Y87" i="15"/>
  <c r="Y88" i="15"/>
  <c r="Z88" i="15" s="1"/>
  <c r="AS88" i="15" s="1"/>
  <c r="AT88" i="15" s="1"/>
  <c r="Y89" i="15"/>
  <c r="Y90" i="15"/>
  <c r="Y91" i="15"/>
  <c r="Y92" i="15"/>
  <c r="Y93" i="15"/>
  <c r="Y94" i="15"/>
  <c r="Y95" i="15"/>
  <c r="Y96" i="15"/>
  <c r="Z96" i="15" s="1"/>
  <c r="AS96" i="15" s="1"/>
  <c r="AT96" i="15" s="1"/>
  <c r="Y97" i="15"/>
  <c r="Y98" i="15"/>
  <c r="Y99" i="15"/>
  <c r="Z99" i="15" s="1"/>
  <c r="Y100" i="15"/>
  <c r="Y101" i="15"/>
  <c r="Y102" i="15"/>
  <c r="Y103" i="15"/>
  <c r="Y104" i="15"/>
  <c r="Y105" i="15"/>
  <c r="Z105" i="15" s="1"/>
  <c r="Y106" i="15"/>
  <c r="Y107" i="15"/>
  <c r="Y108" i="15"/>
  <c r="Y109" i="15"/>
  <c r="Y110" i="15"/>
  <c r="Y111" i="15"/>
  <c r="Y112" i="15"/>
  <c r="Y113" i="15"/>
  <c r="Y114" i="15"/>
  <c r="Y115" i="15"/>
  <c r="Y116" i="15"/>
  <c r="Y117" i="15"/>
  <c r="Y118" i="15"/>
  <c r="Y119" i="15"/>
  <c r="Z119" i="15" s="1"/>
  <c r="AS119" i="15" s="1"/>
  <c r="AT119" i="15" s="1"/>
  <c r="Y120" i="15"/>
  <c r="Z120" i="15" s="1"/>
  <c r="AS120" i="15" s="1"/>
  <c r="AT120" i="15" s="1"/>
  <c r="Y121" i="15"/>
  <c r="Z121" i="15" s="1"/>
  <c r="AS121" i="15" s="1"/>
  <c r="AT121" i="15" s="1"/>
  <c r="Y122" i="15"/>
  <c r="Y123" i="15"/>
  <c r="Y124" i="15"/>
  <c r="Y125" i="15"/>
  <c r="Y126" i="15"/>
  <c r="Y127" i="15"/>
  <c r="Y128" i="15"/>
  <c r="Z128" i="15" s="1"/>
  <c r="AS128" i="15" s="1"/>
  <c r="AT128" i="15" s="1"/>
  <c r="Y129" i="15"/>
  <c r="Y130" i="15"/>
  <c r="Z130" i="15" s="1"/>
  <c r="AS130" i="15" s="1"/>
  <c r="AT130" i="15" s="1"/>
  <c r="Y131" i="15"/>
  <c r="Y132" i="15"/>
  <c r="Y133" i="15"/>
  <c r="Y134" i="15"/>
  <c r="Y135" i="15"/>
  <c r="Y136" i="15"/>
  <c r="Y137" i="15"/>
  <c r="Y138" i="15"/>
  <c r="Y139" i="15"/>
  <c r="Z139" i="15" s="1"/>
  <c r="Y140" i="15"/>
  <c r="Y141" i="15"/>
  <c r="Y142" i="15"/>
  <c r="Y143" i="15"/>
  <c r="Y144" i="15"/>
  <c r="Y145" i="15"/>
  <c r="Z145" i="15" s="1"/>
  <c r="AS145" i="15" s="1"/>
  <c r="AT145" i="15" s="1"/>
  <c r="Y146" i="15"/>
  <c r="Y147" i="15"/>
  <c r="Y148" i="15"/>
  <c r="Y149" i="15"/>
  <c r="Y150" i="15"/>
  <c r="Y151" i="15"/>
  <c r="Y152" i="15"/>
  <c r="Y153" i="15"/>
  <c r="Y154" i="15"/>
  <c r="Y155" i="15"/>
  <c r="Y156" i="15"/>
  <c r="Y157" i="15"/>
  <c r="Y158" i="15"/>
  <c r="Y159" i="15"/>
  <c r="Z159" i="15" s="1"/>
  <c r="AS159" i="15" s="1"/>
  <c r="AT159" i="15" s="1"/>
  <c r="Y160" i="15"/>
  <c r="Z160" i="15" s="1"/>
  <c r="AS160" i="15" s="1"/>
  <c r="AT160" i="15" s="1"/>
  <c r="Y161" i="15"/>
  <c r="Z161" i="15" s="1"/>
  <c r="Y162" i="15"/>
  <c r="Y163" i="15"/>
  <c r="Y164" i="15"/>
  <c r="Y165" i="15"/>
  <c r="Y166" i="15"/>
  <c r="Y167" i="15"/>
  <c r="Y168" i="15"/>
  <c r="Z168" i="15" s="1"/>
  <c r="AS168" i="15" s="1"/>
  <c r="AT168" i="15" s="1"/>
  <c r="Y169" i="15"/>
  <c r="Y170" i="15"/>
  <c r="Y171" i="15"/>
  <c r="Y172" i="15"/>
  <c r="Y173" i="15"/>
  <c r="Y174" i="15"/>
  <c r="Y175" i="15"/>
  <c r="Y176" i="15"/>
  <c r="Y177" i="15"/>
  <c r="Y178" i="15"/>
  <c r="Y179" i="15"/>
  <c r="Y180" i="15"/>
  <c r="Y181" i="15"/>
  <c r="Y182" i="15"/>
  <c r="Y183" i="15"/>
  <c r="Y184" i="15"/>
  <c r="Y185" i="15"/>
  <c r="Z185" i="15" s="1"/>
  <c r="AS185" i="15" s="1"/>
  <c r="AT185" i="15" s="1"/>
  <c r="Y186" i="15"/>
  <c r="Y187" i="15"/>
  <c r="Y188" i="15"/>
  <c r="Y189" i="15"/>
  <c r="Y190" i="15"/>
  <c r="Y191" i="15"/>
  <c r="Y192" i="15"/>
  <c r="Y193" i="15"/>
  <c r="Y194" i="15"/>
  <c r="Y195" i="15"/>
  <c r="Y196" i="15"/>
  <c r="Y197" i="15"/>
  <c r="Y198" i="15"/>
  <c r="Y199" i="15"/>
  <c r="Z199" i="15" s="1"/>
  <c r="AS199" i="15" s="1"/>
  <c r="AT199" i="15" s="1"/>
  <c r="Y200" i="15"/>
  <c r="Z200" i="15" s="1"/>
  <c r="AS200" i="15" s="1"/>
  <c r="AT200" i="15" s="1"/>
  <c r="Y201" i="15"/>
  <c r="Z201" i="15" s="1"/>
  <c r="Y202" i="15"/>
  <c r="Y203" i="15"/>
  <c r="Y204" i="15"/>
  <c r="Y205" i="15"/>
  <c r="Y206" i="15"/>
  <c r="Y207" i="15"/>
  <c r="Y208" i="15"/>
  <c r="Z208" i="15" s="1"/>
  <c r="AS208" i="15" s="1"/>
  <c r="AT208" i="15" s="1"/>
  <c r="Y209" i="15"/>
  <c r="Y210" i="15"/>
  <c r="Y211" i="15"/>
  <c r="Y212" i="15"/>
  <c r="Y213" i="15"/>
  <c r="Y214" i="15"/>
  <c r="Y215" i="15"/>
  <c r="Z215" i="15" s="1"/>
  <c r="AS215" i="15" s="1"/>
  <c r="AT215" i="15" s="1"/>
  <c r="Y216" i="15"/>
  <c r="Z216" i="15" s="1"/>
  <c r="AS216" i="15" s="1"/>
  <c r="AT216" i="15" s="1"/>
  <c r="Y217" i="15"/>
  <c r="Y218" i="15"/>
  <c r="Y219" i="15"/>
  <c r="Z219" i="15" s="1"/>
  <c r="Y220" i="15"/>
  <c r="Y221" i="15"/>
  <c r="Y222" i="15"/>
  <c r="Y223" i="15"/>
  <c r="Y224" i="15"/>
  <c r="Y225" i="15"/>
  <c r="Z225" i="15" s="1"/>
  <c r="AS225" i="15" s="1"/>
  <c r="AT225" i="15" s="1"/>
  <c r="Y226" i="15"/>
  <c r="Y227" i="15"/>
  <c r="Y228" i="15"/>
  <c r="Y229" i="15"/>
  <c r="Y230" i="15"/>
  <c r="Y231" i="15"/>
  <c r="Y232" i="15"/>
  <c r="Y233" i="15"/>
  <c r="Y234" i="15"/>
  <c r="Y235" i="15"/>
  <c r="Y236" i="15"/>
  <c r="Y237" i="15"/>
  <c r="Y238" i="15"/>
  <c r="Y239" i="15"/>
  <c r="Z239" i="15" s="1"/>
  <c r="AS239" i="15" s="1"/>
  <c r="AT239" i="15" s="1"/>
  <c r="Y240" i="15"/>
  <c r="Z240" i="15" s="1"/>
  <c r="AS240" i="15" s="1"/>
  <c r="AT240" i="15" s="1"/>
  <c r="Y241" i="15"/>
  <c r="Z241" i="15" s="1"/>
  <c r="AS241" i="15" s="1"/>
  <c r="AT241" i="15" s="1"/>
  <c r="Y242" i="15"/>
  <c r="Y243" i="15"/>
  <c r="Y244" i="15"/>
  <c r="Y245" i="15"/>
  <c r="Y246" i="15"/>
  <c r="Y247" i="15"/>
  <c r="Y248" i="15"/>
  <c r="Y249" i="15"/>
  <c r="Y250" i="15"/>
  <c r="Y251" i="15"/>
  <c r="Y252" i="15"/>
  <c r="Y253" i="15"/>
  <c r="Y254" i="15"/>
  <c r="Y255" i="15"/>
  <c r="Y256" i="15"/>
  <c r="Z256" i="15" s="1"/>
  <c r="AS256" i="15" s="1"/>
  <c r="AT256" i="15" s="1"/>
  <c r="Y257" i="15"/>
  <c r="Z257" i="15" s="1"/>
  <c r="AS257" i="15" s="1"/>
  <c r="AT257" i="15" s="1"/>
  <c r="Y258" i="15"/>
  <c r="Y259" i="15"/>
  <c r="Y260" i="15"/>
  <c r="Y261" i="15"/>
  <c r="Y262" i="15"/>
  <c r="Y263" i="15"/>
  <c r="Y264" i="15"/>
  <c r="Y265" i="15"/>
  <c r="Z265" i="15" s="1"/>
  <c r="Y266" i="15"/>
  <c r="Y267" i="15"/>
  <c r="Y268" i="15"/>
  <c r="Y269" i="15"/>
  <c r="Y270" i="15"/>
  <c r="Y271" i="15"/>
  <c r="Y272" i="15"/>
  <c r="Y273" i="15"/>
  <c r="Y274" i="15"/>
  <c r="Y275" i="15"/>
  <c r="Y276" i="15"/>
  <c r="Y277" i="15"/>
  <c r="Y278" i="15"/>
  <c r="Y279" i="15"/>
  <c r="Z279" i="15" s="1"/>
  <c r="AS279" i="15" s="1"/>
  <c r="AT279" i="15" s="1"/>
  <c r="Y280" i="15"/>
  <c r="Z280" i="15" s="1"/>
  <c r="AS280" i="15" s="1"/>
  <c r="AT280" i="15" s="1"/>
  <c r="Y281" i="15"/>
  <c r="Z281" i="15" s="1"/>
  <c r="AS281" i="15" s="1"/>
  <c r="AT281" i="15" s="1"/>
  <c r="Y282" i="15"/>
  <c r="Y283" i="15"/>
  <c r="Y284" i="15"/>
  <c r="Y285" i="15"/>
  <c r="Y286" i="15"/>
  <c r="Y287" i="15"/>
  <c r="Y288" i="15"/>
  <c r="Y289" i="15"/>
  <c r="Y290" i="15"/>
  <c r="Y291" i="15"/>
  <c r="Y292" i="15"/>
  <c r="Y293" i="15"/>
  <c r="Y294" i="15"/>
  <c r="Y295" i="15"/>
  <c r="Y296" i="15"/>
  <c r="Y297" i="15"/>
  <c r="Y298" i="15"/>
  <c r="Y299" i="15"/>
  <c r="Z299" i="15" s="1"/>
  <c r="Y300" i="15"/>
  <c r="Y301" i="15"/>
  <c r="Y302" i="15"/>
  <c r="Y303" i="15"/>
  <c r="Y304" i="15"/>
  <c r="Y305" i="15"/>
  <c r="Z305" i="15" s="1"/>
  <c r="Y306" i="15"/>
  <c r="Y307" i="15"/>
  <c r="Y308" i="15"/>
  <c r="Y309" i="15"/>
  <c r="Y310" i="15"/>
  <c r="Z310" i="15" s="1"/>
  <c r="AS310" i="15" s="1"/>
  <c r="AT310" i="15" s="1"/>
  <c r="Y311" i="15"/>
  <c r="Y312" i="15"/>
  <c r="Y313" i="15"/>
  <c r="Y314" i="15"/>
  <c r="Y315" i="15"/>
  <c r="Y316" i="15"/>
  <c r="Y317" i="15"/>
  <c r="Y318" i="15"/>
  <c r="Y319" i="15"/>
  <c r="Z319" i="15" s="1"/>
  <c r="AS319" i="15" s="1"/>
  <c r="AT319" i="15" s="1"/>
  <c r="Y320" i="15"/>
  <c r="Z320" i="15" s="1"/>
  <c r="AS320" i="15" s="1"/>
  <c r="AT320" i="15" s="1"/>
  <c r="Y321" i="15"/>
  <c r="Z321" i="15" s="1"/>
  <c r="Y322" i="15"/>
  <c r="Y323" i="15"/>
  <c r="Y324" i="15"/>
  <c r="Y325" i="15"/>
  <c r="Y326" i="15"/>
  <c r="Y327" i="15"/>
  <c r="Y328" i="15"/>
  <c r="Y329" i="15"/>
  <c r="Y330" i="15"/>
  <c r="Z330" i="15" s="1"/>
  <c r="AS330" i="15" s="1"/>
  <c r="AT330" i="15" s="1"/>
  <c r="Y331" i="15"/>
  <c r="Y332" i="15"/>
  <c r="Y333" i="15"/>
  <c r="Y334" i="15"/>
  <c r="Y335" i="15"/>
  <c r="Y336" i="15"/>
  <c r="Y337" i="15"/>
  <c r="Z337" i="15" s="1"/>
  <c r="AS337" i="15" s="1"/>
  <c r="AT337" i="15" s="1"/>
  <c r="Y338" i="15"/>
  <c r="Y339" i="15"/>
  <c r="Z339" i="15" s="1"/>
  <c r="AS339" i="15" s="1"/>
  <c r="AT339" i="15" s="1"/>
  <c r="Y340" i="15"/>
  <c r="Y341" i="15"/>
  <c r="Y342" i="15"/>
  <c r="Y343" i="15"/>
  <c r="Y344" i="15"/>
  <c r="Y345" i="15"/>
  <c r="Y346" i="15"/>
  <c r="Y347" i="15"/>
  <c r="Y348" i="15"/>
  <c r="Y349" i="15"/>
  <c r="Y350" i="15"/>
  <c r="Y351" i="15"/>
  <c r="Y352" i="15"/>
  <c r="Y353" i="15"/>
  <c r="Y354" i="15"/>
  <c r="Y355" i="15"/>
  <c r="Y356" i="15"/>
  <c r="Y357" i="15"/>
  <c r="Y358" i="15"/>
  <c r="Y359" i="15"/>
  <c r="Z359" i="15" s="1"/>
  <c r="AS359" i="15" s="1"/>
  <c r="AT359" i="15" s="1"/>
  <c r="Y360" i="15"/>
  <c r="Z360" i="15" s="1"/>
  <c r="AS360" i="15" s="1"/>
  <c r="AT360" i="15" s="1"/>
  <c r="Y361" i="15"/>
  <c r="Z361" i="15" s="1"/>
  <c r="Y362" i="15"/>
  <c r="Y363" i="15"/>
  <c r="Y364" i="15"/>
  <c r="Y365" i="15"/>
  <c r="Y366" i="15"/>
  <c r="Y367" i="15"/>
  <c r="Y368" i="15"/>
  <c r="Z368" i="15" s="1"/>
  <c r="AS368" i="15" s="1"/>
  <c r="AT368" i="15" s="1"/>
  <c r="Y369" i="15"/>
  <c r="Y370" i="15"/>
  <c r="Y371" i="15"/>
  <c r="Y372" i="15"/>
  <c r="Y373" i="15"/>
  <c r="Y374" i="15"/>
  <c r="Y375" i="15"/>
  <c r="Z375" i="15" s="1"/>
  <c r="AS375" i="15" s="1"/>
  <c r="AT375" i="15" s="1"/>
  <c r="Y376" i="15"/>
  <c r="Y377" i="15"/>
  <c r="Z377" i="15" s="1"/>
  <c r="AS377" i="15" s="1"/>
  <c r="AT377" i="15" s="1"/>
  <c r="Y378" i="15"/>
  <c r="Y379" i="15"/>
  <c r="Y380" i="15"/>
  <c r="Y381" i="15"/>
  <c r="Y382" i="15"/>
  <c r="Y383" i="15"/>
  <c r="Z383" i="15" s="1"/>
  <c r="AS383" i="15" s="1"/>
  <c r="AT383" i="15" s="1"/>
  <c r="Y384" i="15"/>
  <c r="Y385" i="15"/>
  <c r="Y386" i="15"/>
  <c r="Y387" i="15"/>
  <c r="Y388" i="15"/>
  <c r="Y389" i="15"/>
  <c r="Y390" i="15"/>
  <c r="Y391" i="15"/>
  <c r="Y392" i="15"/>
  <c r="Y393" i="15"/>
  <c r="Z393" i="15" s="1"/>
  <c r="Y394" i="15"/>
  <c r="Y395" i="15"/>
  <c r="Z395" i="15" s="1"/>
  <c r="AS395" i="15" s="1"/>
  <c r="AT395" i="15" s="1"/>
  <c r="Y396" i="15"/>
  <c r="Y397" i="15"/>
  <c r="Y398" i="15"/>
  <c r="Y399" i="15"/>
  <c r="Z399" i="15" s="1"/>
  <c r="AS399" i="15" s="1"/>
  <c r="AT399" i="15" s="1"/>
  <c r="Y400" i="15"/>
  <c r="Z400" i="15" s="1"/>
  <c r="AS400" i="15" s="1"/>
  <c r="AT400" i="15" s="1"/>
  <c r="Y401" i="15"/>
  <c r="Z401" i="15" s="1"/>
  <c r="AS401" i="15" s="1"/>
  <c r="AT401" i="15" s="1"/>
  <c r="Y402" i="15"/>
  <c r="Z402" i="15" s="1"/>
  <c r="AS402" i="15" s="1"/>
  <c r="AT402" i="15" s="1"/>
  <c r="Y403" i="15"/>
  <c r="Y404" i="15"/>
  <c r="Y405" i="15"/>
  <c r="Y406" i="15"/>
  <c r="Y407" i="15"/>
  <c r="Y408" i="15"/>
  <c r="Z408" i="15" s="1"/>
  <c r="AS408" i="15" s="1"/>
  <c r="AT408" i="15" s="1"/>
  <c r="Y409" i="15"/>
  <c r="Y410" i="15"/>
  <c r="Y411" i="15"/>
  <c r="Y412" i="15"/>
  <c r="Y413" i="15"/>
  <c r="Y414" i="15"/>
  <c r="Y415" i="15"/>
  <c r="Y416" i="15"/>
  <c r="Y417" i="15"/>
  <c r="Y418" i="15"/>
  <c r="Y419" i="15"/>
  <c r="Y420" i="15"/>
  <c r="Y421" i="15"/>
  <c r="Y422" i="15"/>
  <c r="Y423" i="15"/>
  <c r="Y424" i="15"/>
  <c r="Y425" i="15"/>
  <c r="Y426" i="15"/>
  <c r="Y427" i="15"/>
  <c r="Y428" i="15"/>
  <c r="Y429" i="15"/>
  <c r="Y430" i="15"/>
  <c r="Z430" i="15" s="1"/>
  <c r="AS430" i="15" s="1"/>
  <c r="AT430" i="15" s="1"/>
  <c r="Y431" i="15"/>
  <c r="Y432" i="15"/>
  <c r="Y433" i="15"/>
  <c r="Y434" i="15"/>
  <c r="Y435" i="15"/>
  <c r="Y436" i="15"/>
  <c r="Y437" i="15"/>
  <c r="Y5" i="15"/>
  <c r="AG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7" i="5"/>
  <c r="AH31" i="15"/>
  <c r="AO31" i="15" s="1"/>
  <c r="AH32" i="15"/>
  <c r="AG12" i="15"/>
  <c r="AG30" i="15"/>
  <c r="AN30" i="15" s="1"/>
  <c r="AG31" i="15"/>
  <c r="AN31" i="15" s="1"/>
  <c r="AG32" i="15"/>
  <c r="Z15" i="15"/>
  <c r="AS15" i="15" s="1"/>
  <c r="AT15" i="15" s="1"/>
  <c r="Z23" i="15"/>
  <c r="AS23" i="15" s="1"/>
  <c r="AT23" i="15" s="1"/>
  <c r="Z47" i="15"/>
  <c r="AS47" i="15" s="1"/>
  <c r="AT47" i="15" s="1"/>
  <c r="Z63" i="15"/>
  <c r="AS63" i="15" s="1"/>
  <c r="AT63" i="15" s="1"/>
  <c r="Z91" i="15"/>
  <c r="Z111" i="15"/>
  <c r="AS111" i="15" s="1"/>
  <c r="AT111" i="15" s="1"/>
  <c r="Z115" i="15"/>
  <c r="AS115" i="15" s="1"/>
  <c r="AT115" i="15" s="1"/>
  <c r="Z127" i="15"/>
  <c r="Z131" i="15"/>
  <c r="AS131" i="15" s="1"/>
  <c r="AT131" i="15" s="1"/>
  <c r="Z135" i="15"/>
  <c r="AS135" i="15" s="1"/>
  <c r="AT135" i="15" s="1"/>
  <c r="Z143" i="15"/>
  <c r="AS143" i="15" s="1"/>
  <c r="AT143" i="15" s="1"/>
  <c r="Z150" i="15"/>
  <c r="AS150" i="15" s="1"/>
  <c r="AT150" i="15" s="1"/>
  <c r="Z151" i="15"/>
  <c r="AS151" i="15" s="1"/>
  <c r="AT151" i="15" s="1"/>
  <c r="Z158" i="15"/>
  <c r="AS158" i="15" s="1"/>
  <c r="AT158" i="15" s="1"/>
  <c r="Z167" i="15"/>
  <c r="Z190" i="15"/>
  <c r="AS190" i="15" s="1"/>
  <c r="AT190" i="15" s="1"/>
  <c r="Z191" i="15"/>
  <c r="Z207" i="15"/>
  <c r="AS207" i="15" s="1"/>
  <c r="AT207" i="15" s="1"/>
  <c r="Z212" i="15"/>
  <c r="Z214" i="15"/>
  <c r="AS214" i="15" s="1"/>
  <c r="AT214" i="15" s="1"/>
  <c r="Z227" i="15"/>
  <c r="AS227" i="15" s="1"/>
  <c r="AT227" i="15" s="1"/>
  <c r="Z233" i="15"/>
  <c r="Z238" i="15"/>
  <c r="Z247" i="15"/>
  <c r="AS247" i="15" s="1"/>
  <c r="AT247" i="15" s="1"/>
  <c r="Z259" i="15"/>
  <c r="AS259" i="15" s="1"/>
  <c r="AT259" i="15" s="1"/>
  <c r="Z267" i="15"/>
  <c r="Z270" i="15"/>
  <c r="AS270" i="15" s="1"/>
  <c r="AT270" i="15" s="1"/>
  <c r="Z271" i="15"/>
  <c r="AS271" i="15" s="1"/>
  <c r="AT271" i="15" s="1"/>
  <c r="Z275" i="15"/>
  <c r="AS275" i="15" s="1"/>
  <c r="AT275" i="15" s="1"/>
  <c r="Z294" i="15"/>
  <c r="AS294" i="15" s="1"/>
  <c r="AT294" i="15" s="1"/>
  <c r="Z295" i="15"/>
  <c r="AS295" i="15" s="1"/>
  <c r="AT295" i="15" s="1"/>
  <c r="Z303" i="15"/>
  <c r="AS303" i="15" s="1"/>
  <c r="AT303" i="15" s="1"/>
  <c r="Z311" i="15"/>
  <c r="AS311" i="15" s="1"/>
  <c r="AT311" i="15" s="1"/>
  <c r="Z318" i="15"/>
  <c r="AS318" i="15" s="1"/>
  <c r="AT318" i="15" s="1"/>
  <c r="Z323" i="15"/>
  <c r="AS323" i="15" s="1"/>
  <c r="AT323" i="15" s="1"/>
  <c r="Z326" i="15"/>
  <c r="AS326" i="15" s="1"/>
  <c r="AT326" i="15" s="1"/>
  <c r="Z327" i="15"/>
  <c r="AS327" i="15" s="1"/>
  <c r="AT327" i="15" s="1"/>
  <c r="Z329" i="15"/>
  <c r="AS329" i="15" s="1"/>
  <c r="AT329" i="15" s="1"/>
  <c r="Z334" i="15"/>
  <c r="AS334" i="15" s="1"/>
  <c r="AT334" i="15" s="1"/>
  <c r="Z342" i="15"/>
  <c r="AS342" i="15" s="1"/>
  <c r="AT342" i="15" s="1"/>
  <c r="Z350" i="15"/>
  <c r="AS350" i="15" s="1"/>
  <c r="AT350" i="15" s="1"/>
  <c r="Z358" i="15"/>
  <c r="AS358" i="15" s="1"/>
  <c r="AT358" i="15" s="1"/>
  <c r="Z366" i="15"/>
  <c r="AS366" i="15" s="1"/>
  <c r="AT366" i="15" s="1"/>
  <c r="Z367" i="15"/>
  <c r="AS367" i="15" s="1"/>
  <c r="AT367" i="15" s="1"/>
  <c r="Z374" i="15"/>
  <c r="Z387" i="15"/>
  <c r="Z406" i="15"/>
  <c r="AS406" i="15" s="1"/>
  <c r="AT406" i="15" s="1"/>
  <c r="Z411" i="15"/>
  <c r="AS411" i="15" s="1"/>
  <c r="AT411" i="15" s="1"/>
  <c r="Z414" i="15"/>
  <c r="AS414" i="15" s="1"/>
  <c r="AT414" i="15" s="1"/>
  <c r="E7" i="14"/>
  <c r="AI7" i="5"/>
  <c r="AS11" i="15"/>
  <c r="AT11" i="15" s="1"/>
  <c r="AS24" i="15"/>
  <c r="AT24" i="15" s="1"/>
  <c r="AS91" i="15"/>
  <c r="AT91" i="15" s="1"/>
  <c r="N36" i="14"/>
  <c r="M36" i="14"/>
  <c r="L36" i="14"/>
  <c r="K36" i="14"/>
  <c r="Z67" i="15"/>
  <c r="AS67" i="15" s="1"/>
  <c r="AT67" i="15" s="1"/>
  <c r="Z82" i="15"/>
  <c r="AS82" i="15" s="1"/>
  <c r="AT82" i="15" s="1"/>
  <c r="Z97" i="15"/>
  <c r="AS97" i="15" s="1"/>
  <c r="AT97" i="15" s="1"/>
  <c r="Z153" i="15"/>
  <c r="AS153" i="15" s="1"/>
  <c r="AT153" i="15" s="1"/>
  <c r="AS154" i="15"/>
  <c r="AT154" i="15" s="1"/>
  <c r="AS218" i="15"/>
  <c r="AT218" i="15" s="1"/>
  <c r="AS262" i="15"/>
  <c r="AT262" i="15" s="1"/>
  <c r="Z288" i="15"/>
  <c r="Z362" i="15"/>
  <c r="AS362" i="15" s="1"/>
  <c r="AT362" i="15" s="1"/>
  <c r="AS374" i="15"/>
  <c r="AT374" i="15" s="1"/>
  <c r="Z426" i="15"/>
  <c r="AG26" i="15"/>
  <c r="AN26" i="15" s="1"/>
  <c r="AH27" i="15"/>
  <c r="AH28" i="15"/>
  <c r="AH29" i="15"/>
  <c r="AO29" i="15" s="1"/>
  <c r="AH30" i="15"/>
  <c r="AO30" i="15" s="1"/>
  <c r="AG27" i="15"/>
  <c r="AN27" i="15" s="1"/>
  <c r="AG28" i="15"/>
  <c r="AN28" i="15" s="1"/>
  <c r="AG29" i="15"/>
  <c r="AN29" i="15" s="1"/>
  <c r="D43" i="14"/>
  <c r="D44" i="14"/>
  <c r="G33" i="14"/>
  <c r="G34" i="14"/>
  <c r="E33" i="14"/>
  <c r="E39" i="14" s="1"/>
  <c r="E34" i="14"/>
  <c r="Z88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85" i="5"/>
  <c r="AH26" i="15"/>
  <c r="AS144" i="15"/>
  <c r="AT144" i="15" s="1"/>
  <c r="AS191" i="15"/>
  <c r="AT191" i="15" s="1"/>
  <c r="Z210" i="15"/>
  <c r="AS210" i="15" s="1"/>
  <c r="AT210" i="15" s="1"/>
  <c r="AS233" i="15"/>
  <c r="AT233" i="15" s="1"/>
  <c r="AS234" i="15"/>
  <c r="AT234" i="15" s="1"/>
  <c r="AS238" i="15"/>
  <c r="AT238" i="15" s="1"/>
  <c r="AS288" i="15"/>
  <c r="AT288" i="15" s="1"/>
  <c r="AS416" i="15"/>
  <c r="AT416" i="15" s="1"/>
  <c r="E28" i="14"/>
  <c r="G30" i="14"/>
  <c r="G31" i="14"/>
  <c r="G32" i="14"/>
  <c r="G35" i="14"/>
  <c r="N35" i="14" s="1"/>
  <c r="E30" i="14"/>
  <c r="K29" i="14" s="1"/>
  <c r="E31" i="14"/>
  <c r="K30" i="14" s="1"/>
  <c r="E32" i="14"/>
  <c r="E35" i="14"/>
  <c r="K34" i="14" s="1"/>
  <c r="Y88" i="5"/>
  <c r="AG11" i="15"/>
  <c r="AK11" i="15" s="1"/>
  <c r="AH25" i="15"/>
  <c r="X88" i="5"/>
  <c r="AG24" i="15"/>
  <c r="AN24" i="15" s="1"/>
  <c r="G12" i="14"/>
  <c r="G15" i="14"/>
  <c r="G16" i="14"/>
  <c r="G17" i="14"/>
  <c r="G18" i="14"/>
  <c r="G19" i="14"/>
  <c r="G20" i="14"/>
  <c r="G21" i="14"/>
  <c r="G22" i="14"/>
  <c r="G23" i="14"/>
  <c r="L22" i="14" s="1"/>
  <c r="G24" i="14"/>
  <c r="G25" i="14"/>
  <c r="G26" i="14"/>
  <c r="G27" i="14"/>
  <c r="G28" i="14"/>
  <c r="G29" i="14"/>
  <c r="E8" i="14"/>
  <c r="E9" i="14"/>
  <c r="E10" i="14"/>
  <c r="M9" i="14" s="1"/>
  <c r="O9" i="14" s="1"/>
  <c r="E11" i="14"/>
  <c r="E12" i="14"/>
  <c r="E13" i="14"/>
  <c r="E14" i="14"/>
  <c r="E15" i="14"/>
  <c r="M14" i="14" s="1"/>
  <c r="O14" i="14" s="1"/>
  <c r="E16" i="14"/>
  <c r="E17" i="14"/>
  <c r="E18" i="14"/>
  <c r="E19" i="14"/>
  <c r="E20" i="14"/>
  <c r="E21" i="14"/>
  <c r="E22" i="14"/>
  <c r="E23" i="14"/>
  <c r="M22" i="14" s="1"/>
  <c r="O22" i="14" s="1"/>
  <c r="E24" i="14"/>
  <c r="K23" i="14" s="1"/>
  <c r="E25" i="14"/>
  <c r="K24" i="14" s="1"/>
  <c r="E26" i="14"/>
  <c r="E27" i="14"/>
  <c r="E29" i="14"/>
  <c r="AA88" i="5"/>
  <c r="AB88" i="5"/>
  <c r="AC88" i="5"/>
  <c r="AD88" i="5"/>
  <c r="AE88" i="5"/>
  <c r="AI38" i="15"/>
  <c r="AI37" i="15"/>
  <c r="AG23" i="15"/>
  <c r="AN23" i="15" s="1"/>
  <c r="AH23" i="15"/>
  <c r="AH24" i="15"/>
  <c r="AG25" i="15"/>
  <c r="AN25" i="15" s="1"/>
  <c r="AG22" i="15"/>
  <c r="AN22" i="15" s="1"/>
  <c r="Z110" i="15"/>
  <c r="AS110" i="15" s="1"/>
  <c r="AT110" i="15" s="1"/>
  <c r="Z194" i="15"/>
  <c r="AS194" i="15" s="1"/>
  <c r="AT194" i="15" s="1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C88" i="5"/>
  <c r="C87" i="5"/>
  <c r="G7" i="14"/>
  <c r="D87" i="5"/>
  <c r="G8" i="14"/>
  <c r="E87" i="5"/>
  <c r="G9" i="14"/>
  <c r="F87" i="5"/>
  <c r="G10" i="14"/>
  <c r="G87" i="5"/>
  <c r="G11" i="14"/>
  <c r="H87" i="5"/>
  <c r="I87" i="5"/>
  <c r="G13" i="14"/>
  <c r="J87" i="5"/>
  <c r="G14" i="14"/>
  <c r="AD12" i="15"/>
  <c r="AH13" i="15"/>
  <c r="AO13" i="15" s="1"/>
  <c r="AH14" i="15"/>
  <c r="AH15" i="15"/>
  <c r="AO15" i="15" s="1"/>
  <c r="AH16" i="15"/>
  <c r="AH17" i="15"/>
  <c r="AO17" i="15" s="1"/>
  <c r="AH18" i="15"/>
  <c r="AH19" i="15"/>
  <c r="AH20" i="15"/>
  <c r="AH21" i="15"/>
  <c r="AH22" i="15"/>
  <c r="AJ22" i="15" s="1"/>
  <c r="AH12" i="15"/>
  <c r="AG13" i="15"/>
  <c r="AG14" i="15"/>
  <c r="AG15" i="15"/>
  <c r="AN15" i="15" s="1"/>
  <c r="AG16" i="15"/>
  <c r="AN16" i="15" s="1"/>
  <c r="AG17" i="15"/>
  <c r="AN17" i="15" s="1"/>
  <c r="AG18" i="15"/>
  <c r="AN18" i="15" s="1"/>
  <c r="AG19" i="15"/>
  <c r="AG20" i="15"/>
  <c r="AN20" i="15" s="1"/>
  <c r="AG21" i="15"/>
  <c r="AN21" i="15" s="1"/>
  <c r="AH11" i="15"/>
  <c r="AJ11" i="15" s="1"/>
  <c r="Z8" i="15"/>
  <c r="AS8" i="15" s="1"/>
  <c r="AT8" i="15" s="1"/>
  <c r="Z18" i="15"/>
  <c r="AS18" i="15" s="1"/>
  <c r="AT18" i="15" s="1"/>
  <c r="Z24" i="15"/>
  <c r="Z26" i="15"/>
  <c r="AS26" i="15" s="1"/>
  <c r="AT26" i="15" s="1"/>
  <c r="Z32" i="15"/>
  <c r="AS32" i="15" s="1"/>
  <c r="AT32" i="15" s="1"/>
  <c r="Z34" i="15"/>
  <c r="AS34" i="15" s="1"/>
  <c r="AT34" i="15" s="1"/>
  <c r="Z42" i="15"/>
  <c r="AS42" i="15" s="1"/>
  <c r="AT42" i="15" s="1"/>
  <c r="Z58" i="15"/>
  <c r="AS58" i="15" s="1"/>
  <c r="AT58" i="15" s="1"/>
  <c r="Z64" i="15"/>
  <c r="AS64" i="15" s="1"/>
  <c r="AT64" i="15" s="1"/>
  <c r="Z66" i="15"/>
  <c r="AS66" i="15" s="1"/>
  <c r="AT66" i="15" s="1"/>
  <c r="Z72" i="15"/>
  <c r="AS72" i="15" s="1"/>
  <c r="AT72" i="15" s="1"/>
  <c r="Z106" i="15"/>
  <c r="AS106" i="15" s="1"/>
  <c r="AT106" i="15" s="1"/>
  <c r="Z114" i="15"/>
  <c r="AS114" i="15" s="1"/>
  <c r="AT114" i="15" s="1"/>
  <c r="Z138" i="15"/>
  <c r="AS138" i="15" s="1"/>
  <c r="AT138" i="15" s="1"/>
  <c r="Z146" i="15"/>
  <c r="AS146" i="15" s="1"/>
  <c r="AT146" i="15" s="1"/>
  <c r="Z154" i="15"/>
  <c r="Z166" i="15"/>
  <c r="AS166" i="15" s="1"/>
  <c r="AT166" i="15" s="1"/>
  <c r="Z174" i="15"/>
  <c r="AS174" i="15" s="1"/>
  <c r="AT174" i="15" s="1"/>
  <c r="Z176" i="15"/>
  <c r="AS176" i="15" s="1"/>
  <c r="AT176" i="15" s="1"/>
  <c r="Z178" i="15"/>
  <c r="AS178" i="15" s="1"/>
  <c r="AT178" i="15" s="1"/>
  <c r="Z187" i="15"/>
  <c r="Z193" i="15"/>
  <c r="Z198" i="15"/>
  <c r="AS198" i="15" s="1"/>
  <c r="AT198" i="15" s="1"/>
  <c r="Z211" i="15"/>
  <c r="AS211" i="15" s="1"/>
  <c r="AT211" i="15" s="1"/>
  <c r="Z286" i="15"/>
  <c r="AS286" i="15" s="1"/>
  <c r="AT286" i="15" s="1"/>
  <c r="Z394" i="15"/>
  <c r="AS394" i="15" s="1"/>
  <c r="AT394" i="15" s="1"/>
  <c r="Z398" i="15"/>
  <c r="AS398" i="15" s="1"/>
  <c r="AT398" i="15" s="1"/>
  <c r="Z419" i="15"/>
  <c r="AS419" i="15" s="1"/>
  <c r="AT419" i="15" s="1"/>
  <c r="Z434" i="15"/>
  <c r="AS434" i="15" s="1"/>
  <c r="AT434" i="15" s="1"/>
  <c r="Z435" i="15"/>
  <c r="AS435" i="15" s="1"/>
  <c r="AT435" i="15" s="1"/>
  <c r="U86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43" i="5"/>
  <c r="AI44" i="5"/>
  <c r="AI45" i="5"/>
  <c r="AI46" i="5"/>
  <c r="AI47" i="5"/>
  <c r="AI48" i="5"/>
  <c r="AI49" i="5"/>
  <c r="AI50" i="5"/>
  <c r="AI51" i="5"/>
  <c r="AI52" i="5"/>
  <c r="AI53" i="5"/>
  <c r="AI54" i="5"/>
  <c r="AI55" i="5"/>
  <c r="AI56" i="5"/>
  <c r="AI57" i="5"/>
  <c r="AI58" i="5"/>
  <c r="AI59" i="5"/>
  <c r="AI60" i="5"/>
  <c r="AI61" i="5"/>
  <c r="AI62" i="5"/>
  <c r="AI63" i="5"/>
  <c r="AI64" i="5"/>
  <c r="AI65" i="5"/>
  <c r="AI66" i="5"/>
  <c r="AI67" i="5"/>
  <c r="AI68" i="5"/>
  <c r="AI69" i="5"/>
  <c r="AI70" i="5"/>
  <c r="AI71" i="5"/>
  <c r="AI72" i="5"/>
  <c r="AI73" i="5"/>
  <c r="AI74" i="5"/>
  <c r="AI75" i="5"/>
  <c r="AI76" i="5"/>
  <c r="AI77" i="5"/>
  <c r="AI78" i="5"/>
  <c r="AI79" i="5"/>
  <c r="AI80" i="5"/>
  <c r="AI81" i="5"/>
  <c r="AI82" i="5"/>
  <c r="AI83" i="5"/>
  <c r="AI84" i="5"/>
  <c r="AI85" i="5"/>
  <c r="AG86" i="5"/>
  <c r="AI86" i="5"/>
  <c r="AG87" i="5"/>
  <c r="AI87" i="5"/>
  <c r="V88" i="5"/>
  <c r="W88" i="5"/>
  <c r="G6" i="14"/>
  <c r="G38" i="14" s="1"/>
  <c r="E6" i="14"/>
  <c r="K6" i="14" s="1"/>
  <c r="T86" i="12"/>
  <c r="CJ90" i="12"/>
  <c r="CJ93" i="12"/>
  <c r="C87" i="12"/>
  <c r="C91" i="12" s="1"/>
  <c r="C94" i="12"/>
  <c r="D94" i="12"/>
  <c r="E94" i="12"/>
  <c r="F94" i="12"/>
  <c r="G94" i="12"/>
  <c r="D87" i="12"/>
  <c r="H94" i="12"/>
  <c r="I94" i="12"/>
  <c r="J94" i="12"/>
  <c r="K94" i="12"/>
  <c r="L94" i="12"/>
  <c r="E87" i="12"/>
  <c r="M94" i="12"/>
  <c r="F87" i="12"/>
  <c r="T91" i="12"/>
  <c r="T94" i="12" s="1"/>
  <c r="R91" i="12"/>
  <c r="R94" i="12" s="1"/>
  <c r="V91" i="12"/>
  <c r="V94" i="12"/>
  <c r="G87" i="12"/>
  <c r="H87" i="12"/>
  <c r="AC94" i="12"/>
  <c r="AD94" i="12"/>
  <c r="AE91" i="12"/>
  <c r="AE94" i="12"/>
  <c r="AF94" i="12"/>
  <c r="I87" i="12"/>
  <c r="AH91" i="12"/>
  <c r="AG91" i="12"/>
  <c r="AG94" i="12"/>
  <c r="AH94" i="12"/>
  <c r="AI91" i="12"/>
  <c r="AI94" i="12"/>
  <c r="AJ94" i="12"/>
  <c r="AK91" i="12"/>
  <c r="AK94" i="12"/>
  <c r="J87" i="12"/>
  <c r="AL91" i="12"/>
  <c r="AL94" i="12"/>
  <c r="AM94" i="12"/>
  <c r="AN91" i="12"/>
  <c r="AN94" i="12"/>
  <c r="AO94" i="12"/>
  <c r="AP94" i="12"/>
  <c r="K87" i="12"/>
  <c r="AR91" i="12"/>
  <c r="AQ91" i="12"/>
  <c r="AQ94" i="12"/>
  <c r="AR94" i="12"/>
  <c r="AS91" i="12"/>
  <c r="AS94" i="12"/>
  <c r="AT94" i="12"/>
  <c r="AU91" i="12"/>
  <c r="AU94" i="12"/>
  <c r="L87" i="12"/>
  <c r="AY91" i="12" s="1"/>
  <c r="AV94" i="12"/>
  <c r="AW94" i="12"/>
  <c r="AX94" i="12"/>
  <c r="AY94" i="12"/>
  <c r="AZ94" i="12"/>
  <c r="M87" i="12"/>
  <c r="BA94" i="12"/>
  <c r="BB94" i="12"/>
  <c r="BC94" i="12"/>
  <c r="BD94" i="12"/>
  <c r="BE94" i="12"/>
  <c r="N87" i="12"/>
  <c r="BI91" i="12" s="1"/>
  <c r="BF94" i="12"/>
  <c r="BG94" i="12"/>
  <c r="BH94" i="12"/>
  <c r="BI94" i="12"/>
  <c r="BJ94" i="12"/>
  <c r="O87" i="12"/>
  <c r="BK94" i="12"/>
  <c r="BL94" i="12"/>
  <c r="BM94" i="12"/>
  <c r="BN94" i="12"/>
  <c r="BO94" i="12"/>
  <c r="P87" i="12"/>
  <c r="BP91" i="12"/>
  <c r="BP94" i="12"/>
  <c r="BQ94" i="12"/>
  <c r="BR94" i="12"/>
  <c r="BS94" i="12"/>
  <c r="BT94" i="12"/>
  <c r="BU94" i="12"/>
  <c r="BV94" i="12"/>
  <c r="BW94" i="12"/>
  <c r="BX94" i="12"/>
  <c r="BY94" i="12"/>
  <c r="R87" i="12"/>
  <c r="CD91" i="12"/>
  <c r="BZ94" i="12"/>
  <c r="CA94" i="12"/>
  <c r="CB94" i="12"/>
  <c r="CC94" i="12"/>
  <c r="CD94" i="12"/>
  <c r="S87" i="12"/>
  <c r="CE91" i="12" s="1"/>
  <c r="CE94" i="12"/>
  <c r="CF94" i="12"/>
  <c r="CG94" i="12"/>
  <c r="CH94" i="12"/>
  <c r="CI94" i="12"/>
  <c r="T87" i="12"/>
  <c r="CJ91" i="12"/>
  <c r="CJ94" i="12"/>
  <c r="C93" i="12"/>
  <c r="D93" i="12"/>
  <c r="E93" i="12"/>
  <c r="F93" i="12"/>
  <c r="G93" i="12"/>
  <c r="H93" i="12"/>
  <c r="I93" i="12"/>
  <c r="J93" i="12"/>
  <c r="K93" i="12"/>
  <c r="L93" i="12"/>
  <c r="M93" i="12"/>
  <c r="E86" i="12"/>
  <c r="Q90" i="12"/>
  <c r="Q93" i="12" s="1"/>
  <c r="F86" i="12"/>
  <c r="G86" i="12"/>
  <c r="AA90" i="12" s="1"/>
  <c r="AA93" i="12" s="1"/>
  <c r="X90" i="12"/>
  <c r="W90" i="12"/>
  <c r="W93" i="12" s="1"/>
  <c r="H86" i="12"/>
  <c r="AC90" i="12"/>
  <c r="AC93" i="12"/>
  <c r="AD93" i="12"/>
  <c r="AE93" i="12"/>
  <c r="AF93" i="12"/>
  <c r="I86" i="12"/>
  <c r="AG93" i="12"/>
  <c r="AH93" i="12"/>
  <c r="AI93" i="12"/>
  <c r="AJ93" i="12"/>
  <c r="AK93" i="12"/>
  <c r="J86" i="12"/>
  <c r="AL90" i="12" s="1"/>
  <c r="AL93" i="12"/>
  <c r="AM93" i="12"/>
  <c r="AN93" i="12"/>
  <c r="AO93" i="12"/>
  <c r="AP93" i="12"/>
  <c r="K86" i="12"/>
  <c r="AQ90" i="12"/>
  <c r="AQ93" i="12"/>
  <c r="AR93" i="12"/>
  <c r="AS93" i="12"/>
  <c r="AT93" i="12"/>
  <c r="AU93" i="12"/>
  <c r="L86" i="12"/>
  <c r="AV90" i="12" s="1"/>
  <c r="AV93" i="12"/>
  <c r="AW93" i="12"/>
  <c r="AX93" i="12"/>
  <c r="AY93" i="12"/>
  <c r="AZ93" i="12"/>
  <c r="M86" i="12"/>
  <c r="BC90" i="12" s="1"/>
  <c r="BA93" i="12"/>
  <c r="BB93" i="12"/>
  <c r="BC93" i="12"/>
  <c r="BD93" i="12"/>
  <c r="BE93" i="12"/>
  <c r="BF93" i="12"/>
  <c r="BG93" i="12"/>
  <c r="BH93" i="12"/>
  <c r="BI93" i="12"/>
  <c r="BJ93" i="12"/>
  <c r="BK93" i="12"/>
  <c r="BL93" i="12"/>
  <c r="BM93" i="12"/>
  <c r="BN93" i="12"/>
  <c r="BO93" i="12"/>
  <c r="BP93" i="12"/>
  <c r="BQ93" i="12"/>
  <c r="BR93" i="12"/>
  <c r="BS93" i="12"/>
  <c r="BT93" i="12"/>
  <c r="BU93" i="12"/>
  <c r="BV93" i="12"/>
  <c r="BW93" i="12"/>
  <c r="BX93" i="12"/>
  <c r="BY93" i="12"/>
  <c r="R86" i="12"/>
  <c r="BZ93" i="12"/>
  <c r="CA93" i="12"/>
  <c r="CB93" i="12"/>
  <c r="CC93" i="12"/>
  <c r="CD93" i="12"/>
  <c r="S86" i="12"/>
  <c r="CF90" i="12" s="1"/>
  <c r="CE93" i="12"/>
  <c r="CF93" i="12"/>
  <c r="CG93" i="12"/>
  <c r="CH93" i="12"/>
  <c r="CI93" i="12"/>
  <c r="B87" i="12"/>
  <c r="B91" i="12" s="1"/>
  <c r="B94" i="12" s="1"/>
  <c r="B86" i="12"/>
  <c r="B90" i="12" s="1"/>
  <c r="B93" i="12" s="1"/>
  <c r="C86" i="12"/>
  <c r="D86" i="12"/>
  <c r="Q87" i="12"/>
  <c r="Q86" i="12"/>
  <c r="BV90" i="12"/>
  <c r="BY90" i="12"/>
  <c r="BW90" i="12"/>
  <c r="P86" i="12"/>
  <c r="BQ90" i="12" s="1"/>
  <c r="BT90" i="12"/>
  <c r="O86" i="12"/>
  <c r="BL90" i="12"/>
  <c r="BM90" i="12"/>
  <c r="N86" i="12"/>
  <c r="BF90" i="12"/>
  <c r="BP90" i="12"/>
  <c r="U87" i="12"/>
  <c r="U86" i="12"/>
  <c r="BN90" i="12"/>
  <c r="Y90" i="12"/>
  <c r="Y93" i="12" s="1"/>
  <c r="X93" i="12"/>
  <c r="BZ91" i="12"/>
  <c r="AW91" i="12"/>
  <c r="AD90" i="12"/>
  <c r="CH91" i="12"/>
  <c r="CF91" i="12"/>
  <c r="BA91" i="12"/>
  <c r="AB91" i="12"/>
  <c r="AB94" i="12" s="1"/>
  <c r="AD91" i="12"/>
  <c r="AF91" i="12"/>
  <c r="AV91" i="12"/>
  <c r="AX91" i="12"/>
  <c r="AZ91" i="12"/>
  <c r="AM91" i="12"/>
  <c r="AO91" i="12"/>
  <c r="V90" i="12"/>
  <c r="V93" i="12"/>
  <c r="T90" i="12"/>
  <c r="T93" i="12"/>
  <c r="CI91" i="12"/>
  <c r="CG91" i="12"/>
  <c r="AP91" i="12"/>
  <c r="AC91" i="12"/>
  <c r="S91" i="12"/>
  <c r="S94" i="12" s="1"/>
  <c r="U91" i="12"/>
  <c r="U94" i="12"/>
  <c r="O91" i="12"/>
  <c r="O94" i="12" s="1"/>
  <c r="Z371" i="15"/>
  <c r="Z355" i="15"/>
  <c r="AS355" i="15" s="1"/>
  <c r="AT355" i="15" s="1"/>
  <c r="Z347" i="15"/>
  <c r="Z336" i="15"/>
  <c r="AS336" i="15" s="1"/>
  <c r="AT336" i="15" s="1"/>
  <c r="Z328" i="15"/>
  <c r="AS328" i="15" s="1"/>
  <c r="AT328" i="15" s="1"/>
  <c r="Z304" i="15"/>
  <c r="AS304" i="15" s="1"/>
  <c r="AT304" i="15" s="1"/>
  <c r="Z296" i="15"/>
  <c r="AS296" i="15" s="1"/>
  <c r="AT296" i="15" s="1"/>
  <c r="Z291" i="15"/>
  <c r="Z224" i="15"/>
  <c r="AS224" i="15" s="1"/>
  <c r="AT224" i="15" s="1"/>
  <c r="Z118" i="15"/>
  <c r="AS118" i="15" s="1"/>
  <c r="AT118" i="15" s="1"/>
  <c r="Z86" i="15"/>
  <c r="AS86" i="15" s="1"/>
  <c r="AT86" i="15" s="1"/>
  <c r="Z22" i="15"/>
  <c r="AS22" i="15" s="1"/>
  <c r="AT22" i="15" s="1"/>
  <c r="Z386" i="15"/>
  <c r="AS386" i="15" s="1"/>
  <c r="AT386" i="15" s="1"/>
  <c r="Z378" i="15"/>
  <c r="AS378" i="15" s="1"/>
  <c r="AT378" i="15" s="1"/>
  <c r="Z354" i="15"/>
  <c r="AS354" i="15" s="1"/>
  <c r="AT354" i="15" s="1"/>
  <c r="Z346" i="15"/>
  <c r="AS346" i="15" s="1"/>
  <c r="AT346" i="15" s="1"/>
  <c r="Z322" i="15"/>
  <c r="AS322" i="15" s="1"/>
  <c r="AT322" i="15" s="1"/>
  <c r="Z314" i="15"/>
  <c r="Z255" i="15"/>
  <c r="AS255" i="15" s="1"/>
  <c r="AT255" i="15" s="1"/>
  <c r="Z246" i="15"/>
  <c r="AS246" i="15" s="1"/>
  <c r="AT246" i="15" s="1"/>
  <c r="Z232" i="15"/>
  <c r="AS232" i="15" s="1"/>
  <c r="AT232" i="15" s="1"/>
  <c r="Z183" i="15"/>
  <c r="AS183" i="15" s="1"/>
  <c r="AT183" i="15" s="1"/>
  <c r="Z142" i="15"/>
  <c r="AS142" i="15" s="1"/>
  <c r="AT142" i="15" s="1"/>
  <c r="Z59" i="15"/>
  <c r="Z27" i="15"/>
  <c r="AS27" i="15" s="1"/>
  <c r="AT27" i="15" s="1"/>
  <c r="Z415" i="15"/>
  <c r="AS415" i="15" s="1"/>
  <c r="AT415" i="15" s="1"/>
  <c r="Z391" i="15"/>
  <c r="AS391" i="15" s="1"/>
  <c r="AT391" i="15" s="1"/>
  <c r="Z343" i="15"/>
  <c r="AS343" i="15" s="1"/>
  <c r="AT343" i="15" s="1"/>
  <c r="Z335" i="15"/>
  <c r="AS335" i="15" s="1"/>
  <c r="AT335" i="15" s="1"/>
  <c r="Z263" i="15"/>
  <c r="AS263" i="15" s="1"/>
  <c r="AT263" i="15" s="1"/>
  <c r="Z254" i="15"/>
  <c r="AS254" i="15" s="1"/>
  <c r="AT254" i="15" s="1"/>
  <c r="Z35" i="15"/>
  <c r="Z385" i="15"/>
  <c r="Z369" i="15"/>
  <c r="Z353" i="15"/>
  <c r="Z289" i="15"/>
  <c r="Z273" i="15"/>
  <c r="Z248" i="15"/>
  <c r="AS248" i="15" s="1"/>
  <c r="AT248" i="15" s="1"/>
  <c r="Z230" i="15"/>
  <c r="AS230" i="15" s="1"/>
  <c r="AT230" i="15" s="1"/>
  <c r="Z163" i="15"/>
  <c r="Z147" i="15"/>
  <c r="AS147" i="15" s="1"/>
  <c r="AT147" i="15" s="1"/>
  <c r="Z112" i="15"/>
  <c r="AS112" i="15" s="1"/>
  <c r="AT112" i="15" s="1"/>
  <c r="Z80" i="15"/>
  <c r="AS80" i="15" s="1"/>
  <c r="AT80" i="15" s="1"/>
  <c r="Z107" i="15"/>
  <c r="AS107" i="15" s="1"/>
  <c r="AT107" i="15" s="1"/>
  <c r="Z242" i="15"/>
  <c r="AS242" i="15" s="1"/>
  <c r="AT242" i="15" s="1"/>
  <c r="Z234" i="15"/>
  <c r="Z226" i="15"/>
  <c r="AS226" i="15" s="1"/>
  <c r="AT226" i="15" s="1"/>
  <c r="Z87" i="15"/>
  <c r="AS87" i="15" s="1"/>
  <c r="AT87" i="15" s="1"/>
  <c r="Z71" i="15"/>
  <c r="AS71" i="15" s="1"/>
  <c r="AT71" i="15" s="1"/>
  <c r="AT90" i="12"/>
  <c r="AR90" i="12"/>
  <c r="BN91" i="12"/>
  <c r="P91" i="12"/>
  <c r="P94" i="12" s="1"/>
  <c r="AJ91" i="12"/>
  <c r="BK90" i="12"/>
  <c r="BE91" i="12"/>
  <c r="BX90" i="12"/>
  <c r="BD90" i="12"/>
  <c r="AU90" i="12"/>
  <c r="AS90" i="12"/>
  <c r="BO91" i="12"/>
  <c r="BM91" i="12"/>
  <c r="AT91" i="12"/>
  <c r="Z91" i="12"/>
  <c r="Z94" i="12" s="1"/>
  <c r="CE90" i="12"/>
  <c r="CH90" i="12"/>
  <c r="CG90" i="12"/>
  <c r="Z129" i="15"/>
  <c r="AS129" i="15" s="1"/>
  <c r="AT129" i="15" s="1"/>
  <c r="Z113" i="15"/>
  <c r="Z89" i="15"/>
  <c r="AS89" i="15" s="1"/>
  <c r="AT89" i="15" s="1"/>
  <c r="Z73" i="15"/>
  <c r="Z9" i="15"/>
  <c r="AS9" i="15" s="1"/>
  <c r="AT9" i="15" s="1"/>
  <c r="Z6" i="15"/>
  <c r="AS6" i="15" s="1"/>
  <c r="AT6" i="15" s="1"/>
  <c r="CI90" i="12"/>
  <c r="H90" i="12"/>
  <c r="J90" i="12"/>
  <c r="I90" i="12"/>
  <c r="K90" i="12"/>
  <c r="L90" i="12"/>
  <c r="AH90" i="12"/>
  <c r="AI90" i="12"/>
  <c r="AG90" i="12"/>
  <c r="AK90" i="12"/>
  <c r="AJ90" i="12"/>
  <c r="BK91" i="12"/>
  <c r="BL91" i="12"/>
  <c r="M91" i="12"/>
  <c r="AG88" i="5"/>
  <c r="AI88" i="5"/>
  <c r="AZ90" i="12"/>
  <c r="AW90" i="12"/>
  <c r="AX90" i="12"/>
  <c r="AY90" i="12"/>
  <c r="CA91" i="12"/>
  <c r="CB91" i="12"/>
  <c r="F91" i="12"/>
  <c r="BO90" i="12"/>
  <c r="BB90" i="12"/>
  <c r="BE90" i="12"/>
  <c r="BA90" i="12"/>
  <c r="R90" i="12"/>
  <c r="R93" i="12"/>
  <c r="S90" i="12"/>
  <c r="S93" i="12"/>
  <c r="U90" i="12"/>
  <c r="U93" i="12"/>
  <c r="N90" i="12"/>
  <c r="N93" i="12" s="1"/>
  <c r="BB91" i="12"/>
  <c r="BC91" i="12"/>
  <c r="BD91" i="12"/>
  <c r="AE90" i="12"/>
  <c r="AF90" i="12"/>
  <c r="BG90" i="12"/>
  <c r="BH90" i="12"/>
  <c r="BU90" i="12"/>
  <c r="X91" i="12"/>
  <c r="X94" i="12" s="1"/>
  <c r="Z274" i="15"/>
  <c r="AS274" i="15" s="1"/>
  <c r="AT274" i="15" s="1"/>
  <c r="Z152" i="15"/>
  <c r="AS152" i="15" s="1"/>
  <c r="AT152" i="15" s="1"/>
  <c r="Z136" i="15"/>
  <c r="AS136" i="15" s="1"/>
  <c r="AT136" i="15" s="1"/>
  <c r="Z122" i="15"/>
  <c r="AS122" i="15" s="1"/>
  <c r="AT122" i="15" s="1"/>
  <c r="Z102" i="15"/>
  <c r="AS102" i="15" s="1"/>
  <c r="AT102" i="15" s="1"/>
  <c r="Z98" i="15"/>
  <c r="AS98" i="15" s="1"/>
  <c r="AT98" i="15" s="1"/>
  <c r="Z74" i="15"/>
  <c r="AS74" i="15" s="1"/>
  <c r="AT74" i="15" s="1"/>
  <c r="Z62" i="15"/>
  <c r="AS62" i="15" s="1"/>
  <c r="AT62" i="15" s="1"/>
  <c r="Z46" i="15"/>
  <c r="AS46" i="15" s="1"/>
  <c r="AT46" i="15" s="1"/>
  <c r="Z38" i="15"/>
  <c r="AS38" i="15" s="1"/>
  <c r="AT38" i="15" s="1"/>
  <c r="Z30" i="15"/>
  <c r="AS30" i="15" s="1"/>
  <c r="AT30" i="15" s="1"/>
  <c r="Z14" i="15"/>
  <c r="AS14" i="15" s="1"/>
  <c r="AT14" i="15" s="1"/>
  <c r="Z186" i="15"/>
  <c r="AS186" i="15" s="1"/>
  <c r="AT186" i="15" s="1"/>
  <c r="Z382" i="15"/>
  <c r="AS382" i="15" s="1"/>
  <c r="AT382" i="15" s="1"/>
  <c r="AS127" i="15"/>
  <c r="AT127" i="15" s="1"/>
  <c r="Z307" i="15"/>
  <c r="AS307" i="15" s="1"/>
  <c r="AT307" i="15" s="1"/>
  <c r="Z424" i="15"/>
  <c r="AS424" i="15" s="1"/>
  <c r="AT424" i="15" s="1"/>
  <c r="Z184" i="15"/>
  <c r="AS184" i="15" s="1"/>
  <c r="AT184" i="15" s="1"/>
  <c r="Z7" i="15"/>
  <c r="AS7" i="15" s="1"/>
  <c r="AT7" i="15" s="1"/>
  <c r="Z338" i="15"/>
  <c r="AS338" i="15" s="1"/>
  <c r="AT338" i="15" s="1"/>
  <c r="Z250" i="15"/>
  <c r="AS250" i="15" s="1"/>
  <c r="AT250" i="15" s="1"/>
  <c r="Z94" i="15"/>
  <c r="AS94" i="15" s="1"/>
  <c r="AT94" i="15" s="1"/>
  <c r="Z407" i="15"/>
  <c r="AS407" i="15" s="1"/>
  <c r="AT407" i="15" s="1"/>
  <c r="Z195" i="15"/>
  <c r="Z43" i="15"/>
  <c r="Z363" i="15"/>
  <c r="AS351" i="15"/>
  <c r="AT351" i="15" s="1"/>
  <c r="Z351" i="15"/>
  <c r="Z370" i="15"/>
  <c r="AS370" i="15" s="1"/>
  <c r="AT370" i="15" s="1"/>
  <c r="AS298" i="15"/>
  <c r="AT298" i="15" s="1"/>
  <c r="Z298" i="15"/>
  <c r="AS167" i="15"/>
  <c r="AT167" i="15" s="1"/>
  <c r="Z235" i="15"/>
  <c r="AS235" i="15" s="1"/>
  <c r="AT235" i="15" s="1"/>
  <c r="Z202" i="15"/>
  <c r="AS202" i="15" s="1"/>
  <c r="AT202" i="15" s="1"/>
  <c r="E38" i="14"/>
  <c r="CC91" i="12"/>
  <c r="C90" i="12"/>
  <c r="Z90" i="12"/>
  <c r="Z93" i="12"/>
  <c r="AS423" i="15"/>
  <c r="AT423" i="15" s="1"/>
  <c r="Z423" i="15"/>
  <c r="Z278" i="15"/>
  <c r="AS278" i="15" s="1"/>
  <c r="AT278" i="15" s="1"/>
  <c r="BI90" i="12"/>
  <c r="AB90" i="12"/>
  <c r="AB93" i="12"/>
  <c r="BJ90" i="12"/>
  <c r="Z427" i="15"/>
  <c r="AS427" i="15" s="1"/>
  <c r="AT427" i="15" s="1"/>
  <c r="Z104" i="15"/>
  <c r="AS104" i="15" s="1"/>
  <c r="AT104" i="15" s="1"/>
  <c r="Z418" i="15"/>
  <c r="AS418" i="15" s="1"/>
  <c r="AT418" i="15" s="1"/>
  <c r="Z70" i="15"/>
  <c r="AS70" i="15" s="1"/>
  <c r="AT70" i="15" s="1"/>
  <c r="BG91" i="12"/>
  <c r="Z376" i="15"/>
  <c r="AS376" i="15" s="1"/>
  <c r="AT376" i="15" s="1"/>
  <c r="AS426" i="15"/>
  <c r="AT426" i="15" s="1"/>
  <c r="K8" i="14"/>
  <c r="M6" i="14"/>
  <c r="O6" i="14"/>
  <c r="AS314" i="15"/>
  <c r="AT314" i="15" s="1"/>
  <c r="Z287" i="15"/>
  <c r="AS287" i="15" s="1"/>
  <c r="AT287" i="15" s="1"/>
  <c r="Z231" i="15"/>
  <c r="AS231" i="15" s="1"/>
  <c r="AT231" i="15" s="1"/>
  <c r="AS223" i="15"/>
  <c r="AT223" i="15" s="1"/>
  <c r="Z223" i="15"/>
  <c r="Z432" i="15"/>
  <c r="AS432" i="15" s="1"/>
  <c r="AT432" i="15" s="1"/>
  <c r="Z302" i="15"/>
  <c r="AS302" i="15" s="1"/>
  <c r="AT302" i="15" s="1"/>
  <c r="Z170" i="15"/>
  <c r="AS170" i="15" s="1"/>
  <c r="AT170" i="15" s="1"/>
  <c r="Z192" i="15"/>
  <c r="AS192" i="15" s="1"/>
  <c r="AT192" i="15" s="1"/>
  <c r="Z10" i="15"/>
  <c r="AS10" i="15" s="1"/>
  <c r="AT10" i="15" s="1"/>
  <c r="Z344" i="15"/>
  <c r="AS344" i="15" s="1"/>
  <c r="AT344" i="15" s="1"/>
  <c r="Z410" i="15"/>
  <c r="AS410" i="15" s="1"/>
  <c r="AT410" i="15" s="1"/>
  <c r="Z282" i="15"/>
  <c r="AS282" i="15" s="1"/>
  <c r="AT282" i="15" s="1"/>
  <c r="Z222" i="15"/>
  <c r="AS222" i="15" s="1"/>
  <c r="AT222" i="15" s="1"/>
  <c r="Z352" i="15"/>
  <c r="AS352" i="15" s="1"/>
  <c r="AT352" i="15" s="1"/>
  <c r="Z206" i="15"/>
  <c r="AS206" i="15" s="1"/>
  <c r="AT206" i="15" s="1"/>
  <c r="AS162" i="15"/>
  <c r="AT162" i="15" s="1"/>
  <c r="Z162" i="15"/>
  <c r="AS155" i="15"/>
  <c r="AT155" i="15" s="1"/>
  <c r="Z155" i="15"/>
  <c r="Z126" i="15"/>
  <c r="AS126" i="15" s="1"/>
  <c r="AT126" i="15" s="1"/>
  <c r="Z103" i="15"/>
  <c r="AS103" i="15" s="1"/>
  <c r="AT103" i="15" s="1"/>
  <c r="Z31" i="15"/>
  <c r="AS31" i="15" s="1"/>
  <c r="AT31" i="15" s="1"/>
  <c r="Z95" i="15"/>
  <c r="AS95" i="15" s="1"/>
  <c r="AT95" i="15" s="1"/>
  <c r="Z134" i="15"/>
  <c r="AS134" i="15" s="1"/>
  <c r="AT134" i="15" s="1"/>
  <c r="Z90" i="15"/>
  <c r="AS90" i="15" s="1"/>
  <c r="AT90" i="15" s="1"/>
  <c r="Z83" i="15"/>
  <c r="AS83" i="15" s="1"/>
  <c r="AT83" i="15" s="1"/>
  <c r="Z76" i="15"/>
  <c r="Z54" i="15"/>
  <c r="AS54" i="15" s="1"/>
  <c r="AT54" i="15" s="1"/>
  <c r="Z392" i="15"/>
  <c r="AS392" i="15" s="1"/>
  <c r="AT392" i="15" s="1"/>
  <c r="Z306" i="15"/>
  <c r="AS306" i="15"/>
  <c r="AT306" i="15" s="1"/>
  <c r="Z266" i="15"/>
  <c r="AS266" i="15" s="1"/>
  <c r="AT266" i="15" s="1"/>
  <c r="Z258" i="15"/>
  <c r="AS258" i="15" s="1"/>
  <c r="AT258" i="15" s="1"/>
  <c r="Z251" i="15"/>
  <c r="AS251" i="15" s="1"/>
  <c r="AT251" i="15" s="1"/>
  <c r="Z243" i="15"/>
  <c r="AS243" i="15" s="1"/>
  <c r="AT243" i="15" s="1"/>
  <c r="Z384" i="15"/>
  <c r="AS384" i="15" s="1"/>
  <c r="AT384" i="15" s="1"/>
  <c r="Z390" i="15"/>
  <c r="AS390" i="15" s="1"/>
  <c r="AT390" i="15" s="1"/>
  <c r="Z312" i="15"/>
  <c r="AS312" i="15" s="1"/>
  <c r="AT312" i="15" s="1"/>
  <c r="Z272" i="15"/>
  <c r="AS272" i="15" s="1"/>
  <c r="AT272" i="15" s="1"/>
  <c r="Z290" i="15"/>
  <c r="AS290" i="15" s="1"/>
  <c r="AT290" i="15" s="1"/>
  <c r="Z264" i="15"/>
  <c r="AS264" i="15" s="1"/>
  <c r="AT264" i="15" s="1"/>
  <c r="Z249" i="15"/>
  <c r="AS249" i="15"/>
  <c r="AT249" i="15" s="1"/>
  <c r="AS403" i="15"/>
  <c r="AT403" i="15" s="1"/>
  <c r="Z403" i="15"/>
  <c r="AS175" i="15"/>
  <c r="AT175" i="15" s="1"/>
  <c r="Z175" i="15"/>
  <c r="Z50" i="15"/>
  <c r="AS50" i="15" s="1"/>
  <c r="AT50" i="15" s="1"/>
  <c r="Z431" i="15"/>
  <c r="AS431" i="15" s="1"/>
  <c r="AT431" i="15" s="1"/>
  <c r="Z283" i="15"/>
  <c r="AS283" i="15" s="1"/>
  <c r="AT283" i="15" s="1"/>
  <c r="Z182" i="15"/>
  <c r="AS182" i="15" s="1"/>
  <c r="AT182" i="15" s="1"/>
  <c r="AS331" i="15"/>
  <c r="AT331" i="15" s="1"/>
  <c r="Z331" i="15"/>
  <c r="Z422" i="15"/>
  <c r="AS422" i="15" s="1"/>
  <c r="AT422" i="15" s="1"/>
  <c r="Z379" i="15"/>
  <c r="AS379" i="15" s="1"/>
  <c r="AT379" i="15" s="1"/>
  <c r="K35" i="14"/>
  <c r="K22" i="14"/>
  <c r="M30" i="14"/>
  <c r="O30" i="14" s="1"/>
  <c r="J4" i="14" l="1"/>
  <c r="L28" i="14"/>
  <c r="L33" i="14"/>
  <c r="N21" i="14"/>
  <c r="L14" i="14"/>
  <c r="G43" i="14"/>
  <c r="L35" i="14"/>
  <c r="L6" i="14"/>
  <c r="N6" i="14"/>
  <c r="P6" i="14" s="1"/>
  <c r="C4" i="14"/>
  <c r="AK37" i="15"/>
  <c r="AM37" i="15" s="1"/>
  <c r="AI19" i="15"/>
  <c r="AN12" i="15"/>
  <c r="AI11" i="15"/>
  <c r="AI32" i="15"/>
  <c r="AK14" i="15"/>
  <c r="AJ18" i="15"/>
  <c r="AJ16" i="15"/>
  <c r="AK19" i="15"/>
  <c r="AJ24" i="15"/>
  <c r="AL17" i="15"/>
  <c r="AO16" i="15"/>
  <c r="AO22" i="15"/>
  <c r="AL20" i="15"/>
  <c r="AJ26" i="15"/>
  <c r="AO24" i="15"/>
  <c r="AJ15" i="15"/>
  <c r="AJ32" i="15"/>
  <c r="AI21" i="15"/>
  <c r="AJ14" i="15"/>
  <c r="AK28" i="15"/>
  <c r="AJ29" i="15"/>
  <c r="AL21" i="15"/>
  <c r="AN32" i="15"/>
  <c r="AJ31" i="15"/>
  <c r="AJ23" i="15"/>
  <c r="AI27" i="15"/>
  <c r="AJ21" i="15"/>
  <c r="AK27" i="15"/>
  <c r="M24" i="14"/>
  <c r="O24" i="14" s="1"/>
  <c r="N33" i="14"/>
  <c r="P33" i="14" s="1"/>
  <c r="N12" i="14"/>
  <c r="P12" i="14" s="1"/>
  <c r="L32" i="14"/>
  <c r="K21" i="14"/>
  <c r="N34" i="14"/>
  <c r="L34" i="14"/>
  <c r="AK7" i="5"/>
  <c r="AJ7" i="5"/>
  <c r="K31" i="14"/>
  <c r="N22" i="14"/>
  <c r="P22" i="14" s="1"/>
  <c r="N20" i="14"/>
  <c r="L21" i="14"/>
  <c r="P21" i="14" s="1"/>
  <c r="L12" i="14"/>
  <c r="K28" i="14"/>
  <c r="M7" i="14"/>
  <c r="O7" i="14" s="1"/>
  <c r="K27" i="14"/>
  <c r="M13" i="14"/>
  <c r="O13" i="14" s="1"/>
  <c r="N11" i="14"/>
  <c r="K25" i="14"/>
  <c r="AJ43" i="5"/>
  <c r="L30" i="14"/>
  <c r="AJ9" i="5"/>
  <c r="M29" i="14"/>
  <c r="O29" i="14" s="1"/>
  <c r="M28" i="14"/>
  <c r="O28" i="14" s="1"/>
  <c r="K19" i="14"/>
  <c r="N17" i="14"/>
  <c r="M18" i="14"/>
  <c r="O18" i="14" s="1"/>
  <c r="N24" i="14"/>
  <c r="L16" i="14"/>
  <c r="M26" i="14"/>
  <c r="O26" i="14" s="1"/>
  <c r="K12" i="14"/>
  <c r="M35" i="14"/>
  <c r="L27" i="14"/>
  <c r="AJ81" i="5"/>
  <c r="AJ8" i="5"/>
  <c r="AJ65" i="5"/>
  <c r="AJ49" i="5"/>
  <c r="AK45" i="5"/>
  <c r="AJ24" i="5"/>
  <c r="M19" i="14"/>
  <c r="O19" i="14" s="1"/>
  <c r="AJ27" i="5"/>
  <c r="G44" i="14"/>
  <c r="M25" i="14"/>
  <c r="O25" i="14" s="1"/>
  <c r="AJ38" i="5"/>
  <c r="AJ59" i="5"/>
  <c r="AJ32" i="5"/>
  <c r="AJ31" i="5"/>
  <c r="M27" i="14"/>
  <c r="O27" i="14" s="1"/>
  <c r="M21" i="14"/>
  <c r="O21" i="14" s="1"/>
  <c r="AJ79" i="5"/>
  <c r="AJ15" i="5"/>
  <c r="AJ42" i="5"/>
  <c r="K26" i="14"/>
  <c r="L17" i="14"/>
  <c r="AJ60" i="5"/>
  <c r="AJ44" i="5"/>
  <c r="L31" i="14"/>
  <c r="AJ39" i="5"/>
  <c r="AJ75" i="5"/>
  <c r="AK36" i="5"/>
  <c r="M23" i="14"/>
  <c r="O23" i="14" s="1"/>
  <c r="K16" i="14"/>
  <c r="AJ71" i="5"/>
  <c r="AJ12" i="5"/>
  <c r="L24" i="14"/>
  <c r="G41" i="14"/>
  <c r="AJ85" i="5"/>
  <c r="AJ77" i="5"/>
  <c r="AJ69" i="5"/>
  <c r="AJ53" i="5"/>
  <c r="AJ45" i="5"/>
  <c r="AJ37" i="5"/>
  <c r="AJ29" i="5"/>
  <c r="AJ21" i="5"/>
  <c r="AJ13" i="5"/>
  <c r="M32" i="14"/>
  <c r="O32" i="14" s="1"/>
  <c r="AJ47" i="5"/>
  <c r="AJ10" i="5"/>
  <c r="AJ36" i="5"/>
  <c r="AJ64" i="5"/>
  <c r="AJ82" i="5"/>
  <c r="AJ74" i="5"/>
  <c r="N31" i="14"/>
  <c r="L15" i="14"/>
  <c r="AK41" i="5"/>
  <c r="K15" i="14"/>
  <c r="AJ63" i="5"/>
  <c r="AJ78" i="5"/>
  <c r="AJ50" i="5"/>
  <c r="AJ61" i="5"/>
  <c r="K17" i="14"/>
  <c r="K20" i="14"/>
  <c r="AJ55" i="5"/>
  <c r="AJ22" i="5"/>
  <c r="AJ84" i="5"/>
  <c r="AJ19" i="5"/>
  <c r="AJ70" i="5"/>
  <c r="M11" i="14"/>
  <c r="O11" i="14" s="1"/>
  <c r="E43" i="14"/>
  <c r="M12" i="14"/>
  <c r="O12" i="14" s="1"/>
  <c r="L18" i="14"/>
  <c r="AJ66" i="5"/>
  <c r="AJ58" i="5"/>
  <c r="AJ34" i="5"/>
  <c r="AJ26" i="5"/>
  <c r="AJ18" i="5"/>
  <c r="AJ14" i="5"/>
  <c r="AK75" i="5"/>
  <c r="AJ62" i="5"/>
  <c r="AJ41" i="5"/>
  <c r="AJ52" i="5"/>
  <c r="AJ30" i="5"/>
  <c r="N30" i="14"/>
  <c r="N10" i="14"/>
  <c r="M8" i="14"/>
  <c r="O8" i="14" s="1"/>
  <c r="K10" i="14"/>
  <c r="L23" i="14"/>
  <c r="AK80" i="5"/>
  <c r="AK64" i="5"/>
  <c r="AK40" i="5"/>
  <c r="AK24" i="5"/>
  <c r="AJ20" i="5"/>
  <c r="AJ56" i="5"/>
  <c r="AJ57" i="5"/>
  <c r="AK38" i="5"/>
  <c r="E44" i="14"/>
  <c r="M20" i="14"/>
  <c r="O20" i="14" s="1"/>
  <c r="M15" i="14"/>
  <c r="O15" i="14" s="1"/>
  <c r="N29" i="14"/>
  <c r="AK79" i="5"/>
  <c r="AK23" i="5"/>
  <c r="AK15" i="5"/>
  <c r="K14" i="14"/>
  <c r="K7" i="14"/>
  <c r="AK72" i="5"/>
  <c r="AK56" i="5"/>
  <c r="AK48" i="5"/>
  <c r="AK32" i="5"/>
  <c r="AK16" i="5"/>
  <c r="K32" i="14"/>
  <c r="AJ68" i="5"/>
  <c r="AJ73" i="5"/>
  <c r="M10" i="14"/>
  <c r="O10" i="14" s="1"/>
  <c r="N15" i="14"/>
  <c r="P15" i="14" s="1"/>
  <c r="AJ17" i="5"/>
  <c r="AK33" i="5"/>
  <c r="AK70" i="5"/>
  <c r="AJ11" i="5"/>
  <c r="AJ72" i="5"/>
  <c r="AK31" i="5"/>
  <c r="N19" i="14"/>
  <c r="M33" i="14"/>
  <c r="O33" i="14" s="1"/>
  <c r="N23" i="14"/>
  <c r="K9" i="14"/>
  <c r="AJ76" i="5"/>
  <c r="N16" i="14"/>
  <c r="P16" i="14" s="1"/>
  <c r="AJ25" i="5"/>
  <c r="AJ54" i="5"/>
  <c r="AJ46" i="5"/>
  <c r="AJ16" i="5"/>
  <c r="K13" i="14"/>
  <c r="AJ33" i="5"/>
  <c r="L29" i="14"/>
  <c r="AJ67" i="5"/>
  <c r="AK44" i="5"/>
  <c r="AJ35" i="5"/>
  <c r="AJ51" i="5"/>
  <c r="AJ28" i="5"/>
  <c r="AJ83" i="5"/>
  <c r="AJ40" i="5"/>
  <c r="M31" i="14"/>
  <c r="O31" i="14" s="1"/>
  <c r="AK65" i="5"/>
  <c r="AK85" i="5"/>
  <c r="AK83" i="5"/>
  <c r="CD90" i="12"/>
  <c r="BZ90" i="12"/>
  <c r="CB90" i="12"/>
  <c r="BQ91" i="12"/>
  <c r="BR91" i="12"/>
  <c r="BS91" i="12"/>
  <c r="H91" i="12"/>
  <c r="J91" i="12"/>
  <c r="L91" i="12"/>
  <c r="I91" i="12"/>
  <c r="AK71" i="5"/>
  <c r="AK39" i="5"/>
  <c r="AO19" i="15"/>
  <c r="AL19" i="15"/>
  <c r="AJ19" i="15"/>
  <c r="AJ20" i="15"/>
  <c r="AK11" i="5"/>
  <c r="AK22" i="5"/>
  <c r="AK26" i="5"/>
  <c r="BR90" i="12"/>
  <c r="D90" i="12"/>
  <c r="G90" i="12"/>
  <c r="E90" i="12"/>
  <c r="M90" i="12"/>
  <c r="P90" i="12"/>
  <c r="P93" i="12" s="1"/>
  <c r="AL11" i="15"/>
  <c r="AO12" i="15"/>
  <c r="AA5" i="15"/>
  <c r="AK53" i="5"/>
  <c r="AK68" i="5"/>
  <c r="AK9" i="5"/>
  <c r="AK59" i="5"/>
  <c r="AK51" i="5"/>
  <c r="AK27" i="5"/>
  <c r="AK61" i="5"/>
  <c r="AK17" i="5"/>
  <c r="AK81" i="5"/>
  <c r="AK43" i="5"/>
  <c r="AK78" i="5"/>
  <c r="AK69" i="5"/>
  <c r="M16" i="14"/>
  <c r="O16" i="14" s="1"/>
  <c r="AK54" i="5"/>
  <c r="AK49" i="5"/>
  <c r="AO18" i="15"/>
  <c r="BT91" i="12"/>
  <c r="AM90" i="12"/>
  <c r="F90" i="12"/>
  <c r="CA90" i="12"/>
  <c r="O90" i="12"/>
  <c r="O93" i="12" s="1"/>
  <c r="Z8" i="12" s="1"/>
  <c r="Q91" i="12"/>
  <c r="Q94" i="12" s="1"/>
  <c r="N91" i="12"/>
  <c r="N94" i="12" s="1"/>
  <c r="AA8" i="12" s="1"/>
  <c r="AK20" i="5"/>
  <c r="AK42" i="5"/>
  <c r="AK60" i="5"/>
  <c r="AK66" i="5"/>
  <c r="AK8" i="5"/>
  <c r="AK77" i="5"/>
  <c r="CC90" i="12"/>
  <c r="W91" i="12"/>
  <c r="W94" i="12" s="1"/>
  <c r="AA91" i="12"/>
  <c r="AA94" i="12" s="1"/>
  <c r="Y91" i="12"/>
  <c r="Y94" i="12" s="1"/>
  <c r="AL28" i="15"/>
  <c r="AJ28" i="15"/>
  <c r="AK62" i="5"/>
  <c r="AK50" i="5"/>
  <c r="AK67" i="5"/>
  <c r="AK82" i="5"/>
  <c r="AK18" i="5"/>
  <c r="AK57" i="5"/>
  <c r="AK34" i="5"/>
  <c r="AK35" i="5"/>
  <c r="AK73" i="5"/>
  <c r="AK58" i="5"/>
  <c r="AK47" i="5"/>
  <c r="AK21" i="5"/>
  <c r="K91" i="12"/>
  <c r="AO25" i="15"/>
  <c r="AJ25" i="15"/>
  <c r="AL25" i="15"/>
  <c r="AO27" i="15"/>
  <c r="AL27" i="15"/>
  <c r="AJ27" i="15"/>
  <c r="AL26" i="15"/>
  <c r="BU91" i="12"/>
  <c r="BV91" i="12"/>
  <c r="BY91" i="12"/>
  <c r="AK10" i="5"/>
  <c r="AK14" i="5"/>
  <c r="AK19" i="5"/>
  <c r="AK46" i="5"/>
  <c r="AK30" i="5"/>
  <c r="AK76" i="5"/>
  <c r="AK52" i="5"/>
  <c r="AK28" i="5"/>
  <c r="AK29" i="5"/>
  <c r="AK55" i="5"/>
  <c r="BX91" i="12"/>
  <c r="K11" i="14"/>
  <c r="AO26" i="15"/>
  <c r="AJ23" i="5"/>
  <c r="AL18" i="15"/>
  <c r="AK25" i="5"/>
  <c r="AK74" i="5"/>
  <c r="AK13" i="5"/>
  <c r="AK12" i="5"/>
  <c r="AK37" i="5"/>
  <c r="AK63" i="5"/>
  <c r="AK84" i="5"/>
  <c r="BS90" i="12"/>
  <c r="BW91" i="12"/>
  <c r="AP90" i="12"/>
  <c r="AO90" i="12"/>
  <c r="AN90" i="12"/>
  <c r="M17" i="14"/>
  <c r="O17" i="14" s="1"/>
  <c r="K18" i="14"/>
  <c r="AJ80" i="5"/>
  <c r="AJ48" i="5"/>
  <c r="K33" i="14"/>
  <c r="M34" i="14"/>
  <c r="BH91" i="12"/>
  <c r="E91" i="12"/>
  <c r="AI13" i="15"/>
  <c r="N9" i="14"/>
  <c r="G39" i="14"/>
  <c r="AI26" i="15"/>
  <c r="AA382" i="15"/>
  <c r="AA222" i="15"/>
  <c r="AS5" i="15"/>
  <c r="AL32" i="15"/>
  <c r="AL24" i="15"/>
  <c r="AL16" i="15"/>
  <c r="BJ91" i="12"/>
  <c r="D91" i="12"/>
  <c r="AS116" i="15"/>
  <c r="AT116" i="15" s="1"/>
  <c r="AI28" i="15"/>
  <c r="AL31" i="15"/>
  <c r="AL23" i="15"/>
  <c r="AL15" i="15"/>
  <c r="G91" i="12"/>
  <c r="AO32" i="15"/>
  <c r="AS371" i="15"/>
  <c r="AT371" i="15" s="1"/>
  <c r="AS291" i="15"/>
  <c r="AT291" i="15" s="1"/>
  <c r="AS219" i="15"/>
  <c r="AT219" i="15" s="1"/>
  <c r="AS187" i="15"/>
  <c r="AT187" i="15" s="1"/>
  <c r="AS163" i="15"/>
  <c r="AT163" i="15" s="1"/>
  <c r="AS139" i="15"/>
  <c r="AT139" i="15" s="1"/>
  <c r="AS99" i="15"/>
  <c r="AT99" i="15" s="1"/>
  <c r="AS59" i="15"/>
  <c r="AT59" i="15" s="1"/>
  <c r="AS35" i="15"/>
  <c r="AT35" i="15" s="1"/>
  <c r="AI20" i="15"/>
  <c r="AJ17" i="15"/>
  <c r="AL30" i="15"/>
  <c r="AL22" i="15"/>
  <c r="AL14" i="15"/>
  <c r="BF91" i="12"/>
  <c r="AI23" i="15"/>
  <c r="E41" i="14"/>
  <c r="AL29" i="15"/>
  <c r="AL13" i="15"/>
  <c r="AS385" i="15"/>
  <c r="AT385" i="15" s="1"/>
  <c r="AS361" i="15"/>
  <c r="AT361" i="15" s="1"/>
  <c r="AS305" i="15"/>
  <c r="AT305" i="15" s="1"/>
  <c r="AS289" i="15"/>
  <c r="AT289" i="15" s="1"/>
  <c r="AS273" i="15"/>
  <c r="AT273" i="15" s="1"/>
  <c r="AS265" i="15"/>
  <c r="AT265" i="15" s="1"/>
  <c r="AS201" i="15"/>
  <c r="AT201" i="15" s="1"/>
  <c r="AS193" i="15"/>
  <c r="AT193" i="15" s="1"/>
  <c r="AS161" i="15"/>
  <c r="AT161" i="15" s="1"/>
  <c r="AS73" i="15"/>
  <c r="AT73" i="15" s="1"/>
  <c r="AS57" i="15"/>
  <c r="AT57" i="15" s="1"/>
  <c r="AM38" i="15"/>
  <c r="AI24" i="15"/>
  <c r="AJ30" i="15"/>
  <c r="L26" i="14"/>
  <c r="N13" i="14"/>
  <c r="L7" i="14"/>
  <c r="L20" i="14"/>
  <c r="P20" i="14" s="1"/>
  <c r="N27" i="14"/>
  <c r="N14" i="14"/>
  <c r="P14" i="14" s="1"/>
  <c r="L13" i="14"/>
  <c r="N28" i="14"/>
  <c r="P28" i="14" s="1"/>
  <c r="N26" i="14"/>
  <c r="L25" i="14"/>
  <c r="N25" i="14"/>
  <c r="N8" i="14"/>
  <c r="L9" i="14"/>
  <c r="N7" i="14"/>
  <c r="L8" i="14"/>
  <c r="N18" i="14"/>
  <c r="P18" i="14" s="1"/>
  <c r="L19" i="14"/>
  <c r="L11" i="14"/>
  <c r="N32" i="14"/>
  <c r="L10" i="14"/>
  <c r="AI30" i="15"/>
  <c r="AI22" i="15"/>
  <c r="AI14" i="15"/>
  <c r="AK29" i="15"/>
  <c r="AK21" i="15"/>
  <c r="AI29" i="15"/>
  <c r="AK20" i="15"/>
  <c r="AN13" i="15"/>
  <c r="AK26" i="15"/>
  <c r="AK18" i="15"/>
  <c r="AI18" i="15"/>
  <c r="AK13" i="15"/>
  <c r="AK25" i="15"/>
  <c r="AK17" i="15"/>
  <c r="AI25" i="15"/>
  <c r="AI17" i="15"/>
  <c r="AK32" i="15"/>
  <c r="AK24" i="15"/>
  <c r="AK16" i="15"/>
  <c r="AI16" i="15"/>
  <c r="AK31" i="15"/>
  <c r="AK23" i="15"/>
  <c r="AK15" i="15"/>
  <c r="AI31" i="15"/>
  <c r="AI15" i="15"/>
  <c r="AK30" i="15"/>
  <c r="AK22" i="15"/>
  <c r="AN14" i="15"/>
  <c r="AJ13" i="15"/>
  <c r="AA263" i="15"/>
  <c r="Z237" i="15"/>
  <c r="AS237" i="15"/>
  <c r="AT237" i="15" s="1"/>
  <c r="AA237" i="15"/>
  <c r="AS197" i="15"/>
  <c r="AT197" i="15" s="1"/>
  <c r="Z197" i="15"/>
  <c r="AA197" i="15"/>
  <c r="Z157" i="15"/>
  <c r="AS157" i="15"/>
  <c r="AT157" i="15" s="1"/>
  <c r="AA157" i="15"/>
  <c r="AA125" i="15"/>
  <c r="Z125" i="15"/>
  <c r="AS125" i="15" s="1"/>
  <c r="AT125" i="15" s="1"/>
  <c r="Z101" i="15"/>
  <c r="AS101" i="15" s="1"/>
  <c r="AT101" i="15" s="1"/>
  <c r="AA101" i="15"/>
  <c r="Z77" i="15"/>
  <c r="AS77" i="15" s="1"/>
  <c r="AT77" i="15" s="1"/>
  <c r="AA77" i="15"/>
  <c r="AA37" i="15"/>
  <c r="Z37" i="15"/>
  <c r="AS37" i="15" s="1"/>
  <c r="AT37" i="15" s="1"/>
  <c r="AA423" i="15"/>
  <c r="AA52" i="15"/>
  <c r="AA174" i="15"/>
  <c r="AA40" i="15"/>
  <c r="AA358" i="15"/>
  <c r="AA405" i="15"/>
  <c r="Z381" i="15"/>
  <c r="AS381" i="15" s="1"/>
  <c r="AT381" i="15" s="1"/>
  <c r="AA381" i="15"/>
  <c r="Z365" i="15"/>
  <c r="AS365" i="15" s="1"/>
  <c r="AT365" i="15" s="1"/>
  <c r="AA365" i="15"/>
  <c r="AA333" i="15"/>
  <c r="Z333" i="15"/>
  <c r="AS333" i="15" s="1"/>
  <c r="AT333" i="15" s="1"/>
  <c r="Z293" i="15"/>
  <c r="AS293" i="15" s="1"/>
  <c r="AT293" i="15" s="1"/>
  <c r="AA293" i="15"/>
  <c r="Z261" i="15"/>
  <c r="AS261" i="15"/>
  <c r="AT261" i="15" s="1"/>
  <c r="AA261" i="15"/>
  <c r="Z221" i="15"/>
  <c r="AS221" i="15"/>
  <c r="AT221" i="15" s="1"/>
  <c r="Z189" i="15"/>
  <c r="AS189" i="15" s="1"/>
  <c r="AT189" i="15" s="1"/>
  <c r="AA189" i="15"/>
  <c r="Z149" i="15"/>
  <c r="AS149" i="15" s="1"/>
  <c r="AT149" i="15" s="1"/>
  <c r="AA149" i="15"/>
  <c r="Z117" i="15"/>
  <c r="AA117" i="15"/>
  <c r="AS117" i="15"/>
  <c r="AT117" i="15" s="1"/>
  <c r="Z85" i="15"/>
  <c r="AS85" i="15" s="1"/>
  <c r="AT85" i="15" s="1"/>
  <c r="AA85" i="15"/>
  <c r="Z21" i="15"/>
  <c r="AS21" i="15" s="1"/>
  <c r="AT21" i="15" s="1"/>
  <c r="AA21" i="15"/>
  <c r="AA398" i="15"/>
  <c r="AA428" i="15"/>
  <c r="Z428" i="15"/>
  <c r="AS428" i="15" s="1"/>
  <c r="AT428" i="15" s="1"/>
  <c r="Z396" i="15"/>
  <c r="AS396" i="15" s="1"/>
  <c r="AT396" i="15" s="1"/>
  <c r="AA396" i="15"/>
  <c r="AA356" i="15"/>
  <c r="Z356" i="15"/>
  <c r="AA28" i="15"/>
  <c r="Z28" i="15"/>
  <c r="AS28" i="15" s="1"/>
  <c r="AT28" i="15" s="1"/>
  <c r="Z285" i="15"/>
  <c r="AS285" i="15" s="1"/>
  <c r="AT285" i="15" s="1"/>
  <c r="AA258" i="15"/>
  <c r="AA104" i="15"/>
  <c r="AA140" i="15"/>
  <c r="AA221" i="15"/>
  <c r="AA316" i="15"/>
  <c r="Z397" i="15"/>
  <c r="AS397" i="15" s="1"/>
  <c r="AT397" i="15" s="1"/>
  <c r="AA397" i="15"/>
  <c r="AS373" i="15"/>
  <c r="AT373" i="15" s="1"/>
  <c r="Z373" i="15"/>
  <c r="AA373" i="15"/>
  <c r="Z357" i="15"/>
  <c r="AS357" i="15" s="1"/>
  <c r="AT357" i="15" s="1"/>
  <c r="AA357" i="15"/>
  <c r="Z325" i="15"/>
  <c r="AA325" i="15"/>
  <c r="AS325" i="15"/>
  <c r="AT325" i="15" s="1"/>
  <c r="AA309" i="15"/>
  <c r="Z309" i="15"/>
  <c r="AS309" i="15" s="1"/>
  <c r="AT309" i="15" s="1"/>
  <c r="Z253" i="15"/>
  <c r="AS253" i="15" s="1"/>
  <c r="AT253" i="15" s="1"/>
  <c r="AA253" i="15"/>
  <c r="AA173" i="15"/>
  <c r="Z173" i="15"/>
  <c r="AS173" i="15" s="1"/>
  <c r="AT173" i="15" s="1"/>
  <c r="Z45" i="15"/>
  <c r="AS45" i="15" s="1"/>
  <c r="AT45" i="15" s="1"/>
  <c r="AA45" i="15"/>
  <c r="AA59" i="15"/>
  <c r="Z420" i="15"/>
  <c r="AS420" i="15" s="1"/>
  <c r="AT420" i="15" s="1"/>
  <c r="AA420" i="15"/>
  <c r="AA372" i="15"/>
  <c r="Z372" i="15"/>
  <c r="AA71" i="15"/>
  <c r="AA248" i="15"/>
  <c r="AA107" i="15"/>
  <c r="AA70" i="15"/>
  <c r="AA285" i="15"/>
  <c r="AA217" i="15"/>
  <c r="Z53" i="15"/>
  <c r="AS53" i="15" s="1"/>
  <c r="AT53" i="15" s="1"/>
  <c r="AA53" i="15"/>
  <c r="AA44" i="15"/>
  <c r="Z388" i="15"/>
  <c r="AS388" i="15" s="1"/>
  <c r="AT388" i="15" s="1"/>
  <c r="AA388" i="15"/>
  <c r="AS356" i="15"/>
  <c r="AT356" i="15" s="1"/>
  <c r="AA244" i="15"/>
  <c r="AA139" i="15"/>
  <c r="AA408" i="15"/>
  <c r="AA311" i="15"/>
  <c r="Z429" i="15"/>
  <c r="AS429" i="15" s="1"/>
  <c r="AT429" i="15" s="1"/>
  <c r="AA429" i="15"/>
  <c r="AA413" i="15"/>
  <c r="Z413" i="15"/>
  <c r="AS413" i="15" s="1"/>
  <c r="AT413" i="15" s="1"/>
  <c r="Z341" i="15"/>
  <c r="AS341" i="15" s="1"/>
  <c r="AT341" i="15" s="1"/>
  <c r="AA341" i="15"/>
  <c r="Z317" i="15"/>
  <c r="AS317" i="15" s="1"/>
  <c r="AT317" i="15" s="1"/>
  <c r="AA317" i="15"/>
  <c r="Z277" i="15"/>
  <c r="AS277" i="15" s="1"/>
  <c r="AT277" i="15" s="1"/>
  <c r="Z245" i="15"/>
  <c r="AS245" i="15" s="1"/>
  <c r="AT245" i="15" s="1"/>
  <c r="AA245" i="15"/>
  <c r="Z213" i="15"/>
  <c r="AS213" i="15" s="1"/>
  <c r="AT213" i="15" s="1"/>
  <c r="AA213" i="15"/>
  <c r="Z181" i="15"/>
  <c r="AS181" i="15" s="1"/>
  <c r="AT181" i="15" s="1"/>
  <c r="AA181" i="15"/>
  <c r="AA141" i="15"/>
  <c r="Z141" i="15"/>
  <c r="AS141" i="15" s="1"/>
  <c r="AT141" i="15" s="1"/>
  <c r="AA109" i="15"/>
  <c r="Z109" i="15"/>
  <c r="AS109" i="15" s="1"/>
  <c r="AT109" i="15" s="1"/>
  <c r="Z69" i="15"/>
  <c r="AS69" i="15" s="1"/>
  <c r="AT69" i="15" s="1"/>
  <c r="AA69" i="15"/>
  <c r="Z13" i="15"/>
  <c r="AS13" i="15" s="1"/>
  <c r="AT13" i="15" s="1"/>
  <c r="AA13" i="15"/>
  <c r="AA10" i="15"/>
  <c r="Z404" i="15"/>
  <c r="AS404" i="15" s="1"/>
  <c r="AT404" i="15" s="1"/>
  <c r="AA404" i="15"/>
  <c r="AA364" i="15"/>
  <c r="Z364" i="15"/>
  <c r="AS364" i="15" s="1"/>
  <c r="AT364" i="15" s="1"/>
  <c r="AA268" i="15"/>
  <c r="AA35" i="15"/>
  <c r="AA255" i="15"/>
  <c r="AA386" i="15"/>
  <c r="AA27" i="15"/>
  <c r="AA370" i="15"/>
  <c r="AA437" i="15"/>
  <c r="Z437" i="15"/>
  <c r="AS437" i="15" s="1"/>
  <c r="AT437" i="15" s="1"/>
  <c r="Z421" i="15"/>
  <c r="AS421" i="15" s="1"/>
  <c r="AT421" i="15" s="1"/>
  <c r="AA421" i="15"/>
  <c r="Z389" i="15"/>
  <c r="AA389" i="15"/>
  <c r="AS389" i="15"/>
  <c r="AT389" i="15" s="1"/>
  <c r="Z349" i="15"/>
  <c r="AS349" i="15" s="1"/>
  <c r="AT349" i="15" s="1"/>
  <c r="AA349" i="15"/>
  <c r="Z301" i="15"/>
  <c r="AS301" i="15" s="1"/>
  <c r="AT301" i="15" s="1"/>
  <c r="AA301" i="15"/>
  <c r="Z269" i="15"/>
  <c r="AS269" i="15" s="1"/>
  <c r="AT269" i="15" s="1"/>
  <c r="AA269" i="15"/>
  <c r="AA229" i="15"/>
  <c r="Z229" i="15"/>
  <c r="AS229" i="15" s="1"/>
  <c r="AT229" i="15" s="1"/>
  <c r="Z205" i="15"/>
  <c r="AA205" i="15"/>
  <c r="AS205" i="15"/>
  <c r="AT205" i="15" s="1"/>
  <c r="Z165" i="15"/>
  <c r="AS165" i="15" s="1"/>
  <c r="AT165" i="15" s="1"/>
  <c r="AA165" i="15"/>
  <c r="Z133" i="15"/>
  <c r="AS133" i="15" s="1"/>
  <c r="AT133" i="15" s="1"/>
  <c r="AA133" i="15"/>
  <c r="Z93" i="15"/>
  <c r="AA93" i="15"/>
  <c r="AS93" i="15"/>
  <c r="AT93" i="15" s="1"/>
  <c r="AA61" i="15"/>
  <c r="Z61" i="15"/>
  <c r="AS61" i="15" s="1"/>
  <c r="AT61" i="15" s="1"/>
  <c r="AA29" i="15"/>
  <c r="Z29" i="15"/>
  <c r="AS29" i="15" s="1"/>
  <c r="AT29" i="15" s="1"/>
  <c r="AA346" i="15"/>
  <c r="AA436" i="15"/>
  <c r="Z436" i="15"/>
  <c r="AS436" i="15" s="1"/>
  <c r="AT436" i="15" s="1"/>
  <c r="Z412" i="15"/>
  <c r="AS412" i="15" s="1"/>
  <c r="AT412" i="15" s="1"/>
  <c r="AA412" i="15"/>
  <c r="AA380" i="15"/>
  <c r="Z380" i="15"/>
  <c r="AS380" i="15" s="1"/>
  <c r="AT380" i="15" s="1"/>
  <c r="AS372" i="15"/>
  <c r="AT372" i="15" s="1"/>
  <c r="Z52" i="15"/>
  <c r="AS52" i="15" s="1"/>
  <c r="AT52" i="15" s="1"/>
  <c r="AA95" i="15"/>
  <c r="AA281" i="15"/>
  <c r="AA262" i="15"/>
  <c r="AA272" i="15"/>
  <c r="AA277" i="15"/>
  <c r="Z405" i="15"/>
  <c r="AS405" i="15" s="1"/>
  <c r="AT405" i="15" s="1"/>
  <c r="Z348" i="15"/>
  <c r="AA348" i="15"/>
  <c r="AS348" i="15"/>
  <c r="AT348" i="15" s="1"/>
  <c r="Z316" i="15"/>
  <c r="AS316" i="15" s="1"/>
  <c r="AT316" i="15" s="1"/>
  <c r="Z284" i="15"/>
  <c r="AS284" i="15" s="1"/>
  <c r="AT284" i="15" s="1"/>
  <c r="AA284" i="15"/>
  <c r="Z252" i="15"/>
  <c r="AA252" i="15"/>
  <c r="AS252" i="15"/>
  <c r="AT252" i="15" s="1"/>
  <c r="Z236" i="15"/>
  <c r="AS236" i="15" s="1"/>
  <c r="AT236" i="15" s="1"/>
  <c r="Z228" i="15"/>
  <c r="AS228" i="15" s="1"/>
  <c r="AT228" i="15" s="1"/>
  <c r="AA228" i="15"/>
  <c r="Z196" i="15"/>
  <c r="AS196" i="15" s="1"/>
  <c r="AT196" i="15" s="1"/>
  <c r="AA196" i="15"/>
  <c r="Z172" i="15"/>
  <c r="AS172" i="15"/>
  <c r="AT172" i="15" s="1"/>
  <c r="AS140" i="15"/>
  <c r="AT140" i="15" s="1"/>
  <c r="Z140" i="15"/>
  <c r="AA108" i="15"/>
  <c r="Z100" i="15"/>
  <c r="AA100" i="15"/>
  <c r="AS100" i="15"/>
  <c r="AT100" i="15" s="1"/>
  <c r="Z84" i="15"/>
  <c r="AS84" i="15" s="1"/>
  <c r="AT84" i="15" s="1"/>
  <c r="AA84" i="15"/>
  <c r="AA68" i="15"/>
  <c r="AA367" i="15"/>
  <c r="AA210" i="15"/>
  <c r="AA328" i="15"/>
  <c r="AA371" i="15"/>
  <c r="AA319" i="15"/>
  <c r="AA249" i="15"/>
  <c r="AA351" i="15"/>
  <c r="AA56" i="15"/>
  <c r="AA406" i="15"/>
  <c r="AA267" i="15"/>
  <c r="AA335" i="15"/>
  <c r="AA383" i="15"/>
  <c r="AA391" i="15"/>
  <c r="AA235" i="15"/>
  <c r="AA185" i="15"/>
  <c r="AA259" i="15"/>
  <c r="AA184" i="15"/>
  <c r="AA402" i="15"/>
  <c r="AA296" i="15"/>
  <c r="AA304" i="15"/>
  <c r="AA33" i="15"/>
  <c r="AA246" i="15"/>
  <c r="AA376" i="15"/>
  <c r="AA191" i="15"/>
  <c r="AA97" i="15"/>
  <c r="AA327" i="15"/>
  <c r="AA431" i="15"/>
  <c r="AA254" i="15"/>
  <c r="AA162" i="15"/>
  <c r="AA90" i="15"/>
  <c r="AA337" i="15"/>
  <c r="AA266" i="15"/>
  <c r="AA38" i="15"/>
  <c r="AA312" i="15"/>
  <c r="AA407" i="15"/>
  <c r="AA329" i="15"/>
  <c r="AA138" i="15"/>
  <c r="AA51" i="15"/>
  <c r="AA219" i="15"/>
  <c r="AA42" i="15"/>
  <c r="AA280" i="15"/>
  <c r="AA39" i="15"/>
  <c r="AA131" i="15"/>
  <c r="AA326" i="15"/>
  <c r="AA14" i="15"/>
  <c r="AA99" i="15"/>
  <c r="AA227" i="15"/>
  <c r="AA123" i="15"/>
  <c r="AA303" i="15"/>
  <c r="AA177" i="15"/>
  <c r="AA121" i="15"/>
  <c r="AA58" i="15"/>
  <c r="AA409" i="15"/>
  <c r="AA74" i="15"/>
  <c r="AA321" i="15"/>
  <c r="AA15" i="15"/>
  <c r="AA30" i="15"/>
  <c r="AA158" i="15"/>
  <c r="AA422" i="15"/>
  <c r="AA302" i="15"/>
  <c r="AA192" i="15"/>
  <c r="AA118" i="15"/>
  <c r="AA155" i="15"/>
  <c r="AA103" i="15"/>
  <c r="AA256" i="15"/>
  <c r="AA89" i="15"/>
  <c r="AA183" i="15"/>
  <c r="AA299" i="15"/>
  <c r="AA55" i="15"/>
  <c r="AA62" i="15"/>
  <c r="AA287" i="15"/>
  <c r="AA208" i="15"/>
  <c r="AA233" i="15"/>
  <c r="AA8" i="15"/>
  <c r="AA291" i="15"/>
  <c r="AA270" i="15"/>
  <c r="AA385" i="15"/>
  <c r="AA11" i="15"/>
  <c r="AA130" i="15"/>
  <c r="AA54" i="15"/>
  <c r="AA275" i="15"/>
  <c r="AA400" i="15"/>
  <c r="AA112" i="15"/>
  <c r="AA352" i="15"/>
  <c r="AA378" i="15"/>
  <c r="AA105" i="15"/>
  <c r="AA401" i="15"/>
  <c r="AA434" i="15"/>
  <c r="AA240" i="15"/>
  <c r="AA411" i="15"/>
  <c r="AA143" i="15"/>
  <c r="AA355" i="15"/>
  <c r="AA241" i="15"/>
  <c r="AA17" i="15"/>
  <c r="AA81" i="15"/>
  <c r="AA144" i="15"/>
  <c r="AA257" i="15"/>
  <c r="AA18" i="15"/>
  <c r="AA178" i="15"/>
  <c r="AA26" i="15"/>
  <c r="AA250" i="15"/>
  <c r="AA114" i="15"/>
  <c r="AA232" i="15"/>
  <c r="AA199" i="15"/>
  <c r="AA377" i="15"/>
  <c r="AA417" i="15"/>
  <c r="AA207" i="15"/>
  <c r="AA176" i="15"/>
  <c r="AA361" i="15"/>
  <c r="AA251" i="15"/>
  <c r="AA375" i="15"/>
  <c r="AA298" i="15"/>
  <c r="AA314" i="15"/>
  <c r="AA289" i="15"/>
  <c r="AA338" i="15"/>
  <c r="AA426" i="15"/>
  <c r="AA24" i="15"/>
  <c r="AA120" i="15"/>
  <c r="AA170" i="15"/>
  <c r="AA171" i="15"/>
  <c r="AA315" i="15"/>
  <c r="AA318" i="15"/>
  <c r="AA75" i="15"/>
  <c r="AA153" i="15"/>
  <c r="AA190" i="15"/>
  <c r="AA161" i="15"/>
  <c r="AA288" i="15"/>
  <c r="AA360" i="15"/>
  <c r="AA336" i="15"/>
  <c r="AA49" i="15"/>
  <c r="AA359" i="15"/>
  <c r="AA286" i="15"/>
  <c r="AA122" i="15"/>
  <c r="AA418" i="15"/>
  <c r="AA295" i="15"/>
  <c r="AA86" i="15"/>
  <c r="AA128" i="15"/>
  <c r="AA73" i="15"/>
  <c r="AA354" i="15"/>
  <c r="AA414" i="15"/>
  <c r="AA206" i="15"/>
  <c r="AA31" i="15"/>
  <c r="AA12" i="15"/>
  <c r="AA306" i="15"/>
  <c r="AA182" i="15"/>
  <c r="AA247" i="15"/>
  <c r="AA48" i="15"/>
  <c r="AA115" i="15"/>
  <c r="AA136" i="15"/>
  <c r="AA273" i="15"/>
  <c r="AA343" i="15"/>
  <c r="AA399" i="15"/>
  <c r="AA342" i="15"/>
  <c r="AA193" i="15"/>
  <c r="AA64" i="15"/>
  <c r="AA202" i="15"/>
  <c r="AA175" i="15"/>
  <c r="Z220" i="15"/>
  <c r="AS220" i="15" s="1"/>
  <c r="AT220" i="15" s="1"/>
  <c r="AA83" i="15"/>
  <c r="AA135" i="15"/>
  <c r="AA50" i="15"/>
  <c r="AA350" i="15"/>
  <c r="AA238" i="15"/>
  <c r="AA146" i="15"/>
  <c r="AA187" i="15"/>
  <c r="AA145" i="15"/>
  <c r="AA290" i="15"/>
  <c r="AA216" i="15"/>
  <c r="AA168" i="15"/>
  <c r="AA225" i="15"/>
  <c r="AA209" i="15"/>
  <c r="AA340" i="15"/>
  <c r="Z300" i="15"/>
  <c r="AS300" i="15" s="1"/>
  <c r="AT300" i="15" s="1"/>
  <c r="AA300" i="15"/>
  <c r="Z276" i="15"/>
  <c r="AS276" i="15" s="1"/>
  <c r="AT276" i="15" s="1"/>
  <c r="AA276" i="15"/>
  <c r="Z244" i="15"/>
  <c r="AS244" i="15"/>
  <c r="AT244" i="15" s="1"/>
  <c r="Z204" i="15"/>
  <c r="AS204" i="15" s="1"/>
  <c r="AT204" i="15" s="1"/>
  <c r="AA76" i="15"/>
  <c r="Z60" i="15"/>
  <c r="AS60" i="15" s="1"/>
  <c r="AT60" i="15" s="1"/>
  <c r="Z20" i="15"/>
  <c r="AS20" i="15" s="1"/>
  <c r="AT20" i="15" s="1"/>
  <c r="AA41" i="15"/>
  <c r="AA331" i="15"/>
  <c r="AA278" i="15"/>
  <c r="AA218" i="15"/>
  <c r="AA166" i="15"/>
  <c r="AA152" i="15"/>
  <c r="AA410" i="15"/>
  <c r="AA163" i="15"/>
  <c r="AA323" i="15"/>
  <c r="AA415" i="15"/>
  <c r="AA201" i="15"/>
  <c r="AA204" i="15"/>
  <c r="AA282" i="15"/>
  <c r="AA116" i="15"/>
  <c r="AA419" i="15"/>
  <c r="AA274" i="15"/>
  <c r="AA169" i="15"/>
  <c r="AA425" i="15"/>
  <c r="AA387" i="15"/>
  <c r="AA374" i="15"/>
  <c r="AA129" i="15"/>
  <c r="AA322" i="15"/>
  <c r="AA172" i="15"/>
  <c r="AA78" i="15"/>
  <c r="AA60" i="15"/>
  <c r="AA339" i="15"/>
  <c r="AA110" i="15"/>
  <c r="AA432" i="15"/>
  <c r="AA25" i="15"/>
  <c r="AA230" i="15"/>
  <c r="AA147" i="15"/>
  <c r="AA203" i="15"/>
  <c r="AA215" i="15"/>
  <c r="AA384" i="15"/>
  <c r="AA392" i="15"/>
  <c r="AA111" i="15"/>
  <c r="AA265" i="15"/>
  <c r="AA106" i="15"/>
  <c r="AA366" i="15"/>
  <c r="AA214" i="15"/>
  <c r="AA313" i="15"/>
  <c r="AA430" i="15"/>
  <c r="AA393" i="15"/>
  <c r="AA194" i="15"/>
  <c r="AA394" i="15"/>
  <c r="AA16" i="15"/>
  <c r="AA334" i="15"/>
  <c r="AA344" i="15"/>
  <c r="AA324" i="15"/>
  <c r="Z324" i="15"/>
  <c r="AS324" i="15" s="1"/>
  <c r="AT324" i="15" s="1"/>
  <c r="Z292" i="15"/>
  <c r="AA292" i="15"/>
  <c r="AS292" i="15"/>
  <c r="AT292" i="15" s="1"/>
  <c r="AA260" i="15"/>
  <c r="Z260" i="15"/>
  <c r="AS260" i="15" s="1"/>
  <c r="AT260" i="15" s="1"/>
  <c r="AA212" i="15"/>
  <c r="Z188" i="15"/>
  <c r="AS188" i="15" s="1"/>
  <c r="AT188" i="15" s="1"/>
  <c r="AA188" i="15"/>
  <c r="Z156" i="15"/>
  <c r="AS156" i="15" s="1"/>
  <c r="AT156" i="15" s="1"/>
  <c r="AA156" i="15"/>
  <c r="Z132" i="15"/>
  <c r="AA132" i="15"/>
  <c r="AS132" i="15"/>
  <c r="AT132" i="15" s="1"/>
  <c r="Z36" i="15"/>
  <c r="AS36" i="15" s="1"/>
  <c r="AT36" i="15" s="1"/>
  <c r="AA36" i="15"/>
  <c r="AS212" i="15"/>
  <c r="AT212" i="15" s="1"/>
  <c r="AA310" i="15"/>
  <c r="AA63" i="15"/>
  <c r="AA119" i="15"/>
  <c r="AA127" i="15"/>
  <c r="AA46" i="15"/>
  <c r="AA424" i="15"/>
  <c r="AA236" i="15"/>
  <c r="AA23" i="15"/>
  <c r="AA7" i="15"/>
  <c r="AA379" i="15"/>
  <c r="AA305" i="15"/>
  <c r="AA427" i="15"/>
  <c r="AA242" i="15"/>
  <c r="AA87" i="15"/>
  <c r="AA279" i="15"/>
  <c r="AO14" i="15"/>
  <c r="Z332" i="15"/>
  <c r="AS332" i="15" s="1"/>
  <c r="AT332" i="15" s="1"/>
  <c r="AA332" i="15"/>
  <c r="Z308" i="15"/>
  <c r="AS308" i="15" s="1"/>
  <c r="AT308" i="15" s="1"/>
  <c r="Z268" i="15"/>
  <c r="AS268" i="15"/>
  <c r="AT268" i="15" s="1"/>
  <c r="AA220" i="15"/>
  <c r="Z180" i="15"/>
  <c r="AA180" i="15"/>
  <c r="AS180" i="15"/>
  <c r="AT180" i="15" s="1"/>
  <c r="Z164" i="15"/>
  <c r="AS164" i="15" s="1"/>
  <c r="AT164" i="15" s="1"/>
  <c r="AA164" i="15"/>
  <c r="AS148" i="15"/>
  <c r="AT148" i="15" s="1"/>
  <c r="Z148" i="15"/>
  <c r="AA148" i="15"/>
  <c r="Z124" i="15"/>
  <c r="AS124" i="15" s="1"/>
  <c r="AT124" i="15" s="1"/>
  <c r="AA92" i="15"/>
  <c r="Z92" i="15"/>
  <c r="AS92" i="15" s="1"/>
  <c r="AT92" i="15" s="1"/>
  <c r="Z44" i="15"/>
  <c r="AS44" i="15" s="1"/>
  <c r="AT44" i="15" s="1"/>
  <c r="AA283" i="15"/>
  <c r="Z116" i="15"/>
  <c r="Z68" i="15"/>
  <c r="AS68" i="15" s="1"/>
  <c r="AT68" i="15" s="1"/>
  <c r="AA134" i="15"/>
  <c r="Z12" i="15"/>
  <c r="AS12" i="15" s="1"/>
  <c r="AT12" i="15" s="1"/>
  <c r="AA126" i="15"/>
  <c r="AA403" i="15"/>
  <c r="AA19" i="15"/>
  <c r="AA91" i="15"/>
  <c r="AA167" i="15"/>
  <c r="AA224" i="15"/>
  <c r="AA124" i="15"/>
  <c r="AA151" i="15"/>
  <c r="AA395" i="15"/>
  <c r="AA308" i="15"/>
  <c r="AA94" i="15"/>
  <c r="AA368" i="15"/>
  <c r="AA57" i="15"/>
  <c r="AA65" i="15"/>
  <c r="AA102" i="15"/>
  <c r="AA20" i="15"/>
  <c r="Z108" i="15"/>
  <c r="AS108" i="15" s="1"/>
  <c r="AT108" i="15" s="1"/>
  <c r="AA137" i="15"/>
  <c r="Z340" i="15"/>
  <c r="AS340" i="15" s="1"/>
  <c r="AT340" i="15" s="1"/>
  <c r="AO20" i="15"/>
  <c r="AS76" i="15"/>
  <c r="AT76" i="15" s="1"/>
  <c r="AA435" i="15"/>
  <c r="AA363" i="15"/>
  <c r="AS363" i="15"/>
  <c r="AT363" i="15" s="1"/>
  <c r="AA347" i="15"/>
  <c r="AS347" i="15"/>
  <c r="AT347" i="15" s="1"/>
  <c r="Z315" i="15"/>
  <c r="AS315" i="15" s="1"/>
  <c r="AT315" i="15" s="1"/>
  <c r="AA307" i="15"/>
  <c r="AA243" i="15"/>
  <c r="AA211" i="15"/>
  <c r="Z203" i="15"/>
  <c r="AS203" i="15" s="1"/>
  <c r="AT203" i="15" s="1"/>
  <c r="AS195" i="15"/>
  <c r="AT195" i="15" s="1"/>
  <c r="AA195" i="15"/>
  <c r="Z179" i="15"/>
  <c r="AS179" i="15" s="1"/>
  <c r="AT179" i="15" s="1"/>
  <c r="AA179" i="15"/>
  <c r="Z171" i="15"/>
  <c r="AS171" i="15" s="1"/>
  <c r="AT171" i="15" s="1"/>
  <c r="Z123" i="15"/>
  <c r="AS123" i="15" s="1"/>
  <c r="AT123" i="15" s="1"/>
  <c r="Z75" i="15"/>
  <c r="AS75" i="15" s="1"/>
  <c r="AT75" i="15" s="1"/>
  <c r="AA67" i="15"/>
  <c r="Z51" i="15"/>
  <c r="AS51" i="15" s="1"/>
  <c r="AT51" i="15" s="1"/>
  <c r="AS43" i="15"/>
  <c r="AT43" i="15" s="1"/>
  <c r="AA43" i="15"/>
  <c r="AS299" i="15"/>
  <c r="AT299" i="15" s="1"/>
  <c r="AA433" i="15"/>
  <c r="Z433" i="15"/>
  <c r="AS433" i="15" s="1"/>
  <c r="AT433" i="15" s="1"/>
  <c r="Z425" i="15"/>
  <c r="AS425" i="15" s="1"/>
  <c r="AT425" i="15" s="1"/>
  <c r="Z417" i="15"/>
  <c r="AS417" i="15" s="1"/>
  <c r="AT417" i="15" s="1"/>
  <c r="Z409" i="15"/>
  <c r="AS409" i="15"/>
  <c r="AT409" i="15" s="1"/>
  <c r="AS369" i="15"/>
  <c r="AT369" i="15" s="1"/>
  <c r="AA369" i="15"/>
  <c r="AS353" i="15"/>
  <c r="AT353" i="15" s="1"/>
  <c r="AA353" i="15"/>
  <c r="Z345" i="15"/>
  <c r="AS345" i="15" s="1"/>
  <c r="AT345" i="15" s="1"/>
  <c r="AA345" i="15"/>
  <c r="Z313" i="15"/>
  <c r="AS313" i="15"/>
  <c r="AT313" i="15" s="1"/>
  <c r="Z297" i="15"/>
  <c r="AS297" i="15" s="1"/>
  <c r="AT297" i="15" s="1"/>
  <c r="AA297" i="15"/>
  <c r="Z217" i="15"/>
  <c r="AS217" i="15" s="1"/>
  <c r="AT217" i="15" s="1"/>
  <c r="Z209" i="15"/>
  <c r="AS209" i="15" s="1"/>
  <c r="AT209" i="15" s="1"/>
  <c r="Z177" i="15"/>
  <c r="AS177" i="15" s="1"/>
  <c r="AT177" i="15" s="1"/>
  <c r="AS169" i="15"/>
  <c r="AT169" i="15" s="1"/>
  <c r="Z169" i="15"/>
  <c r="Z137" i="15"/>
  <c r="AS137" i="15" s="1"/>
  <c r="AT137" i="15" s="1"/>
  <c r="AA113" i="15"/>
  <c r="AS65" i="15"/>
  <c r="AT65" i="15" s="1"/>
  <c r="Z65" i="15"/>
  <c r="Z49" i="15"/>
  <c r="AS49" i="15" s="1"/>
  <c r="AT49" i="15" s="1"/>
  <c r="Z17" i="15"/>
  <c r="AS17" i="15"/>
  <c r="AT17" i="15" s="1"/>
  <c r="AA271" i="15"/>
  <c r="AA231" i="15"/>
  <c r="AA390" i="15"/>
  <c r="AA66" i="15"/>
  <c r="AA47" i="15"/>
  <c r="AA32" i="15"/>
  <c r="AA6" i="15"/>
  <c r="AA186" i="15"/>
  <c r="AA159" i="15"/>
  <c r="AA79" i="15"/>
  <c r="AA226" i="15"/>
  <c r="AA80" i="15"/>
  <c r="AA82" i="15"/>
  <c r="AA96" i="15"/>
  <c r="AA198" i="15"/>
  <c r="AA72" i="15"/>
  <c r="AA330" i="15"/>
  <c r="AA9" i="15"/>
  <c r="AA142" i="15"/>
  <c r="AA150" i="15"/>
  <c r="AA22" i="15"/>
  <c r="AA362" i="15"/>
  <c r="AA264" i="15"/>
  <c r="AA154" i="15"/>
  <c r="AA234" i="15"/>
  <c r="AA416" i="15"/>
  <c r="AA239" i="15"/>
  <c r="AA223" i="15"/>
  <c r="AA200" i="15"/>
  <c r="AA98" i="15"/>
  <c r="AA88" i="15"/>
  <c r="AA34" i="15"/>
  <c r="AA320" i="15"/>
  <c r="AA160" i="15"/>
  <c r="AA294" i="15"/>
  <c r="AS387" i="15"/>
  <c r="AT387" i="15" s="1"/>
  <c r="AS321" i="15"/>
  <c r="AT321" i="15" s="1"/>
  <c r="AS113" i="15"/>
  <c r="AT113" i="15" s="1"/>
  <c r="AS105" i="15"/>
  <c r="AT105" i="15" s="1"/>
  <c r="AS393" i="15"/>
  <c r="AT393" i="15" s="1"/>
  <c r="AS267" i="15"/>
  <c r="AT267" i="15" s="1"/>
  <c r="AO23" i="15"/>
  <c r="AO21" i="15"/>
  <c r="AO28" i="15"/>
  <c r="AN19" i="15"/>
  <c r="P35" i="14" l="1"/>
  <c r="P27" i="14"/>
  <c r="P34" i="14"/>
  <c r="P29" i="14"/>
  <c r="P23" i="14"/>
  <c r="P24" i="14"/>
  <c r="P30" i="14"/>
  <c r="P32" i="14"/>
  <c r="P17" i="14"/>
  <c r="P10" i="14"/>
  <c r="P11" i="14"/>
  <c r="P19" i="14"/>
  <c r="AN20" i="5"/>
  <c r="AM69" i="5"/>
  <c r="AN72" i="5"/>
  <c r="P13" i="14"/>
  <c r="AM72" i="5"/>
  <c r="AM46" i="5"/>
  <c r="AM27" i="5"/>
  <c r="AM20" i="5"/>
  <c r="AM70" i="5"/>
  <c r="P26" i="14"/>
  <c r="AN14" i="5"/>
  <c r="AM71" i="5"/>
  <c r="AN46" i="5"/>
  <c r="AN8" i="5"/>
  <c r="AM8" i="5"/>
  <c r="AM64" i="5"/>
  <c r="AM82" i="5"/>
  <c r="AN64" i="5"/>
  <c r="AN43" i="5"/>
  <c r="AM68" i="5"/>
  <c r="AN58" i="5"/>
  <c r="AN41" i="5"/>
  <c r="AM33" i="5"/>
  <c r="AM9" i="5"/>
  <c r="AN33" i="5"/>
  <c r="AM81" i="5"/>
  <c r="P31" i="14"/>
  <c r="AN68" i="5"/>
  <c r="AM14" i="5"/>
  <c r="AM36" i="5"/>
  <c r="AN70" i="5"/>
  <c r="AN69" i="5"/>
  <c r="AN27" i="5"/>
  <c r="AM32" i="5"/>
  <c r="AM41" i="5"/>
  <c r="AN60" i="5"/>
  <c r="AN62" i="5"/>
  <c r="AN83" i="5"/>
  <c r="AN36" i="5"/>
  <c r="AN71" i="5"/>
  <c r="AN81" i="5"/>
  <c r="AM31" i="5"/>
  <c r="AM75" i="5"/>
  <c r="AM29" i="5"/>
  <c r="AN21" i="5"/>
  <c r="AM23" i="5"/>
  <c r="AM40" i="5"/>
  <c r="AM24" i="5"/>
  <c r="AN37" i="5"/>
  <c r="AN17" i="5"/>
  <c r="AN32" i="5"/>
  <c r="AT5" i="15"/>
  <c r="AU171" i="15" s="1"/>
  <c r="AB5" i="15"/>
  <c r="AN75" i="5"/>
  <c r="AN76" i="5"/>
  <c r="AN42" i="5"/>
  <c r="O34" i="14"/>
  <c r="O35" i="14"/>
  <c r="AN30" i="5"/>
  <c r="AN10" i="5"/>
  <c r="AN82" i="5"/>
  <c r="AN61" i="5"/>
  <c r="AM47" i="5"/>
  <c r="AM34" i="5"/>
  <c r="AN65" i="5"/>
  <c r="AN63" i="5"/>
  <c r="AM83" i="5"/>
  <c r="AN79" i="5"/>
  <c r="AM10" i="5"/>
  <c r="AN80" i="5"/>
  <c r="AM62" i="5"/>
  <c r="AN59" i="5"/>
  <c r="AB412" i="15"/>
  <c r="AM19" i="5"/>
  <c r="AN53" i="5"/>
  <c r="AM60" i="5"/>
  <c r="AN23" i="5"/>
  <c r="AN66" i="5"/>
  <c r="AM17" i="5"/>
  <c r="P8" i="14"/>
  <c r="AN44" i="5"/>
  <c r="AN12" i="5"/>
  <c r="AM15" i="5"/>
  <c r="AN56" i="5"/>
  <c r="AN9" i="5"/>
  <c r="AN40" i="5"/>
  <c r="AM26" i="5"/>
  <c r="AM78" i="5"/>
  <c r="AM35" i="5"/>
  <c r="AM50" i="5"/>
  <c r="AM18" i="5"/>
  <c r="AM45" i="5"/>
  <c r="AM58" i="5"/>
  <c r="AM57" i="5"/>
  <c r="AN24" i="5"/>
  <c r="AM67" i="5"/>
  <c r="AN13" i="5"/>
  <c r="AM86" i="5"/>
  <c r="AM55" i="5"/>
  <c r="AM11" i="5"/>
  <c r="AM77" i="5"/>
  <c r="AM79" i="5"/>
  <c r="AN85" i="5"/>
  <c r="AN29" i="5"/>
  <c r="AM13" i="5"/>
  <c r="AM49" i="5"/>
  <c r="AM22" i="5"/>
  <c r="AM39" i="5"/>
  <c r="AM59" i="5"/>
  <c r="AN19" i="5"/>
  <c r="AM61" i="5"/>
  <c r="AN38" i="5"/>
  <c r="AM12" i="5"/>
  <c r="AM54" i="5"/>
  <c r="AN51" i="5"/>
  <c r="AM43" i="5"/>
  <c r="AN39" i="5"/>
  <c r="AN18" i="5"/>
  <c r="AN26" i="5"/>
  <c r="AN35" i="5"/>
  <c r="AM63" i="5"/>
  <c r="AM28" i="5"/>
  <c r="AM42" i="5"/>
  <c r="AM44" i="5"/>
  <c r="AM51" i="5"/>
  <c r="AM38" i="5"/>
  <c r="AN57" i="5"/>
  <c r="AN52" i="5"/>
  <c r="AM80" i="5"/>
  <c r="AN49" i="5"/>
  <c r="AN74" i="5"/>
  <c r="AN45" i="5"/>
  <c r="AN31" i="5"/>
  <c r="AN15" i="5"/>
  <c r="AN28" i="5"/>
  <c r="AM84" i="5"/>
  <c r="AN77" i="5"/>
  <c r="AN7" i="5"/>
  <c r="AM7" i="5"/>
  <c r="AM25" i="5"/>
  <c r="AM16" i="5"/>
  <c r="AN73" i="5"/>
  <c r="AN34" i="5"/>
  <c r="AN54" i="5"/>
  <c r="AM37" i="5"/>
  <c r="AN22" i="5"/>
  <c r="AM73" i="5"/>
  <c r="AN84" i="5"/>
  <c r="AM53" i="5"/>
  <c r="AN78" i="5"/>
  <c r="AM65" i="5"/>
  <c r="AM85" i="5"/>
  <c r="AN50" i="5"/>
  <c r="AM56" i="5"/>
  <c r="AN48" i="5"/>
  <c r="AM52" i="5"/>
  <c r="AM21" i="5"/>
  <c r="AM30" i="5"/>
  <c r="P9" i="14"/>
  <c r="AN55" i="5"/>
  <c r="AN67" i="5"/>
  <c r="AN16" i="5"/>
  <c r="AM66" i="5"/>
  <c r="AN25" i="5"/>
  <c r="AN47" i="5"/>
  <c r="AM48" i="5"/>
  <c r="AN11" i="5"/>
  <c r="AN86" i="5"/>
  <c r="AM76" i="5"/>
  <c r="AM74" i="5"/>
  <c r="P25" i="14"/>
  <c r="P7" i="14"/>
  <c r="AU394" i="15"/>
  <c r="AB133" i="15"/>
  <c r="AB229" i="15"/>
  <c r="AB52" i="15"/>
  <c r="AB196" i="15"/>
  <c r="AB252" i="15"/>
  <c r="AB348" i="15"/>
  <c r="AB125" i="15"/>
  <c r="AB100" i="15"/>
  <c r="AB37" i="15"/>
  <c r="AB36" i="15"/>
  <c r="AB212" i="15"/>
  <c r="AB109" i="15"/>
  <c r="AB21" i="15"/>
  <c r="AB76" i="15"/>
  <c r="AB422" i="15"/>
  <c r="AB39" i="15"/>
  <c r="AB197" i="15"/>
  <c r="AB264" i="15"/>
  <c r="AB292" i="15"/>
  <c r="AB90" i="15"/>
  <c r="AB332" i="15"/>
  <c r="AB188" i="15"/>
  <c r="AB324" i="15"/>
  <c r="AB285" i="15"/>
  <c r="AB276" i="15"/>
  <c r="AB177" i="15"/>
  <c r="AB123" i="15"/>
  <c r="AB203" i="15"/>
  <c r="AB116" i="15"/>
  <c r="AB180" i="15"/>
  <c r="AB175" i="15"/>
  <c r="AB420" i="15"/>
  <c r="AB325" i="15"/>
  <c r="AB397" i="15"/>
  <c r="AB60" i="15"/>
  <c r="AB101" i="15"/>
  <c r="AB65" i="15"/>
  <c r="AB313" i="15"/>
  <c r="AB409" i="15"/>
  <c r="AB205" i="15"/>
  <c r="AB301" i="15"/>
  <c r="AB417" i="15"/>
  <c r="AB171" i="15"/>
  <c r="AB421" i="15"/>
  <c r="AB396" i="15"/>
  <c r="AB149" i="15"/>
  <c r="AB261" i="15"/>
  <c r="AB345" i="15"/>
  <c r="AB51" i="15"/>
  <c r="AB44" i="15"/>
  <c r="AB260" i="15"/>
  <c r="AB204" i="15"/>
  <c r="AB140" i="15"/>
  <c r="AB228" i="15"/>
  <c r="AB284" i="15"/>
  <c r="AB226" i="15"/>
  <c r="AB61" i="15"/>
  <c r="AB437" i="15"/>
  <c r="AB364" i="15"/>
  <c r="AB13" i="15"/>
  <c r="AB141" i="15"/>
  <c r="AB28" i="15"/>
  <c r="AB365" i="15"/>
  <c r="AB340" i="15"/>
  <c r="AB436" i="15"/>
  <c r="AB253" i="15"/>
  <c r="AB137" i="15"/>
  <c r="AB217" i="15"/>
  <c r="AB108" i="15"/>
  <c r="AB268" i="15"/>
  <c r="AB132" i="15"/>
  <c r="AB272" i="15"/>
  <c r="AB300" i="15"/>
  <c r="AB220" i="15"/>
  <c r="AB380" i="15"/>
  <c r="AB349" i="15"/>
  <c r="AB245" i="15"/>
  <c r="AB95" i="15"/>
  <c r="AB309" i="15"/>
  <c r="AB357" i="15"/>
  <c r="AB428" i="15"/>
  <c r="AB85" i="15"/>
  <c r="AB293" i="15"/>
  <c r="AB237" i="15"/>
  <c r="AB209" i="15"/>
  <c r="AB148" i="15"/>
  <c r="AB405" i="15"/>
  <c r="AB429" i="15"/>
  <c r="AB425" i="15"/>
  <c r="AB179" i="15"/>
  <c r="AB315" i="15"/>
  <c r="AB286" i="15"/>
  <c r="AB275" i="15"/>
  <c r="AB32" i="15"/>
  <c r="AB134" i="15"/>
  <c r="AB195" i="15"/>
  <c r="AB352" i="15"/>
  <c r="AB247" i="15"/>
  <c r="AB312" i="15"/>
  <c r="AB111" i="15"/>
  <c r="AB248" i="15"/>
  <c r="AB270" i="15"/>
  <c r="AB320" i="15"/>
  <c r="AB31" i="15"/>
  <c r="AB143" i="15"/>
  <c r="AB392" i="15"/>
  <c r="AB344" i="15"/>
  <c r="AB170" i="15"/>
  <c r="AB67" i="15"/>
  <c r="AB82" i="15"/>
  <c r="AB326" i="15"/>
  <c r="AB353" i="15"/>
  <c r="AB296" i="15"/>
  <c r="AB120" i="15"/>
  <c r="AB400" i="15"/>
  <c r="AB118" i="15"/>
  <c r="AB394" i="15"/>
  <c r="AB378" i="15"/>
  <c r="AB96" i="15"/>
  <c r="AB351" i="15"/>
  <c r="AB334" i="15"/>
  <c r="AB24" i="15"/>
  <c r="AB233" i="15"/>
  <c r="AB43" i="15"/>
  <c r="AB114" i="15"/>
  <c r="AB87" i="15"/>
  <c r="AB91" i="15"/>
  <c r="AB435" i="15"/>
  <c r="AB254" i="15"/>
  <c r="AB430" i="15"/>
  <c r="AB150" i="15"/>
  <c r="AB146" i="15"/>
  <c r="AB289" i="15"/>
  <c r="AB147" i="15"/>
  <c r="AB83" i="15"/>
  <c r="AB214" i="15"/>
  <c r="AB306" i="15"/>
  <c r="AB403" i="15"/>
  <c r="AB215" i="15"/>
  <c r="AB40" i="15"/>
  <c r="AB239" i="15"/>
  <c r="AB302" i="15"/>
  <c r="AB145" i="15"/>
  <c r="AB74" i="15"/>
  <c r="AB434" i="15"/>
  <c r="AB81" i="15"/>
  <c r="AB110" i="15"/>
  <c r="AB33" i="15"/>
  <c r="AB263" i="15"/>
  <c r="AB241" i="15"/>
  <c r="AB191" i="15"/>
  <c r="AB185" i="15"/>
  <c r="AB42" i="15"/>
  <c r="AB329" i="15"/>
  <c r="AB299" i="15"/>
  <c r="AB48" i="15"/>
  <c r="AB14" i="15"/>
  <c r="AB107" i="15"/>
  <c r="AB355" i="15"/>
  <c r="AB113" i="15"/>
  <c r="AB224" i="15"/>
  <c r="AB139" i="15"/>
  <c r="AB190" i="15"/>
  <c r="AB151" i="15"/>
  <c r="AB281" i="15"/>
  <c r="AB154" i="15"/>
  <c r="AB121" i="15"/>
  <c r="AB78" i="15"/>
  <c r="AB288" i="15"/>
  <c r="AB336" i="15"/>
  <c r="AB330" i="15"/>
  <c r="AB256" i="15"/>
  <c r="AB235" i="15"/>
  <c r="AB399" i="15"/>
  <c r="AB208" i="15"/>
  <c r="AB384" i="15"/>
  <c r="AB162" i="15"/>
  <c r="AB12" i="15"/>
  <c r="AB370" i="15"/>
  <c r="AB251" i="15"/>
  <c r="AB265" i="15"/>
  <c r="AB363" i="15"/>
  <c r="AB350" i="15"/>
  <c r="AB305" i="15"/>
  <c r="AB166" i="15"/>
  <c r="AB163" i="15"/>
  <c r="AB304" i="15"/>
  <c r="AB271" i="15"/>
  <c r="AB259" i="15"/>
  <c r="AB280" i="15"/>
  <c r="AB291" i="15"/>
  <c r="AB167" i="15"/>
  <c r="AB186" i="15"/>
  <c r="AB234" i="15"/>
  <c r="AB383" i="15"/>
  <c r="AB88" i="15"/>
  <c r="AB198" i="15"/>
  <c r="AB62" i="15"/>
  <c r="AB298" i="15"/>
  <c r="AB142" i="15"/>
  <c r="AB385" i="15"/>
  <c r="AB183" i="15"/>
  <c r="AB303" i="15"/>
  <c r="AB314" i="15"/>
  <c r="AB94" i="15"/>
  <c r="AB199" i="15"/>
  <c r="AB331" i="15"/>
  <c r="AB55" i="15"/>
  <c r="AB328" i="15"/>
  <c r="AB223" i="15"/>
  <c r="AB7" i="15"/>
  <c r="AB104" i="15"/>
  <c r="AB129" i="15"/>
  <c r="AB369" i="15"/>
  <c r="AB168" i="15"/>
  <c r="AB102" i="15"/>
  <c r="AB70" i="15"/>
  <c r="AB30" i="15"/>
  <c r="AB361" i="15"/>
  <c r="AB359" i="15"/>
  <c r="AB99" i="15"/>
  <c r="AB423" i="15"/>
  <c r="AB89" i="15"/>
  <c r="AB201" i="15"/>
  <c r="AB73" i="15"/>
  <c r="AB391" i="15"/>
  <c r="AB323" i="15"/>
  <c r="AB246" i="15"/>
  <c r="AB274" i="15"/>
  <c r="AB106" i="15"/>
  <c r="AB152" i="15"/>
  <c r="AB15" i="15"/>
  <c r="AB66" i="15"/>
  <c r="AB371" i="15"/>
  <c r="AB395" i="15"/>
  <c r="AB379" i="15"/>
  <c r="AB50" i="15"/>
  <c r="AB294" i="15"/>
  <c r="AB10" i="15"/>
  <c r="AB155" i="15"/>
  <c r="AB54" i="15"/>
  <c r="AB206" i="15"/>
  <c r="AB402" i="15"/>
  <c r="AB419" i="15"/>
  <c r="AB38" i="15"/>
  <c r="AB26" i="15"/>
  <c r="AB57" i="15"/>
  <c r="AB242" i="15"/>
  <c r="AB414" i="15"/>
  <c r="AB267" i="15"/>
  <c r="AB398" i="15"/>
  <c r="AB375" i="15"/>
  <c r="AB202" i="15"/>
  <c r="AB200" i="15"/>
  <c r="AB56" i="15"/>
  <c r="AB342" i="15"/>
  <c r="AB207" i="15"/>
  <c r="AB105" i="15"/>
  <c r="AB184" i="15"/>
  <c r="AB47" i="15"/>
  <c r="AB136" i="15"/>
  <c r="AB319" i="15"/>
  <c r="AB318" i="15"/>
  <c r="AB238" i="15"/>
  <c r="AB322" i="15"/>
  <c r="AB362" i="15"/>
  <c r="AB411" i="15"/>
  <c r="AB6" i="15"/>
  <c r="AB64" i="15"/>
  <c r="AB71" i="15"/>
  <c r="AB103" i="15"/>
  <c r="AB231" i="15"/>
  <c r="AB225" i="15"/>
  <c r="AB427" i="15"/>
  <c r="AB407" i="15"/>
  <c r="AB415" i="15"/>
  <c r="AB337" i="15"/>
  <c r="AB343" i="15"/>
  <c r="AB182" i="15"/>
  <c r="AB131" i="15"/>
  <c r="AB210" i="15"/>
  <c r="AB8" i="15"/>
  <c r="AB58" i="15"/>
  <c r="AB35" i="15"/>
  <c r="AB216" i="15"/>
  <c r="AB401" i="15"/>
  <c r="AB176" i="15"/>
  <c r="AB374" i="15"/>
  <c r="AB393" i="15"/>
  <c r="AB80" i="15"/>
  <c r="AB159" i="15"/>
  <c r="AB338" i="15"/>
  <c r="AB418" i="15"/>
  <c r="AB250" i="15"/>
  <c r="AB377" i="15"/>
  <c r="AB97" i="15"/>
  <c r="AB346" i="15"/>
  <c r="AB112" i="15"/>
  <c r="AB240" i="15"/>
  <c r="AB287" i="15"/>
  <c r="AB126" i="15"/>
  <c r="AB368" i="15"/>
  <c r="AB232" i="15"/>
  <c r="AB86" i="15"/>
  <c r="AB34" i="15"/>
  <c r="AB122" i="15"/>
  <c r="AB16" i="15"/>
  <c r="AB46" i="15"/>
  <c r="AB290" i="15"/>
  <c r="AB327" i="15"/>
  <c r="AB211" i="15"/>
  <c r="AB282" i="15"/>
  <c r="AB193" i="15"/>
  <c r="AB335" i="15"/>
  <c r="AB376" i="15"/>
  <c r="AB347" i="15"/>
  <c r="AB279" i="15"/>
  <c r="AB79" i="15"/>
  <c r="AB354" i="15"/>
  <c r="AB258" i="15"/>
  <c r="AB178" i="15"/>
  <c r="AB19" i="15"/>
  <c r="AB115" i="15"/>
  <c r="AB273" i="15"/>
  <c r="AB310" i="15"/>
  <c r="AB18" i="15"/>
  <c r="AB119" i="15"/>
  <c r="AB187" i="15"/>
  <c r="AB230" i="15"/>
  <c r="AB41" i="15"/>
  <c r="AB307" i="15"/>
  <c r="AB339" i="15"/>
  <c r="AB59" i="15"/>
  <c r="AB63" i="15"/>
  <c r="AB128" i="15"/>
  <c r="AB387" i="15"/>
  <c r="AB194" i="15"/>
  <c r="AB257" i="15"/>
  <c r="AB424" i="15"/>
  <c r="AB283" i="15"/>
  <c r="AB243" i="15"/>
  <c r="AB255" i="15"/>
  <c r="AB135" i="15"/>
  <c r="AB27" i="15"/>
  <c r="AB98" i="15"/>
  <c r="AB130" i="15"/>
  <c r="AB278" i="15"/>
  <c r="AB72" i="15"/>
  <c r="AB321" i="15"/>
  <c r="AB158" i="15"/>
  <c r="AB174" i="15"/>
  <c r="AB431" i="15"/>
  <c r="AB127" i="15"/>
  <c r="AB222" i="15"/>
  <c r="AB311" i="15"/>
  <c r="AB138" i="15"/>
  <c r="AB25" i="15"/>
  <c r="AB382" i="15"/>
  <c r="AB227" i="15"/>
  <c r="AB9" i="15"/>
  <c r="AB23" i="15"/>
  <c r="AB219" i="15"/>
  <c r="AB406" i="15"/>
  <c r="AB160" i="15"/>
  <c r="AB366" i="15"/>
  <c r="AB367" i="15"/>
  <c r="AB92" i="15"/>
  <c r="AB164" i="15"/>
  <c r="AB192" i="15"/>
  <c r="AB295" i="15"/>
  <c r="AB84" i="15"/>
  <c r="AB236" i="15"/>
  <c r="AB316" i="15"/>
  <c r="AB22" i="15"/>
  <c r="AB165" i="15"/>
  <c r="AB269" i="15"/>
  <c r="AB341" i="15"/>
  <c r="AB153" i="15"/>
  <c r="AB372" i="15"/>
  <c r="AB45" i="15"/>
  <c r="AB189" i="15"/>
  <c r="AB381" i="15"/>
  <c r="AB77" i="15"/>
  <c r="AB213" i="15"/>
  <c r="AB17" i="15"/>
  <c r="AB169" i="15"/>
  <c r="AB433" i="15"/>
  <c r="AB308" i="15"/>
  <c r="AB156" i="15"/>
  <c r="AB20" i="15"/>
  <c r="AB244" i="15"/>
  <c r="AB172" i="15"/>
  <c r="AB358" i="15"/>
  <c r="AB266" i="15"/>
  <c r="AB181" i="15"/>
  <c r="AB413" i="15"/>
  <c r="AB161" i="15"/>
  <c r="AB388" i="15"/>
  <c r="AB173" i="15"/>
  <c r="AB373" i="15"/>
  <c r="AB356" i="15"/>
  <c r="AB333" i="15"/>
  <c r="AB157" i="15"/>
  <c r="AB386" i="15"/>
  <c r="AB317" i="15"/>
  <c r="AB53" i="15"/>
  <c r="AB49" i="15"/>
  <c r="AB297" i="15"/>
  <c r="AB75" i="15"/>
  <c r="AB68" i="15"/>
  <c r="AB124" i="15"/>
  <c r="AB432" i="15"/>
  <c r="AB29" i="15"/>
  <c r="AB93" i="15"/>
  <c r="AB389" i="15"/>
  <c r="AB426" i="15"/>
  <c r="AB249" i="15"/>
  <c r="AB404" i="15"/>
  <c r="AB69" i="15"/>
  <c r="AB277" i="15"/>
  <c r="AB390" i="15"/>
  <c r="AB410" i="15"/>
  <c r="AB117" i="15"/>
  <c r="AB221" i="15"/>
  <c r="AB360" i="15"/>
  <c r="AB408" i="15"/>
  <c r="AU108" i="15" l="1"/>
  <c r="AU113" i="15"/>
  <c r="AU381" i="15"/>
  <c r="AU407" i="15"/>
  <c r="AU166" i="15"/>
  <c r="AU36" i="15"/>
  <c r="AU201" i="15"/>
  <c r="AU371" i="15"/>
  <c r="AU119" i="15"/>
  <c r="AU149" i="15"/>
  <c r="AU254" i="15"/>
  <c r="AU161" i="15"/>
  <c r="AU323" i="15"/>
  <c r="AU293" i="15"/>
  <c r="AU131" i="15"/>
  <c r="AU197" i="15"/>
  <c r="AU310" i="15"/>
  <c r="AU317" i="15"/>
  <c r="AU78" i="15"/>
  <c r="AU362" i="15"/>
  <c r="AU370" i="15"/>
  <c r="AU417" i="15"/>
  <c r="AU213" i="15"/>
  <c r="AU246" i="15"/>
  <c r="AU215" i="15"/>
  <c r="AU326" i="15"/>
  <c r="AU97" i="15"/>
  <c r="AU158" i="15"/>
  <c r="AU309" i="15"/>
  <c r="AU356" i="15"/>
  <c r="AU395" i="15"/>
  <c r="AU7" i="15"/>
  <c r="AU315" i="15"/>
  <c r="AU258" i="15"/>
  <c r="AU105" i="15"/>
  <c r="AU305" i="15"/>
  <c r="AU124" i="15"/>
  <c r="AU74" i="15"/>
  <c r="AU61" i="15"/>
  <c r="AU33" i="15"/>
  <c r="AU375" i="15"/>
  <c r="AU77" i="15"/>
  <c r="AU153" i="15"/>
  <c r="AU220" i="15"/>
  <c r="AU296" i="15"/>
  <c r="AU41" i="15"/>
  <c r="AU56" i="15"/>
  <c r="AU142" i="15"/>
  <c r="AU143" i="15"/>
  <c r="AU313" i="15"/>
  <c r="AU208" i="15"/>
  <c r="AU236" i="15"/>
  <c r="AU424" i="15"/>
  <c r="AU247" i="15"/>
  <c r="AU43" i="15"/>
  <c r="AU432" i="15"/>
  <c r="AU331" i="15"/>
  <c r="AU272" i="15"/>
  <c r="AU129" i="15"/>
  <c r="AU44" i="15"/>
  <c r="AU338" i="15"/>
  <c r="AU121" i="15"/>
  <c r="AU401" i="15"/>
  <c r="AU210" i="15"/>
  <c r="AU107" i="15"/>
  <c r="AU355" i="15"/>
  <c r="AU13" i="15"/>
  <c r="AU206" i="15"/>
  <c r="AU130" i="15"/>
  <c r="AU389" i="15"/>
  <c r="AU275" i="15"/>
  <c r="AU350" i="15"/>
  <c r="AU260" i="15"/>
  <c r="AU154" i="15"/>
  <c r="AU261" i="15"/>
  <c r="AU38" i="15"/>
  <c r="AU328" i="15"/>
  <c r="AU334" i="15"/>
  <c r="AU99" i="15"/>
  <c r="AU147" i="15"/>
  <c r="AU164" i="15"/>
  <c r="AU303" i="15"/>
  <c r="AU397" i="15"/>
  <c r="AU225" i="15"/>
  <c r="AU146" i="15"/>
  <c r="AU58" i="15"/>
  <c r="AU183" i="15"/>
  <c r="AU257" i="15"/>
  <c r="AU396" i="15"/>
  <c r="AU214" i="15"/>
  <c r="AU188" i="15"/>
  <c r="AU295" i="15"/>
  <c r="AU237" i="15"/>
  <c r="AU187" i="15"/>
  <c r="AU406" i="15"/>
  <c r="AU102" i="15"/>
  <c r="AU60" i="15"/>
  <c r="AU202" i="15"/>
  <c r="AU382" i="15"/>
  <c r="AU243" i="15"/>
  <c r="AU14" i="15"/>
  <c r="AU168" i="15"/>
  <c r="AU318" i="15"/>
  <c r="AU380" i="15"/>
  <c r="AU410" i="15"/>
  <c r="AU298" i="15"/>
  <c r="AU89" i="15"/>
  <c r="AU140" i="15"/>
  <c r="AU194" i="15"/>
  <c r="AU26" i="15"/>
  <c r="AU289" i="15"/>
  <c r="AU335" i="15"/>
  <c r="AU123" i="15"/>
  <c r="AU354" i="15"/>
  <c r="AU269" i="15"/>
  <c r="AU35" i="15"/>
  <c r="AU434" i="15"/>
  <c r="AU287" i="15"/>
  <c r="AU6" i="15"/>
  <c r="AU85" i="15"/>
  <c r="AU319" i="15"/>
  <c r="AU163" i="15"/>
  <c r="AU30" i="15"/>
  <c r="AU306" i="15"/>
  <c r="AU418" i="15"/>
  <c r="AU73" i="15"/>
  <c r="AU352" i="15"/>
  <c r="AU283" i="15"/>
  <c r="AU279" i="15"/>
  <c r="AU84" i="15"/>
  <c r="AU112" i="15"/>
  <c r="AU62" i="15"/>
  <c r="AU66" i="15"/>
  <c r="AU428" i="15"/>
  <c r="AU94" i="15"/>
  <c r="AU11" i="15"/>
  <c r="AU429" i="15"/>
  <c r="AU12" i="15"/>
  <c r="AU34" i="15"/>
  <c r="AU300" i="15"/>
  <c r="AU177" i="15"/>
  <c r="AU217" i="15"/>
  <c r="AU231" i="15"/>
  <c r="AU209" i="15"/>
  <c r="AU45" i="15"/>
  <c r="AU404" i="15"/>
  <c r="AU101" i="15"/>
  <c r="AU173" i="15"/>
  <c r="AU199" i="15"/>
  <c r="AU29" i="15"/>
  <c r="AU267" i="15"/>
  <c r="AU340" i="15"/>
  <c r="AU132" i="15"/>
  <c r="AU399" i="15"/>
  <c r="AU280" i="15"/>
  <c r="AU285" i="15"/>
  <c r="AU245" i="15"/>
  <c r="AU184" i="15"/>
  <c r="AU46" i="15"/>
  <c r="AU49" i="15"/>
  <c r="AU346" i="15"/>
  <c r="AU415" i="15"/>
  <c r="AU169" i="15"/>
  <c r="AU224" i="15"/>
  <c r="AU92" i="15"/>
  <c r="AU263" i="15"/>
  <c r="AU219" i="15"/>
  <c r="AU364" i="15"/>
  <c r="AU390" i="15"/>
  <c r="AU391" i="15"/>
  <c r="AU86" i="15"/>
  <c r="AU378" i="15"/>
  <c r="AU332" i="15"/>
  <c r="AU48" i="15"/>
  <c r="AU325" i="15"/>
  <c r="AU19" i="15"/>
  <c r="AU377" i="15"/>
  <c r="AU423" i="15"/>
  <c r="AU227" i="15"/>
  <c r="AU259" i="15"/>
  <c r="AU414" i="15"/>
  <c r="AU262" i="15"/>
  <c r="AU203" i="15"/>
  <c r="AU104" i="15"/>
  <c r="AU103" i="15"/>
  <c r="AU249" i="15"/>
  <c r="AU221" i="15"/>
  <c r="AU229" i="15"/>
  <c r="AU405" i="15"/>
  <c r="AU138" i="15"/>
  <c r="AU416" i="15"/>
  <c r="AU253" i="15"/>
  <c r="AU133" i="15"/>
  <c r="AU79" i="15"/>
  <c r="AU83" i="15"/>
  <c r="AU135" i="15"/>
  <c r="AU266" i="15"/>
  <c r="AU15" i="15"/>
  <c r="AU302" i="15"/>
  <c r="AU398" i="15"/>
  <c r="AU137" i="15"/>
  <c r="AU281" i="15"/>
  <c r="AU311" i="15"/>
  <c r="AU80" i="15"/>
  <c r="AU211" i="15"/>
  <c r="AU125" i="15"/>
  <c r="AU93" i="15"/>
  <c r="AU239" i="15"/>
  <c r="AU242" i="15"/>
  <c r="AU81" i="15"/>
  <c r="AU186" i="15"/>
  <c r="AU226" i="15"/>
  <c r="AU155" i="15"/>
  <c r="AU200" i="15"/>
  <c r="AU402" i="15"/>
  <c r="AU353" i="15"/>
  <c r="AU365" i="15"/>
  <c r="AU433" i="15"/>
  <c r="AU301" i="15"/>
  <c r="AU20" i="15"/>
  <c r="AU32" i="15"/>
  <c r="AU265" i="15"/>
  <c r="AU373" i="15"/>
  <c r="AU111" i="15"/>
  <c r="AU348" i="15"/>
  <c r="AU115" i="15"/>
  <c r="AU273" i="15"/>
  <c r="AU69" i="15"/>
  <c r="AU408" i="15"/>
  <c r="AU223" i="15"/>
  <c r="AU114" i="15"/>
  <c r="AU141" i="15"/>
  <c r="AU10" i="15"/>
  <c r="AU216" i="15"/>
  <c r="AU181" i="15"/>
  <c r="AU250" i="15"/>
  <c r="AU419" i="15"/>
  <c r="AU70" i="15"/>
  <c r="AU387" i="15"/>
  <c r="AU282" i="15"/>
  <c r="AU411" i="15"/>
  <c r="AU392" i="15"/>
  <c r="AU190" i="15"/>
  <c r="AU422" i="15"/>
  <c r="AU120" i="15"/>
  <c r="AU106" i="15"/>
  <c r="AU299" i="15"/>
  <c r="AU182" i="15"/>
  <c r="AU341" i="15"/>
  <c r="AU9" i="15"/>
  <c r="AU363" i="15"/>
  <c r="AU218" i="15"/>
  <c r="AU98" i="15"/>
  <c r="AU264" i="15"/>
  <c r="AU170" i="15"/>
  <c r="AU379" i="15"/>
  <c r="AU16" i="15"/>
  <c r="AU345" i="15"/>
  <c r="AU308" i="15"/>
  <c r="AU204" i="15"/>
  <c r="AU235" i="15"/>
  <c r="AU427" i="15"/>
  <c r="AU68" i="15"/>
  <c r="AU55" i="15"/>
  <c r="AU349" i="15"/>
  <c r="AU233" i="15"/>
  <c r="AU144" i="15"/>
  <c r="AU241" i="15"/>
  <c r="AU162" i="15"/>
  <c r="AU358" i="15"/>
  <c r="AU316" i="15"/>
  <c r="AU343" i="15"/>
  <c r="AU192" i="15"/>
  <c r="AU324" i="15"/>
  <c r="AU336" i="15"/>
  <c r="AU174" i="15"/>
  <c r="AU238" i="15"/>
  <c r="AU268" i="15"/>
  <c r="AU367" i="15"/>
  <c r="AU27" i="15"/>
  <c r="AU347" i="15"/>
  <c r="AU276" i="15"/>
  <c r="AU193" i="15"/>
  <c r="AU165" i="15"/>
  <c r="AU110" i="15"/>
  <c r="AU47" i="15"/>
  <c r="AU148" i="15"/>
  <c r="AU198" i="15"/>
  <c r="AU128" i="15"/>
  <c r="AU122" i="15"/>
  <c r="AU64" i="15"/>
  <c r="AU179" i="15"/>
  <c r="AU357" i="15"/>
  <c r="AU307" i="15"/>
  <c r="AU117" i="15"/>
  <c r="AU430" i="15"/>
  <c r="AU134" i="15"/>
  <c r="AU156" i="15"/>
  <c r="AU196" i="15"/>
  <c r="AU412" i="15"/>
  <c r="AU421" i="15"/>
  <c r="AU435" i="15"/>
  <c r="AU180" i="15"/>
  <c r="AU388" i="15"/>
  <c r="AU240" i="15"/>
  <c r="AU228" i="15"/>
  <c r="AU277" i="15"/>
  <c r="AU330" i="15"/>
  <c r="AU160" i="15"/>
  <c r="AU151" i="15"/>
  <c r="AU172" i="15"/>
  <c r="AU189" i="15"/>
  <c r="AU116" i="15"/>
  <c r="AU24" i="15"/>
  <c r="AU175" i="15"/>
  <c r="AU53" i="15"/>
  <c r="AU90" i="15"/>
  <c r="AU127" i="15"/>
  <c r="AU185" i="15"/>
  <c r="AU191" i="15"/>
  <c r="AU91" i="15"/>
  <c r="AU52" i="15"/>
  <c r="AU304" i="15"/>
  <c r="AU386" i="15"/>
  <c r="AU176" i="15"/>
  <c r="AU39" i="15"/>
  <c r="AU278" i="15"/>
  <c r="AU71" i="15"/>
  <c r="AU339" i="15"/>
  <c r="AU437" i="15"/>
  <c r="AU157" i="15"/>
  <c r="AU51" i="15"/>
  <c r="AU342" i="15"/>
  <c r="AU384" i="15"/>
  <c r="AU167" i="15"/>
  <c r="AU42" i="15"/>
  <c r="AU82" i="15"/>
  <c r="AU351" i="15"/>
  <c r="AU75" i="15"/>
  <c r="AU270" i="15"/>
  <c r="AU88" i="15"/>
  <c r="AU366" i="15"/>
  <c r="AU25" i="15"/>
  <c r="AU54" i="15"/>
  <c r="AU95" i="15"/>
  <c r="AU222" i="15"/>
  <c r="AU152" i="15"/>
  <c r="AU327" i="15"/>
  <c r="AU320" i="15"/>
  <c r="AU23" i="15"/>
  <c r="AU337" i="15"/>
  <c r="AU403" i="15"/>
  <c r="AU37" i="15"/>
  <c r="AU205" i="15"/>
  <c r="AU383" i="15"/>
  <c r="AU361" i="15"/>
  <c r="AU96" i="15"/>
  <c r="AU321" i="15"/>
  <c r="AU63" i="15"/>
  <c r="AU50" i="15"/>
  <c r="AU409" i="15"/>
  <c r="AU76" i="15"/>
  <c r="AU72" i="15"/>
  <c r="AU207" i="15"/>
  <c r="AU248" i="15"/>
  <c r="AU230" i="15"/>
  <c r="AU87" i="15"/>
  <c r="AU234" i="15"/>
  <c r="AU40" i="15"/>
  <c r="AU139" i="15"/>
  <c r="AU244" i="15"/>
  <c r="AU413" i="15"/>
  <c r="AU57" i="15"/>
  <c r="AU359" i="15"/>
  <c r="AU436" i="15"/>
  <c r="AU376" i="15"/>
  <c r="AU126" i="15"/>
  <c r="AU5" i="15"/>
  <c r="AU28" i="15"/>
  <c r="AU8" i="15"/>
  <c r="AU297" i="15"/>
  <c r="AU252" i="15"/>
  <c r="AU426" i="15"/>
  <c r="AU109" i="15"/>
  <c r="AU256" i="15"/>
  <c r="AU344" i="15"/>
  <c r="AU360" i="15"/>
  <c r="AU17" i="15"/>
  <c r="AU21" i="15"/>
  <c r="AU286" i="15"/>
  <c r="AU291" i="15"/>
  <c r="AU393" i="15"/>
  <c r="AU420" i="15"/>
  <c r="AU136" i="15"/>
  <c r="AU178" i="15"/>
  <c r="AU18" i="15"/>
  <c r="AU251" i="15"/>
  <c r="AU400" i="15"/>
  <c r="AU271" i="15"/>
  <c r="AU22" i="15"/>
  <c r="AU431" i="15"/>
  <c r="AU294" i="15"/>
  <c r="AU284" i="15"/>
  <c r="AU195" i="15"/>
  <c r="AU232" i="15"/>
  <c r="AU100" i="15"/>
  <c r="AU67" i="15"/>
  <c r="AU31" i="15"/>
  <c r="AU372" i="15"/>
  <c r="AU374" i="15"/>
  <c r="AU159" i="15"/>
  <c r="AU333" i="15"/>
  <c r="AU150" i="15"/>
  <c r="AU118" i="15"/>
  <c r="AU212" i="15"/>
  <c r="AU145" i="15"/>
  <c r="AU59" i="15"/>
  <c r="AU425" i="15"/>
  <c r="AU314" i="15"/>
  <c r="AU368" i="15"/>
  <c r="AU322" i="15"/>
  <c r="AU255" i="15"/>
  <c r="AU65" i="15"/>
  <c r="AU274" i="15"/>
  <c r="AU288" i="15"/>
  <c r="AU329" i="15"/>
  <c r="AU312" i="15"/>
  <c r="AU292" i="15"/>
  <c r="AU290" i="15"/>
  <c r="AU369" i="15"/>
  <c r="AU385" i="15"/>
  <c r="AW381" i="15" l="1"/>
  <c r="AW404" i="15"/>
  <c r="AW227" i="15"/>
  <c r="AW22" i="15"/>
  <c r="AW209" i="15"/>
  <c r="AW214" i="15"/>
  <c r="AW53" i="15"/>
  <c r="AW35" i="15"/>
  <c r="AW251" i="15"/>
  <c r="AV426" i="15"/>
  <c r="AV190" i="15"/>
  <c r="AW307" i="15"/>
  <c r="AW134" i="15"/>
  <c r="AV216" i="15"/>
  <c r="AW342" i="15"/>
  <c r="AW18" i="15"/>
  <c r="AV279" i="15"/>
  <c r="AW294" i="15"/>
  <c r="AW220" i="15"/>
  <c r="AW178" i="15"/>
  <c r="AW152" i="15"/>
  <c r="AW348" i="15"/>
  <c r="AV67" i="15"/>
  <c r="AV99" i="15"/>
  <c r="AV137" i="15"/>
  <c r="AV64" i="15"/>
  <c r="AW90" i="15"/>
  <c r="AV207" i="15"/>
  <c r="AV155" i="15"/>
  <c r="AV273" i="15"/>
  <c r="AV218" i="15"/>
  <c r="AW182" i="15"/>
  <c r="AV225" i="15"/>
  <c r="AW166" i="15"/>
  <c r="AV334" i="15"/>
  <c r="AV15" i="15"/>
  <c r="AW230" i="15"/>
  <c r="AV36" i="15"/>
  <c r="AW248" i="15"/>
  <c r="AV215" i="15"/>
  <c r="AW74" i="15"/>
  <c r="AW106" i="15"/>
  <c r="AV316" i="15"/>
  <c r="AW428" i="15"/>
  <c r="AW232" i="15"/>
  <c r="AW347" i="15"/>
  <c r="AW397" i="15"/>
  <c r="AW103" i="15"/>
  <c r="AW72" i="15"/>
  <c r="AW24" i="15"/>
  <c r="AW317" i="15"/>
  <c r="AW79" i="15"/>
  <c r="AV192" i="15"/>
  <c r="AV342" i="15"/>
  <c r="AW120" i="15"/>
  <c r="AV66" i="15"/>
  <c r="AV148" i="15"/>
  <c r="AV285" i="15"/>
  <c r="AW36" i="15"/>
  <c r="AV315" i="15"/>
  <c r="AW334" i="15"/>
  <c r="AW224" i="15"/>
  <c r="AW353" i="15"/>
  <c r="AV433" i="15"/>
  <c r="AV362" i="15"/>
  <c r="AV152" i="15"/>
  <c r="AV272" i="15"/>
  <c r="AV164" i="15"/>
  <c r="AW100" i="15"/>
  <c r="AV325" i="15"/>
  <c r="AW141" i="15"/>
  <c r="AW338" i="15"/>
  <c r="AV317" i="15"/>
  <c r="AW5" i="15"/>
  <c r="AW173" i="15"/>
  <c r="AV274" i="15"/>
  <c r="AV75" i="15"/>
  <c r="AV254" i="15"/>
  <c r="AW105" i="15"/>
  <c r="AW324" i="15"/>
  <c r="AV257" i="15"/>
  <c r="AW211" i="15"/>
  <c r="AW59" i="15"/>
  <c r="AW286" i="15"/>
  <c r="AV205" i="15"/>
  <c r="AW318" i="15"/>
  <c r="AV44" i="15"/>
  <c r="AW225" i="15"/>
  <c r="AV206" i="15"/>
  <c r="AW68" i="15"/>
  <c r="AW136" i="15"/>
  <c r="AW369" i="15"/>
  <c r="AV62" i="15"/>
  <c r="AW163" i="15"/>
  <c r="AW345" i="15"/>
  <c r="AW432" i="15"/>
  <c r="AV209" i="15"/>
  <c r="AW244" i="15"/>
  <c r="AW380" i="15"/>
  <c r="AW56" i="15"/>
  <c r="AV201" i="15"/>
  <c r="AV235" i="15"/>
  <c r="AV227" i="15"/>
  <c r="AW312" i="15"/>
  <c r="AW258" i="15"/>
  <c r="AV74" i="15"/>
  <c r="AV180" i="15"/>
  <c r="AW273" i="15"/>
  <c r="AW413" i="15"/>
  <c r="AW43" i="15"/>
  <c r="AW137" i="15"/>
  <c r="AV115" i="15"/>
  <c r="AV331" i="15"/>
  <c r="AV380" i="15"/>
  <c r="AW181" i="15"/>
  <c r="AV149" i="15"/>
  <c r="AW201" i="15"/>
  <c r="AV153" i="15"/>
  <c r="AV9" i="15"/>
  <c r="AW112" i="15"/>
  <c r="AV252" i="15"/>
  <c r="AV48" i="15"/>
  <c r="AV51" i="15"/>
  <c r="AV324" i="15"/>
  <c r="AV168" i="15"/>
  <c r="AV236" i="15"/>
  <c r="AV88" i="15"/>
  <c r="AV291" i="15"/>
  <c r="AV366" i="15"/>
  <c r="AV286" i="15"/>
  <c r="AV139" i="15"/>
  <c r="AV349" i="15"/>
  <c r="AV287" i="15"/>
  <c r="AW31" i="15"/>
  <c r="AV347" i="15"/>
  <c r="AW335" i="15"/>
  <c r="AW256" i="15"/>
  <c r="AW88" i="15"/>
  <c r="AV311" i="15"/>
  <c r="AW184" i="15"/>
  <c r="AV420" i="15"/>
  <c r="AW241" i="15"/>
  <c r="AV276" i="15"/>
  <c r="AW243" i="15"/>
  <c r="AW315" i="15"/>
  <c r="AV275" i="15"/>
  <c r="AV5" i="15"/>
  <c r="AW277" i="15"/>
  <c r="AV93" i="15"/>
  <c r="AV423" i="15"/>
  <c r="AV401" i="15"/>
  <c r="AW118" i="15"/>
  <c r="AW257" i="15"/>
  <c r="AW245" i="15"/>
  <c r="AW111" i="15"/>
  <c r="AV228" i="15"/>
  <c r="AW255" i="15"/>
  <c r="AW85" i="15"/>
  <c r="AV386" i="15"/>
  <c r="AW339" i="15"/>
  <c r="AV55" i="15"/>
  <c r="AV290" i="15"/>
  <c r="AW23" i="15"/>
  <c r="AV108" i="15"/>
  <c r="AV95" i="15"/>
  <c r="AV203" i="15"/>
  <c r="AW60" i="15"/>
  <c r="AV194" i="15"/>
  <c r="AW179" i="15"/>
  <c r="AW188" i="15"/>
  <c r="AW289" i="15"/>
  <c r="AW296" i="15"/>
  <c r="AW263" i="15"/>
  <c r="AW326" i="15"/>
  <c r="AV189" i="15"/>
  <c r="AV157" i="15"/>
  <c r="AW250" i="15"/>
  <c r="AW365" i="15"/>
  <c r="AW386" i="15"/>
  <c r="AV230" i="15"/>
  <c r="AW292" i="15"/>
  <c r="AW132" i="15"/>
  <c r="AW208" i="15"/>
  <c r="AW408" i="15"/>
  <c r="AV60" i="15"/>
  <c r="AV389" i="15"/>
  <c r="AV338" i="15"/>
  <c r="AV232" i="15"/>
  <c r="AV364" i="15"/>
  <c r="AW204" i="15"/>
  <c r="AV170" i="15"/>
  <c r="AV200" i="15"/>
  <c r="AV270" i="15"/>
  <c r="AW226" i="15"/>
  <c r="AV41" i="15"/>
  <c r="AV25" i="15"/>
  <c r="AW40" i="15"/>
  <c r="AW73" i="15"/>
  <c r="AW89" i="15"/>
  <c r="AV85" i="15"/>
  <c r="AW267" i="15"/>
  <c r="AW349" i="15"/>
  <c r="AW420" i="15"/>
  <c r="AW384" i="15"/>
  <c r="AW191" i="15"/>
  <c r="AW95" i="15"/>
  <c r="AV268" i="15"/>
  <c r="AV383" i="15"/>
  <c r="AV356" i="15"/>
  <c r="AW242" i="15"/>
  <c r="AW311" i="15"/>
  <c r="AV86" i="15"/>
  <c r="AW436" i="15"/>
  <c r="AW71" i="15"/>
  <c r="AV280" i="15"/>
  <c r="AV245" i="15"/>
  <c r="AW80" i="15"/>
  <c r="AW86" i="15"/>
  <c r="AW240" i="15"/>
  <c r="AW271" i="15"/>
  <c r="AW228" i="15"/>
  <c r="AV68" i="15"/>
  <c r="AV147" i="15"/>
  <c r="AW321" i="15"/>
  <c r="AV262" i="15"/>
  <c r="AV432" i="15"/>
  <c r="AV379" i="15"/>
  <c r="AW281" i="15"/>
  <c r="AW236" i="15"/>
  <c r="AW9" i="15"/>
  <c r="AV35" i="15"/>
  <c r="AV188" i="15"/>
  <c r="AW81" i="15"/>
  <c r="AV19" i="15"/>
  <c r="AV138" i="15"/>
  <c r="AW340" i="15"/>
  <c r="AV83" i="15"/>
  <c r="AV417" i="15"/>
  <c r="AV73" i="15"/>
  <c r="AW233" i="15"/>
  <c r="AV124" i="15"/>
  <c r="AW375" i="15"/>
  <c r="AV197" i="15"/>
  <c r="AW104" i="15"/>
  <c r="AV10" i="15"/>
  <c r="AW77" i="15"/>
  <c r="AW354" i="15"/>
  <c r="AV97" i="15"/>
  <c r="AW322" i="15"/>
  <c r="AW383" i="15"/>
  <c r="AV431" i="15"/>
  <c r="AV156" i="15"/>
  <c r="AV281" i="15"/>
  <c r="AV407" i="15"/>
  <c r="AW249" i="15"/>
  <c r="AV70" i="15"/>
  <c r="AV132" i="15"/>
  <c r="AW287" i="15"/>
  <c r="AV400" i="15"/>
  <c r="AW165" i="15"/>
  <c r="AW190" i="15"/>
  <c r="AV196" i="15"/>
  <c r="AV150" i="15"/>
  <c r="AV305" i="15"/>
  <c r="AV233" i="15"/>
  <c r="AW41" i="15"/>
  <c r="AV112" i="15"/>
  <c r="AV355" i="15"/>
  <c r="AV300" i="15"/>
  <c r="AW323" i="15"/>
  <c r="AW67" i="15"/>
  <c r="AW101" i="15"/>
  <c r="AW387" i="15"/>
  <c r="AW82" i="15"/>
  <c r="AW306" i="15"/>
  <c r="AV260" i="15"/>
  <c r="AW329" i="15"/>
  <c r="AV119" i="15"/>
  <c r="AV109" i="15"/>
  <c r="AV146" i="15"/>
  <c r="AV72" i="15"/>
  <c r="AW403" i="15"/>
  <c r="AW61" i="15"/>
  <c r="AV340" i="15"/>
  <c r="AV32" i="15"/>
  <c r="AV395" i="15"/>
  <c r="AW389" i="15"/>
  <c r="AW28" i="15"/>
  <c r="AV306" i="15"/>
  <c r="AV13" i="15"/>
  <c r="AW156" i="15"/>
  <c r="AV299" i="15"/>
  <c r="AW278" i="15"/>
  <c r="AW146" i="15"/>
  <c r="AW290" i="15"/>
  <c r="AV335" i="15"/>
  <c r="AV406" i="15"/>
  <c r="AV358" i="15"/>
  <c r="AW270" i="15"/>
  <c r="AW94" i="15"/>
  <c r="AV114" i="15"/>
  <c r="AV102" i="15"/>
  <c r="AW269" i="15"/>
  <c r="AW374" i="15"/>
  <c r="AW264" i="15"/>
  <c r="AW155" i="15"/>
  <c r="AW207" i="15"/>
  <c r="AW124" i="15"/>
  <c r="AV303" i="15"/>
  <c r="AW174" i="15"/>
  <c r="AW393" i="15"/>
  <c r="AW231" i="15"/>
  <c r="AV434" i="15"/>
  <c r="AW32" i="15"/>
  <c r="AW385" i="15"/>
  <c r="AW235" i="15"/>
  <c r="AW167" i="15"/>
  <c r="AW96" i="15"/>
  <c r="AW405" i="15"/>
  <c r="AW114" i="15"/>
  <c r="AV133" i="15"/>
  <c r="AV429" i="15"/>
  <c r="AV53" i="15"/>
  <c r="AW239" i="15"/>
  <c r="AV398" i="15"/>
  <c r="AW434" i="15"/>
  <c r="AV436" i="15"/>
  <c r="AW309" i="15"/>
  <c r="AV135" i="15"/>
  <c r="AW135" i="15"/>
  <c r="AW419" i="15"/>
  <c r="AV289" i="15"/>
  <c r="AV117" i="15"/>
  <c r="AW363" i="15"/>
  <c r="AW51" i="15"/>
  <c r="AW425" i="15"/>
  <c r="AW70" i="15"/>
  <c r="AW183" i="15"/>
  <c r="AV348" i="15"/>
  <c r="AV37" i="15"/>
  <c r="AW16" i="15"/>
  <c r="AV248" i="15"/>
  <c r="AV175" i="15"/>
  <c r="AV195" i="15"/>
  <c r="AW98" i="15"/>
  <c r="AV182" i="15"/>
  <c r="AW310" i="15"/>
  <c r="AW421" i="15"/>
  <c r="AV96" i="15"/>
  <c r="AW142" i="15"/>
  <c r="AV220" i="15"/>
  <c r="AV198" i="15"/>
  <c r="AW65" i="15"/>
  <c r="AV111" i="15"/>
  <c r="AV422" i="15"/>
  <c r="AV240" i="15"/>
  <c r="AW39" i="15"/>
  <c r="AV212" i="15"/>
  <c r="AV87" i="15"/>
  <c r="AW38" i="15"/>
  <c r="AW69" i="15"/>
  <c r="AV40" i="15"/>
  <c r="AW427" i="15"/>
  <c r="AV191" i="15"/>
  <c r="AW272" i="15"/>
  <c r="AV217" i="15"/>
  <c r="AV21" i="15"/>
  <c r="AV243" i="15"/>
  <c r="AW377" i="15"/>
  <c r="AV314" i="15"/>
  <c r="AW328" i="15"/>
  <c r="AV437" i="15"/>
  <c r="AW319" i="15"/>
  <c r="AV294" i="15"/>
  <c r="AV412" i="15"/>
  <c r="AV81" i="15"/>
  <c r="AV323" i="15"/>
  <c r="AW11" i="15"/>
  <c r="AW62" i="15"/>
  <c r="AW57" i="15"/>
  <c r="AW206" i="15"/>
  <c r="AW341" i="15"/>
  <c r="AW283" i="15"/>
  <c r="AV365" i="15"/>
  <c r="AW416" i="15"/>
  <c r="AW343" i="15"/>
  <c r="AV387" i="15"/>
  <c r="AW99" i="15"/>
  <c r="AV7" i="15"/>
  <c r="AV6" i="15"/>
  <c r="AV185" i="15"/>
  <c r="AV382" i="15"/>
  <c r="AV368" i="15"/>
  <c r="AV265" i="15"/>
  <c r="AV222" i="15"/>
  <c r="AW396" i="15"/>
  <c r="AW360" i="15"/>
  <c r="AV57" i="15"/>
  <c r="AW133" i="15"/>
  <c r="AW304" i="15"/>
  <c r="AW170" i="15"/>
  <c r="AV33" i="15"/>
  <c r="AV121" i="15"/>
  <c r="AV339" i="15"/>
  <c r="AW280" i="15"/>
  <c r="AW20" i="15"/>
  <c r="AV390" i="15"/>
  <c r="AV337" i="15"/>
  <c r="AW213" i="15"/>
  <c r="AW144" i="15"/>
  <c r="AV103" i="15"/>
  <c r="AW378" i="15"/>
  <c r="AV388" i="15"/>
  <c r="AV393" i="15"/>
  <c r="AV116" i="15"/>
  <c r="AV357" i="15"/>
  <c r="AV127" i="15"/>
  <c r="AV351" i="15"/>
  <c r="AW87" i="15"/>
  <c r="AV234" i="15"/>
  <c r="AV329" i="15"/>
  <c r="AW108" i="15"/>
  <c r="AW394" i="15"/>
  <c r="AV421" i="15"/>
  <c r="AV172" i="15"/>
  <c r="AW66" i="15"/>
  <c r="AV154" i="15"/>
  <c r="AV80" i="15"/>
  <c r="AW175" i="15"/>
  <c r="AW10" i="15"/>
  <c r="AW429" i="15"/>
  <c r="AV282" i="15"/>
  <c r="AV27" i="15"/>
  <c r="AV130" i="15"/>
  <c r="AW19" i="15"/>
  <c r="AW333" i="15"/>
  <c r="AV118" i="15"/>
  <c r="AW246" i="15"/>
  <c r="AW122" i="15"/>
  <c r="AV177" i="15"/>
  <c r="AV367" i="15"/>
  <c r="AV224" i="15"/>
  <c r="AV263" i="15"/>
  <c r="AW237" i="15"/>
  <c r="AW358" i="15"/>
  <c r="AV298" i="15"/>
  <c r="AV385" i="15"/>
  <c r="AV143" i="15"/>
  <c r="AW157" i="15"/>
  <c r="AV353" i="15"/>
  <c r="AW266" i="15"/>
  <c r="AV136" i="15"/>
  <c r="AV253" i="15"/>
  <c r="AW401" i="15"/>
  <c r="AW252" i="15"/>
  <c r="AW13" i="15"/>
  <c r="AV330" i="15"/>
  <c r="AW356" i="15"/>
  <c r="AV65" i="15"/>
  <c r="AV277" i="15"/>
  <c r="AW415" i="15"/>
  <c r="AV419" i="15"/>
  <c r="AV123" i="15"/>
  <c r="AV14" i="15"/>
  <c r="AV69" i="15"/>
  <c r="AV319" i="15"/>
  <c r="AW314" i="15"/>
  <c r="AW357" i="15"/>
  <c r="AV43" i="15"/>
  <c r="AW437" i="15"/>
  <c r="AV71" i="15"/>
  <c r="AV404" i="15"/>
  <c r="AW424" i="15"/>
  <c r="AV213" i="15"/>
  <c r="AV58" i="15"/>
  <c r="AV378" i="15"/>
  <c r="AW109" i="15"/>
  <c r="AW147" i="15"/>
  <c r="AW327" i="15"/>
  <c r="AW116" i="15"/>
  <c r="AW33" i="15"/>
  <c r="AW150" i="15"/>
  <c r="AW308" i="15"/>
  <c r="AV307" i="15"/>
  <c r="AV208" i="15"/>
  <c r="AW350" i="15"/>
  <c r="AV28" i="15"/>
  <c r="AW54" i="15"/>
  <c r="AW212" i="15"/>
  <c r="AW417" i="15"/>
  <c r="AW195" i="15"/>
  <c r="AV211" i="15"/>
  <c r="AW261" i="15"/>
  <c r="AV187" i="15"/>
  <c r="AV158" i="15"/>
  <c r="AW320" i="15"/>
  <c r="AW388" i="15"/>
  <c r="AV309" i="15"/>
  <c r="AV125" i="15"/>
  <c r="AV435" i="15"/>
  <c r="AW254" i="15"/>
  <c r="AV140" i="15"/>
  <c r="AV326" i="15"/>
  <c r="AV283" i="15"/>
  <c r="AV52" i="15"/>
  <c r="AW305" i="15"/>
  <c r="AW180" i="15"/>
  <c r="AW126" i="15"/>
  <c r="AV301" i="15"/>
  <c r="AV90" i="15"/>
  <c r="AV50" i="15"/>
  <c r="AW189" i="15"/>
  <c r="AW279" i="15"/>
  <c r="AW199" i="15"/>
  <c r="AW158" i="15"/>
  <c r="AV38" i="15"/>
  <c r="AV264" i="15"/>
  <c r="AV333" i="15"/>
  <c r="AV79" i="15"/>
  <c r="AW275" i="15"/>
  <c r="AW210" i="15"/>
  <c r="AV160" i="15"/>
  <c r="AW285" i="15"/>
  <c r="AW332" i="15"/>
  <c r="AW373" i="15"/>
  <c r="AW193" i="15"/>
  <c r="AV120" i="15"/>
  <c r="AW186" i="15"/>
  <c r="AW215" i="15"/>
  <c r="AV171" i="15"/>
  <c r="AV427" i="15"/>
  <c r="AV271" i="15"/>
  <c r="AW284" i="15"/>
  <c r="AW6" i="15"/>
  <c r="AV354" i="15"/>
  <c r="AV352" i="15"/>
  <c r="AW298" i="15"/>
  <c r="AW295" i="15"/>
  <c r="AV302" i="15"/>
  <c r="AW218" i="15"/>
  <c r="AV402" i="15"/>
  <c r="AV159" i="15"/>
  <c r="AV20" i="15"/>
  <c r="AV242" i="15"/>
  <c r="AW247" i="15"/>
  <c r="AV46" i="15"/>
  <c r="AV181" i="15"/>
  <c r="AV247" i="15"/>
  <c r="AV345" i="15"/>
  <c r="AV241" i="15"/>
  <c r="AV162" i="15"/>
  <c r="AW301" i="15"/>
  <c r="AV16" i="15"/>
  <c r="AV23" i="15"/>
  <c r="AW367" i="15"/>
  <c r="AW160" i="15"/>
  <c r="AW234" i="15"/>
  <c r="AV193" i="15"/>
  <c r="AW205" i="15"/>
  <c r="AW299" i="15"/>
  <c r="AW159" i="15"/>
  <c r="AV360" i="15"/>
  <c r="AV269" i="15"/>
  <c r="AV214" i="15"/>
  <c r="AV376" i="15"/>
  <c r="AW14" i="15"/>
  <c r="AW293" i="15"/>
  <c r="AV161" i="15"/>
  <c r="AW316" i="15"/>
  <c r="AW192" i="15"/>
  <c r="AW93" i="15"/>
  <c r="AW259" i="15"/>
  <c r="AW7" i="15"/>
  <c r="AW110" i="15"/>
  <c r="AW268" i="15"/>
  <c r="AW49" i="15"/>
  <c r="AV77" i="15"/>
  <c r="AV165" i="15"/>
  <c r="AW352" i="15"/>
  <c r="AV344" i="15"/>
  <c r="AW115" i="15"/>
  <c r="AV129" i="15"/>
  <c r="AW430" i="15"/>
  <c r="AV141" i="15"/>
  <c r="AV261" i="15"/>
  <c r="AW168" i="15"/>
  <c r="AV415" i="15"/>
  <c r="AV304" i="15"/>
  <c r="AV94" i="15"/>
  <c r="AW130" i="15"/>
  <c r="AV221" i="15"/>
  <c r="AW127" i="15"/>
  <c r="AW412" i="15"/>
  <c r="AV91" i="15"/>
  <c r="AW12" i="15"/>
  <c r="AW362" i="15"/>
  <c r="AW300" i="15"/>
  <c r="AV56" i="15"/>
  <c r="AW117" i="15"/>
  <c r="AV49" i="15"/>
  <c r="AW102" i="15"/>
  <c r="AV408" i="15"/>
  <c r="AV104" i="15"/>
  <c r="AW47" i="15"/>
  <c r="AW379" i="15"/>
  <c r="AW303" i="15"/>
  <c r="AW63" i="15"/>
  <c r="AV255" i="15"/>
  <c r="AV210" i="15"/>
  <c r="AW34" i="15"/>
  <c r="AW148" i="15"/>
  <c r="AW44" i="15"/>
  <c r="AW222" i="15"/>
  <c r="AW346" i="15"/>
  <c r="AV394" i="15"/>
  <c r="AW45" i="15"/>
  <c r="AV418" i="15"/>
  <c r="AW140" i="15"/>
  <c r="AW371" i="15"/>
  <c r="AW149" i="15"/>
  <c r="AV26" i="15"/>
  <c r="AV47" i="15"/>
  <c r="AW361" i="15"/>
  <c r="AV372" i="15"/>
  <c r="AV409" i="15"/>
  <c r="AV370" i="15"/>
  <c r="AW185" i="15"/>
  <c r="AV346" i="15"/>
  <c r="AV259" i="15"/>
  <c r="AV381" i="15"/>
  <c r="AW52" i="15"/>
  <c r="AV363" i="15"/>
  <c r="AW364" i="15"/>
  <c r="AV258" i="15"/>
  <c r="AW30" i="15"/>
  <c r="AV34" i="15"/>
  <c r="AW368" i="15"/>
  <c r="AW202" i="15"/>
  <c r="AW391" i="15"/>
  <c r="AW217" i="15"/>
  <c r="AV92" i="15"/>
  <c r="AW125" i="15"/>
  <c r="AV239" i="15"/>
  <c r="AW392" i="15"/>
  <c r="AW219" i="15"/>
  <c r="AW274" i="15"/>
  <c r="AW297" i="15"/>
  <c r="AW172" i="15"/>
  <c r="AW223" i="15"/>
  <c r="AV238" i="15"/>
  <c r="AV100" i="15"/>
  <c r="AV266" i="15"/>
  <c r="AV341" i="15"/>
  <c r="AV128" i="15"/>
  <c r="AV414" i="15"/>
  <c r="AV183" i="15"/>
  <c r="AV374" i="15"/>
  <c r="AV226" i="15"/>
  <c r="AV308" i="15"/>
  <c r="AW395" i="15"/>
  <c r="AW216" i="15"/>
  <c r="AW431" i="15"/>
  <c r="AV84" i="15"/>
  <c r="AV250" i="15"/>
  <c r="AW97" i="15"/>
  <c r="AV249" i="15"/>
  <c r="AW229" i="15"/>
  <c r="AW84" i="15"/>
  <c r="AW119" i="15"/>
  <c r="AV22" i="15"/>
  <c r="AV410" i="15"/>
  <c r="AW426" i="15"/>
  <c r="AW161" i="15"/>
  <c r="AW37" i="15"/>
  <c r="AV322" i="15"/>
  <c r="AV328" i="15"/>
  <c r="AV284" i="15"/>
  <c r="AW196" i="15"/>
  <c r="AW121" i="15"/>
  <c r="AV373" i="15"/>
  <c r="AW194" i="15"/>
  <c r="AV167" i="15"/>
  <c r="AV134" i="15"/>
  <c r="AW171" i="15"/>
  <c r="AW128" i="15"/>
  <c r="AV371" i="15"/>
  <c r="AV297" i="15"/>
  <c r="AV425" i="15"/>
  <c r="AV105" i="15"/>
  <c r="AV350" i="15"/>
  <c r="AW27" i="15"/>
  <c r="AW92" i="15"/>
  <c r="AW75" i="15"/>
  <c r="AV186" i="15"/>
  <c r="AV78" i="15"/>
  <c r="AV430" i="15"/>
  <c r="AV321" i="15"/>
  <c r="AV11" i="15"/>
  <c r="AV428" i="15"/>
  <c r="AW197" i="15"/>
  <c r="AW359" i="15"/>
  <c r="AV18" i="15"/>
  <c r="AW91" i="15"/>
  <c r="AV29" i="15"/>
  <c r="AV45" i="15"/>
  <c r="AV173" i="15"/>
  <c r="AW409" i="15"/>
  <c r="AW422" i="15"/>
  <c r="AW262" i="15"/>
  <c r="AW337" i="15"/>
  <c r="AW370" i="15"/>
  <c r="AW29" i="15"/>
  <c r="AW238" i="15"/>
  <c r="AV411" i="15"/>
  <c r="AW151" i="15"/>
  <c r="AW83" i="15"/>
  <c r="AV375" i="15"/>
  <c r="AW331" i="15"/>
  <c r="AV332" i="15"/>
  <c r="AV176" i="15"/>
  <c r="AV237" i="15"/>
  <c r="AV403" i="15"/>
  <c r="AV131" i="15"/>
  <c r="AV42" i="15"/>
  <c r="AW25" i="15"/>
  <c r="AV163" i="15"/>
  <c r="AW203" i="15"/>
  <c r="AV151" i="15"/>
  <c r="AW131" i="15"/>
  <c r="AV318" i="15"/>
  <c r="AV416" i="15"/>
  <c r="AW50" i="15"/>
  <c r="AV101" i="15"/>
  <c r="AV229" i="15"/>
  <c r="AW423" i="15"/>
  <c r="AV179" i="15"/>
  <c r="AW46" i="15"/>
  <c r="AV384" i="15"/>
  <c r="AV61" i="15"/>
  <c r="AW411" i="15"/>
  <c r="AV98" i="15"/>
  <c r="AV399" i="15"/>
  <c r="AV391" i="15"/>
  <c r="AV89" i="15"/>
  <c r="AV39" i="15"/>
  <c r="AW55" i="15"/>
  <c r="AW48" i="15"/>
  <c r="AV178" i="15"/>
  <c r="AW325" i="15"/>
  <c r="AW58" i="15"/>
  <c r="AW42" i="15"/>
  <c r="AV122" i="15"/>
  <c r="AW351" i="15"/>
  <c r="AV256" i="15"/>
  <c r="AW390" i="15"/>
  <c r="AV251" i="15"/>
  <c r="AV107" i="15"/>
  <c r="AV278" i="15"/>
  <c r="AV199" i="15"/>
  <c r="AW129" i="15"/>
  <c r="AW154" i="15"/>
  <c r="AV126" i="15"/>
  <c r="AW17" i="15"/>
  <c r="AW276" i="15"/>
  <c r="AV392" i="15"/>
  <c r="AW282" i="15"/>
  <c r="AW372" i="15"/>
  <c r="AW177" i="15"/>
  <c r="AW291" i="15"/>
  <c r="AV359" i="15"/>
  <c r="AV320" i="15"/>
  <c r="AV142" i="15"/>
  <c r="AV144" i="15"/>
  <c r="AW355" i="15"/>
  <c r="AW198" i="15"/>
  <c r="AW382" i="15"/>
  <c r="AW169" i="15"/>
  <c r="AV313" i="15"/>
  <c r="AV30" i="15"/>
  <c r="AV244" i="15"/>
  <c r="AW410" i="15"/>
  <c r="AV106" i="15"/>
  <c r="AW221" i="15"/>
  <c r="AW139" i="15"/>
  <c r="AV310" i="15"/>
  <c r="AW153" i="15"/>
  <c r="AV396" i="15"/>
  <c r="AW288" i="15"/>
  <c r="AW164" i="15"/>
  <c r="AW376" i="15"/>
  <c r="AW176" i="15"/>
  <c r="AW145" i="15"/>
  <c r="AV405" i="15"/>
  <c r="AW400" i="15"/>
  <c r="AW253" i="15"/>
  <c r="AW398" i="15"/>
  <c r="AW336" i="15"/>
  <c r="AV169" i="15"/>
  <c r="AW64" i="15"/>
  <c r="AV12" i="15"/>
  <c r="AW406" i="15"/>
  <c r="AV369" i="15"/>
  <c r="AV219" i="15"/>
  <c r="AV63" i="15"/>
  <c r="AW76" i="15"/>
  <c r="AV288" i="15"/>
  <c r="AV31" i="15"/>
  <c r="AV223" i="15"/>
  <c r="AV397" i="15"/>
  <c r="AW433" i="15"/>
  <c r="AV110" i="15"/>
  <c r="AV202" i="15"/>
  <c r="AW78" i="15"/>
  <c r="AW414" i="15"/>
  <c r="AW399" i="15"/>
  <c r="AV292" i="15"/>
  <c r="AV174" i="15"/>
  <c r="AV343" i="15"/>
  <c r="AW15" i="15"/>
  <c r="AW8" i="15"/>
  <c r="AV204" i="15"/>
  <c r="AV267" i="15"/>
  <c r="AW313" i="15"/>
  <c r="AV82" i="15"/>
  <c r="AV166" i="15"/>
  <c r="AV377" i="15"/>
  <c r="AV295" i="15"/>
  <c r="AW407" i="15"/>
  <c r="AV145" i="15"/>
  <c r="AV59" i="15"/>
  <c r="AV24" i="15"/>
  <c r="AV413" i="15"/>
  <c r="AW435" i="15"/>
  <c r="AW330" i="15"/>
  <c r="AV293" i="15"/>
  <c r="AW265" i="15"/>
  <c r="AV76" i="15"/>
  <c r="AV54" i="15"/>
  <c r="AW302" i="15"/>
  <c r="AW21" i="15"/>
  <c r="AW366" i="15"/>
  <c r="AW107" i="15"/>
  <c r="AV336" i="15"/>
  <c r="AV424" i="15"/>
  <c r="AV113" i="15"/>
  <c r="AV8" i="15"/>
  <c r="AW113" i="15"/>
  <c r="AV17" i="15"/>
  <c r="AV246" i="15"/>
  <c r="AW123" i="15"/>
  <c r="AV361" i="15"/>
  <c r="AW344" i="15"/>
  <c r="AW162" i="15"/>
  <c r="AV231" i="15"/>
  <c r="AV327" i="15"/>
  <c r="AV296" i="15"/>
  <c r="AV312" i="15"/>
  <c r="AW260" i="15"/>
  <c r="AW26" i="15"/>
  <c r="AW187" i="15"/>
  <c r="AW402" i="15"/>
  <c r="AW200" i="15"/>
  <c r="AW418" i="15"/>
  <c r="AW138" i="15"/>
  <c r="AV184" i="15"/>
  <c r="AW143" i="15"/>
</calcChain>
</file>

<file path=xl/sharedStrings.xml><?xml version="1.0" encoding="utf-8"?>
<sst xmlns="http://schemas.openxmlformats.org/spreadsheetml/2006/main" count="1116" uniqueCount="589">
  <si>
    <t>Population - June each year</t>
  </si>
  <si>
    <t>Current year</t>
  </si>
  <si>
    <t>..to..</t>
  </si>
  <si>
    <t>Number</t>
  </si>
  <si>
    <t>Per cent</t>
  </si>
  <si>
    <t>Ranked change:</t>
  </si>
  <si>
    <t>Population change</t>
  </si>
  <si>
    <t>*State totals slightly exceed the sum of the municipal populations as they include unincorporated areas, which are not shown as a separate category here.</t>
  </si>
  <si>
    <t>Unincorporated Vic</t>
  </si>
  <si>
    <t>Total Victoria</t>
  </si>
  <si>
    <t>0-4</t>
  </si>
  <si>
    <t>85+</t>
  </si>
  <si>
    <t>Total</t>
  </si>
  <si>
    <t xml:space="preserve">Murrindindi </t>
  </si>
  <si>
    <t xml:space="preserve">Whitehorse </t>
  </si>
  <si>
    <t xml:space="preserve">Yarra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</si>
  <si>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</si>
  <si>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</si>
  <si>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</si>
  <si>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</si>
  <si>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</si>
  <si>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</si>
  <si>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</si>
  <si>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</si>
  <si>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</si>
  <si>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</si>
  <si>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</si>
  <si>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</si>
  <si>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</si>
  <si>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</si>
  <si>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</si>
  <si>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</si>
  <si>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</si>
  <si>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</si>
  <si>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</si>
  <si>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</si>
  <si>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</si>
  <si>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</si>
  <si>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</si>
  <si>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</si>
  <si>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</si>
  <si>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</si>
  <si>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</si>
  <si>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</si>
  <si>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Whittlesea </t>
  </si>
  <si>
    <t xml:space="preserve">Wyndham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</si>
  <si>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</si>
  <si>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</si>
  <si>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</si>
  <si>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</si>
  <si>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</si>
  <si>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</si>
  <si>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</si>
  <si>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</si>
  <si>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</si>
  <si>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</si>
  <si>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</si>
  <si>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</si>
  <si>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</si>
  <si>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</si>
  <si>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</si>
  <si>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</si>
  <si>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</si>
  <si>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</si>
  <si>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</si>
  <si>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</si>
  <si>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</si>
  <si>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</si>
  <si>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</si>
  <si>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</si>
  <si>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</si>
  <si>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</si>
  <si>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</si>
  <si>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</si>
  <si>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</si>
  <si>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</si>
  <si>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</si>
  <si>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</si>
  <si>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</si>
  <si>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</si>
  <si>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</si>
  <si>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</si>
  <si>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</si>
  <si>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</si>
  <si>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</si>
  <si>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</si>
  <si>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</si>
  <si>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</si>
  <si>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</si>
  <si>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</si>
  <si>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</si>
  <si>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Queenscliffe </t>
  </si>
  <si>
    <t>Metro. Melbourne</t>
  </si>
  <si>
    <t>*</t>
  </si>
  <si>
    <t>Ranked Latest Population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</si>
  <si>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</si>
  <si>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</si>
  <si>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</si>
  <si>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</si>
  <si>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</si>
  <si>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</si>
  <si>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</si>
  <si>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</si>
  <si>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</si>
  <si>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</si>
  <si>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</si>
  <si>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</si>
  <si>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</si>
  <si>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</si>
  <si>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</si>
  <si>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</si>
  <si>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 xml:space="preserve">Population Estimates by Age and Sex,  2003 and 2008, ABS, 2009  </t>
  </si>
  <si>
    <t>Queenscliffe</t>
  </si>
  <si>
    <t>Greater than…</t>
  </si>
  <si>
    <t>Less than….</t>
  </si>
  <si>
    <t>…..Population Range……</t>
  </si>
  <si>
    <t>To include age "0", type in Greater than…-1</t>
  </si>
  <si>
    <t>To include ages 85 and above, type in Less than 100</t>
  </si>
  <si>
    <t>Ranked Numeric Change</t>
  </si>
  <si>
    <t>Ranked Per cent Change</t>
  </si>
  <si>
    <t>Numerical Change</t>
  </si>
  <si>
    <t>Per cent Change</t>
  </si>
  <si>
    <t>Change between</t>
  </si>
  <si>
    <t>and</t>
  </si>
  <si>
    <t>Select a municipality below, and another for comparison</t>
  </si>
  <si>
    <t xml:space="preserve">Population </t>
  </si>
  <si>
    <t>Numerical</t>
  </si>
  <si>
    <t>View numerical or percentage annual change &gt;&gt;</t>
  </si>
  <si>
    <t>Brunswick</t>
  </si>
  <si>
    <t>Brunswick East</t>
  </si>
  <si>
    <t>Brunswick West</t>
  </si>
  <si>
    <t>Coburg</t>
  </si>
  <si>
    <t>Pascoe Vale South</t>
  </si>
  <si>
    <t>Alphington - Fairfield</t>
  </si>
  <si>
    <t>Northcote</t>
  </si>
  <si>
    <t>Thornbury</t>
  </si>
  <si>
    <t>Ascot Vale</t>
  </si>
  <si>
    <t>Essendon - Aberfeldie</t>
  </si>
  <si>
    <t>Flemington</t>
  </si>
  <si>
    <t>Moonee Ponds</t>
  </si>
  <si>
    <t>Carlton</t>
  </si>
  <si>
    <t>Docklands</t>
  </si>
  <si>
    <t>East Melbourne</t>
  </si>
  <si>
    <t>Flemington Racecourse</t>
  </si>
  <si>
    <t>Kensington</t>
  </si>
  <si>
    <t>Melbourne</t>
  </si>
  <si>
    <t>North Melbourne</t>
  </si>
  <si>
    <t>Parkville</t>
  </si>
  <si>
    <t>South Yarra - West</t>
  </si>
  <si>
    <t>Southbank</t>
  </si>
  <si>
    <t>West Melbourne</t>
  </si>
  <si>
    <t>Albert Park</t>
  </si>
  <si>
    <t>Elwood</t>
  </si>
  <si>
    <t>Port Melbourne</t>
  </si>
  <si>
    <t>Port Melbourne Industrial</t>
  </si>
  <si>
    <t>South Melbourne</t>
  </si>
  <si>
    <t>St Kilda</t>
  </si>
  <si>
    <t>St Kilda East</t>
  </si>
  <si>
    <t>Armadale</t>
  </si>
  <si>
    <t>Prahran - Windsor</t>
  </si>
  <si>
    <t>South Yarra - East</t>
  </si>
  <si>
    <t>Toorak</t>
  </si>
  <si>
    <t>Abbotsford</t>
  </si>
  <si>
    <t>Carlton North - Princes Hill</t>
  </si>
  <si>
    <t>Collingwood</t>
  </si>
  <si>
    <t>Fitzroy</t>
  </si>
  <si>
    <t>Fitzroy North</t>
  </si>
  <si>
    <t>Richmond (Vic.)</t>
  </si>
  <si>
    <t>Yarra - North</t>
  </si>
  <si>
    <t>Ashburton (Vic.)</t>
  </si>
  <si>
    <t>Balwyn</t>
  </si>
  <si>
    <t>Balwyn North</t>
  </si>
  <si>
    <t>Camberwell</t>
  </si>
  <si>
    <t>Glen Iris - East</t>
  </si>
  <si>
    <t>Hawthorn</t>
  </si>
  <si>
    <t>Hawthorn East</t>
  </si>
  <si>
    <t>Kew</t>
  </si>
  <si>
    <t>Kew East</t>
  </si>
  <si>
    <t>Surrey Hills (West) - Canterbury</t>
  </si>
  <si>
    <t>Bulleen</t>
  </si>
  <si>
    <t>Doncaster</t>
  </si>
  <si>
    <t>Doncaster East</t>
  </si>
  <si>
    <t>Templestowe</t>
  </si>
  <si>
    <t>Templestowe Lower</t>
  </si>
  <si>
    <t>Blackburn</t>
  </si>
  <si>
    <t>Blackburn South</t>
  </si>
  <si>
    <t>Box Hill</t>
  </si>
  <si>
    <t>Box Hill North</t>
  </si>
  <si>
    <t>Burwood</t>
  </si>
  <si>
    <t>Burwood East</t>
  </si>
  <si>
    <t>Surrey Hills (East) - Mont Albert</t>
  </si>
  <si>
    <t>Beaumaris</t>
  </si>
  <si>
    <t>Brighton (Vic.)</t>
  </si>
  <si>
    <t>Brighton East</t>
  </si>
  <si>
    <t>Cheltenham - Highett (West)</t>
  </si>
  <si>
    <t>Hampton</t>
  </si>
  <si>
    <t>Sandringham - Black Rock</t>
  </si>
  <si>
    <t>Bentleigh - McKinnon</t>
  </si>
  <si>
    <t>Bentleigh East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</si>
  <si>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</si>
  <si>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</si>
  <si>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</si>
  <si>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</si>
  <si>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</si>
  <si>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</si>
  <si>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</si>
  <si>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</si>
  <si>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</si>
  <si>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</si>
  <si>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</si>
  <si>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</si>
  <si>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Cheltenham - Highett (East)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</si>
  <si>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</si>
  <si>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</si>
  <si>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</si>
  <si>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</si>
  <si>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</si>
  <si>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</si>
  <si>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</si>
  <si>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</si>
  <si>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</si>
  <si>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</si>
  <si>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</si>
  <si>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</si>
  <si>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</si>
  <si>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</si>
  <si>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</si>
  <si>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</si>
  <si>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</si>
  <si>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</t>
  </si>
  <si>
    <t>Reservoir - East</t>
  </si>
  <si>
    <t>Reservoir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</si>
  <si>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</si>
  <si>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</si>
  <si>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</si>
  <si>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</si>
  <si>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</si>
  <si>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</si>
  <si>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</si>
  <si>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</si>
  <si>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</si>
  <si>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Epping</t>
  </si>
  <si>
    <t>Lalor</t>
  </si>
  <si>
    <t>Mill Park - North</t>
  </si>
  <si>
    <t>Mill Park - South</t>
  </si>
  <si>
    <t>South Morang</t>
  </si>
  <si>
    <t>Thomastown</t>
  </si>
  <si>
    <t>Wallan</t>
  </si>
  <si>
    <t>Whittlesea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</si>
  <si>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</si>
  <si>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</si>
  <si>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</si>
  <si>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</si>
  <si>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</si>
  <si>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</si>
  <si>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</si>
  <si>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</si>
  <si>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</si>
  <si>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</si>
  <si>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</si>
  <si>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</si>
  <si>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Glenroy - Hadfield</t>
  </si>
  <si>
    <t>Pascoe Vale</t>
  </si>
  <si>
    <t>Sunbury</t>
  </si>
  <si>
    <t>Sunbury - South</t>
  </si>
  <si>
    <t>Broadmeadows</t>
  </si>
  <si>
    <t>Campbellfield - Coolaroo</t>
  </si>
  <si>
    <t>Craigieburn - Mickleham</t>
  </si>
  <si>
    <t>Gladstone Park - Westmeadows</t>
  </si>
  <si>
    <t>Greenvale - Bulla</t>
  </si>
  <si>
    <t>Meadow Heights</t>
  </si>
  <si>
    <t>Melbourne Airport</t>
  </si>
  <si>
    <t>Roxburgh Park - Somerton</t>
  </si>
  <si>
    <t>Tullamarine</t>
  </si>
  <si>
    <t>Bayswater</t>
  </si>
  <si>
    <t>Boronia - The Basin</t>
  </si>
  <si>
    <t>Ferntree Gully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</si>
  <si>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</si>
  <si>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</si>
  <si>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</si>
  <si>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</si>
  <si>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</si>
  <si>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</si>
  <si>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</si>
  <si>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Donvale - Park Orchards</t>
  </si>
  <si>
    <t>Warrandyte - Wonga Park</t>
  </si>
  <si>
    <t>Bayswater North</t>
  </si>
  <si>
    <t>Croydon</t>
  </si>
  <si>
    <t>Croydon Hills - Warranwood</t>
  </si>
  <si>
    <t>Ringwood</t>
  </si>
  <si>
    <t>Ringwood East</t>
  </si>
  <si>
    <t>Ringwood North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</si>
  <si>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</si>
  <si>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</si>
  <si>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</si>
  <si>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</si>
  <si>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</si>
  <si>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</si>
  <si>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</si>
  <si>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</si>
  <si>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</si>
  <si>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</si>
  <si>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</si>
  <si>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</si>
  <si>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</si>
  <si>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</si>
  <si>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</si>
  <si>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</si>
  <si>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</si>
  <si>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</si>
  <si>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</si>
  <si>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</si>
  <si>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</si>
  <si>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</si>
  <si>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Pakenham - North</t>
  </si>
  <si>
    <t>Pakenham - South</t>
  </si>
  <si>
    <t>Berwick - North</t>
  </si>
  <si>
    <t>Berwick - South</t>
  </si>
  <si>
    <t>Doveton</t>
  </si>
  <si>
    <t>Endeavour Hills</t>
  </si>
  <si>
    <t>Hallam</t>
  </si>
  <si>
    <t>Narre Warren</t>
  </si>
  <si>
    <t>Narre Warren North</t>
  </si>
  <si>
    <t>Cranbourne</t>
  </si>
  <si>
    <t>Cranbourne East</t>
  </si>
  <si>
    <t>Cranbourne North</t>
  </si>
  <si>
    <t>Cranbourne South</t>
  </si>
  <si>
    <t>Cranbourne West</t>
  </si>
  <si>
    <t>Hampton Park - Lynbrook</t>
  </si>
  <si>
    <t>Lynbrook - Lyndhurst</t>
  </si>
  <si>
    <t>Narre Warren South</t>
  </si>
  <si>
    <t>Pearcedale - Tooradin</t>
  </si>
  <si>
    <t>Clarinda - Oakleigh South</t>
  </si>
  <si>
    <t>Clayton South</t>
  </si>
  <si>
    <t>Dandenong</t>
  </si>
  <si>
    <t>Dandenong North</t>
  </si>
  <si>
    <t>Dingley Village</t>
  </si>
  <si>
    <t>Keysborough</t>
  </si>
  <si>
    <t>Noble Park</t>
  </si>
  <si>
    <t>Noble Park North</t>
  </si>
  <si>
    <t>Springvale</t>
  </si>
  <si>
    <t>Springvale South</t>
  </si>
  <si>
    <t>Ashwood - Chadstone</t>
  </si>
  <si>
    <t>Clayton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</si>
  <si>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</si>
  <si>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</si>
  <si>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</si>
  <si>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</si>
  <si>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</si>
  <si>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</si>
  <si>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</si>
  <si>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</si>
  <si>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</si>
  <si>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Deer Park - Derrimut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</si>
  <si>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</si>
  <si>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</si>
  <si>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</si>
  <si>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</si>
  <si>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</si>
  <si>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</si>
  <si>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</si>
  <si>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</si>
  <si>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</si>
  <si>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</si>
  <si>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</si>
  <si>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</si>
  <si>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</si>
  <si>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</si>
  <si>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</si>
  <si>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</si>
  <si>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</si>
  <si>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</si>
  <si>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Maribyrnong</t>
  </si>
  <si>
    <t>Seddon - Kingsville</t>
  </si>
  <si>
    <t>West Footscray - Tottenham</t>
  </si>
  <si>
    <t>Yarraville</t>
  </si>
  <si>
    <t>Bacchus Marsh</t>
  </si>
  <si>
    <t>Caroline Springs</t>
  </si>
  <si>
    <t>Hillside</t>
  </si>
  <si>
    <t>Melton</t>
  </si>
  <si>
    <t>Melton South</t>
  </si>
  <si>
    <t>Melton West</t>
  </si>
  <si>
    <t>Rockbank - Mount Cottrell</t>
  </si>
  <si>
    <t>Taylors Hill</t>
  </si>
  <si>
    <t>Hoppers Crossing - North</t>
  </si>
  <si>
    <t>Hoppers Crossing - South</t>
  </si>
  <si>
    <t>Laverton</t>
  </si>
  <si>
    <t>Point Cook</t>
  </si>
  <si>
    <t>Tarneit</t>
  </si>
  <si>
    <t>Truganina</t>
  </si>
  <si>
    <t>Werribee</t>
  </si>
  <si>
    <t>Werribee - South</t>
  </si>
  <si>
    <t>Wyndham Vale</t>
  </si>
  <si>
    <t>Carrum Downs</t>
  </si>
  <si>
    <t>Frankston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</si>
  <si>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</si>
  <si>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</si>
  <si>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</si>
  <si>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</si>
  <si>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</si>
  <si>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</si>
  <si>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</si>
  <si>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</si>
  <si>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Mornington</t>
  </si>
  <si>
    <t>Mount Eliza</t>
  </si>
  <si>
    <t>Mount Martha</t>
  </si>
  <si>
    <t>Point Nepean</t>
  </si>
  <si>
    <t>Rosebud - McCrae</t>
  </si>
  <si>
    <t>Somerville</t>
  </si>
  <si>
    <t>Alfredton</t>
  </si>
  <si>
    <t>Ballarat</t>
  </si>
  <si>
    <t>Ballarat - North</t>
  </si>
  <si>
    <t>Ballarat - South</t>
  </si>
  <si>
    <t>Buninyong</t>
  </si>
  <si>
    <t>Delacombe</t>
  </si>
  <si>
    <t>Smythes Creek</t>
  </si>
  <si>
    <t>Wendouree - Miners Rest</t>
  </si>
  <si>
    <t>Bacchus Marsh Region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</si>
  <si>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</si>
  <si>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</si>
  <si>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</si>
  <si>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</si>
  <si>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</si>
  <si>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</si>
  <si>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</si>
  <si>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Maryborough Region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</si>
  <si>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</si>
  <si>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</si>
  <si>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</si>
  <si>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</si>
  <si>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</si>
  <si>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</si>
  <si>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</si>
  <si>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</si>
  <si>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Bendigo Region - South</t>
  </si>
  <si>
    <t>Castlemaine</t>
  </si>
  <si>
    <t>Castlemaine Region</t>
  </si>
  <si>
    <t>Heathcote</t>
  </si>
  <si>
    <t>Kyneton</t>
  </si>
  <si>
    <t>Woodend</t>
  </si>
  <si>
    <t>Bendigo Region - North</t>
  </si>
  <si>
    <t>Loddon</t>
  </si>
  <si>
    <t>Bannockburn</t>
  </si>
  <si>
    <t>Golden Plains - South</t>
  </si>
  <si>
    <t>Winchelsea</t>
  </si>
  <si>
    <t>Belmont</t>
  </si>
  <si>
    <t>Corio - Norlane</t>
  </si>
  <si>
    <t>Geelong</t>
  </si>
  <si>
    <t>Geelong West - Hamlyn Heights</t>
  </si>
  <si>
    <t>Grovedale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</si>
  <si>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</si>
  <si>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</si>
  <si>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</si>
  <si>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</si>
  <si>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</si>
  <si>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</si>
  <si>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</si>
  <si>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</si>
  <si>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Ocean Grove - Barwon Heads</t>
  </si>
  <si>
    <t>Portarlington</t>
  </si>
  <si>
    <t>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</si>
  <si>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</si>
  <si>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</si>
  <si>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</si>
  <si>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</si>
  <si>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</si>
  <si>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</si>
  <si>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</si>
  <si>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Seymour Region</t>
  </si>
  <si>
    <t>Upper Yarra Valley</t>
  </si>
  <si>
    <t>Yea</t>
  </si>
  <si>
    <t>Benalla</t>
  </si>
  <si>
    <t>Benalla Region</t>
  </si>
  <si>
    <t>Rutherglen</t>
  </si>
  <si>
    <t>Wangaratta</t>
  </si>
  <si>
    <t>Wangaratta Region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</si>
  <si>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</si>
  <si>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</si>
  <si>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</si>
  <si>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</si>
  <si>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</si>
  <si>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</si>
  <si>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</si>
  <si>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</si>
  <si>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</si>
  <si>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</si>
  <si>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</si>
  <si>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</si>
  <si>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</si>
  <si>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</si>
  <si>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</si>
  <si>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</si>
  <si>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</si>
  <si>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</si>
  <si>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</si>
  <si>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</si>
  <si>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</si>
  <si>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</si>
  <si>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</si>
  <si>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</si>
  <si>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</si>
  <si>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</si>
  <si>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</si>
  <si>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</si>
  <si>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</si>
  <si>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Traralgon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</si>
  <si>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</si>
  <si>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</si>
  <si>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</si>
  <si>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</si>
  <si>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</si>
  <si>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</si>
  <si>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</si>
  <si>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Ararat</t>
  </si>
  <si>
    <t>Ararat Region</t>
  </si>
  <si>
    <t>Horsham</t>
  </si>
  <si>
    <t>Horsham Region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</si>
  <si>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</si>
  <si>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</si>
  <si>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</si>
  <si>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</si>
  <si>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</si>
  <si>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</si>
  <si>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</si>
  <si>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Mildura</t>
  </si>
  <si>
    <t>Mildura Region</t>
  </si>
  <si>
    <t>Red Cliffs</t>
  </si>
  <si>
    <t>Buloke</t>
  </si>
  <si>
    <t>Gannawarra</t>
  </si>
  <si>
    <t>Kerang</t>
  </si>
  <si>
    <t>Robinvale</t>
  </si>
  <si>
    <t>Swan Hill</t>
  </si>
  <si>
    <t>Swan Hill Region</t>
  </si>
  <si>
    <t>Echuca</t>
  </si>
  <si>
    <t>Kyabram</t>
  </si>
  <si>
    <t>Lockington - Gunbower</t>
  </si>
  <si>
    <t>Rochester</t>
  </si>
  <si>
    <t>Rushworth</t>
  </si>
  <si>
    <t>Cobram</t>
  </si>
  <si>
    <t>Moira</t>
  </si>
  <si>
    <t>Numurkah</t>
  </si>
  <si>
    <t>Yarrawonga</t>
  </si>
  <si>
    <t>Mooroopna</t>
  </si>
  <si>
    <t>Shepparton - North</t>
  </si>
  <si>
    <t>Shepparton - South</t>
  </si>
  <si>
    <t>Shepparton Region - East</t>
  </si>
  <si>
    <t>Shepparton Region - West</t>
  </si>
  <si>
    <t>Glenelg (Vic.)</t>
  </si>
  <si>
    <t>Hamilton (Vic.)</t>
  </si>
  <si>
    <t>Portland</t>
  </si>
  <si>
    <t>Southern Grampians</t>
  </si>
  <si>
    <t>Camperdown</t>
  </si>
  <si>
    <t>Colac</t>
  </si>
  <si>
    <t>Colac Region</t>
  </si>
  <si>
    <t>Corangamite - North</t>
  </si>
  <si>
    <t>Corangamite - South</t>
  </si>
  <si>
    <t>Moyne - East</t>
  </si>
  <si>
    <t>Moyne - West</t>
  </si>
  <si>
    <t>Otway</t>
  </si>
  <si>
    <t>Warrnambool - North</t>
  </si>
  <si>
    <t>Warrnambool - South</t>
  </si>
  <si>
    <t>Ranked Numeric Growth</t>
  </si>
  <si>
    <t>Ranked Per cent Growth</t>
  </si>
  <si>
    <t>Population</t>
  </si>
  <si>
    <t>Annual population change</t>
  </si>
  <si>
    <t>Annual percent change</t>
  </si>
  <si>
    <t>Select locality</t>
  </si>
  <si>
    <t>Select measure here</t>
  </si>
  <si>
    <t>….and a comparison locality</t>
  </si>
  <si>
    <t>Adj no</t>
  </si>
  <si>
    <t>Rank</t>
  </si>
  <si>
    <t>Sort</t>
  </si>
  <si>
    <t>E</t>
  </si>
  <si>
    <t>Scroll to the left for the table of SA2 populations by year</t>
  </si>
  <si>
    <t xml:space="preserve">        Select measure, below</t>
  </si>
  <si>
    <t>Population of Victorian SA2 Areas: 2004 to 2016 (From Australian Bureau of Statistics: 3218.0 - Regional Population Growth, Australia, 2015-16)</t>
  </si>
  <si>
    <t>pb</t>
  </si>
  <si>
    <t>Numeric change</t>
  </si>
  <si>
    <t>Per cent change</t>
  </si>
  <si>
    <t>Select 'Numeric' or 'Percentage' change, below</t>
  </si>
  <si>
    <t>From Australian Bureau of Statistics: 3218.0 - Regional Population Growth, Australia, 2023</t>
  </si>
  <si>
    <t>Resident Population, Victorian Muncipalities: 1996 to 2023</t>
  </si>
  <si>
    <t>Monitor &amp; Compare Population Change: 1996-2023</t>
  </si>
  <si>
    <t>Estimated Population by SA2 Area: Victoria, 2004 to 2023</t>
  </si>
  <si>
    <t>Ranked Population Growth, 2004 to 2023</t>
  </si>
  <si>
    <t>Numeric Growth 2004-2023</t>
  </si>
  <si>
    <t>Per cent Growth 2004-2023</t>
  </si>
  <si>
    <t>Change: 2004 to 2023</t>
  </si>
  <si>
    <t>From Regional Population Growth, Australia, 2023, Australian Bureau of Statistics,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</si>
</sst>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9"/>
      <name val="Times New Roman"/>
      <family val="1"/>
    </font>
    <font>
      <sz val="7.5"/>
      <name val="Times New Roman"/>
      <family val="1"/>
    </font>
    <font>
      <sz val="6"/>
      <color indexed="9"/>
      <name val="Times New Roman"/>
      <family val="1"/>
    </font>
    <font>
      <sz val="10"/>
      <color indexed="9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</font>
    <font>
      <sz val="12"/>
      <name val="Times New Roman"/>
      <family val="1"/>
    </font>
    <font>
      <b/>
      <sz val="12"/>
      <color indexed="43"/>
      <name val="Times New Roman"/>
      <family val="1"/>
    </font>
    <font>
      <sz val="11"/>
      <color indexed="43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Garamond"/>
      <family val="1"/>
    </font>
    <font>
      <sz val="6"/>
      <name val="Garamond"/>
      <family val="1"/>
    </font>
    <font>
      <sz val="12"/>
      <name val="Garamond"/>
      <family val="1"/>
    </font>
    <font>
      <sz val="8"/>
      <name val="Garamond"/>
      <family val="1"/>
    </font>
    <font>
      <b/>
      <sz val="10"/>
      <name val="Garamond"/>
      <family val="1"/>
    </font>
    <font>
      <sz val="6.5"/>
      <name val="Times New Roman"/>
      <family val="1"/>
    </font>
    <font>
      <sz val="5"/>
      <name val="Garamond"/>
      <family val="1"/>
    </font>
    <font>
      <sz val="7"/>
      <name val="Garamond"/>
      <family val="1"/>
    </font>
    <font>
      <b/>
      <sz val="8"/>
      <name val="Garamond"/>
      <family val="1"/>
    </font>
    <font>
      <sz val="7"/>
      <name val="Times New Roman"/>
      <family val="1"/>
    </font>
    <font>
      <b/>
      <sz val="16"/>
      <name val="Garamond"/>
      <family val="1"/>
    </font>
    <font>
      <sz val="50"/>
      <name val="Wingdings"/>
      <charset val="2"/>
    </font>
    <font>
      <sz val="8"/>
      <color indexed="9"/>
      <name val="Times New Roman"/>
      <family val="1"/>
    </font>
    <font>
      <b/>
      <sz val="14"/>
      <name val="Garamond"/>
      <family val="1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Arial"/>
      <family val="2"/>
    </font>
    <font>
      <sz val="10"/>
      <color theme="0"/>
      <name val="Times New Roman"/>
      <family val="1"/>
    </font>
    <font>
      <sz val="8"/>
      <color theme="0"/>
      <name val="Times New Roman"/>
      <family val="1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7"/>
      <color theme="0"/>
      <name val="Garamond"/>
      <family val="1"/>
    </font>
    <font>
      <b/>
      <sz val="8"/>
      <color theme="0"/>
      <name val="Garamond"/>
      <family val="1"/>
    </font>
    <font>
      <sz val="8"/>
      <color theme="0"/>
      <name val="Garamond"/>
      <family val="1"/>
    </font>
    <font>
      <sz val="10"/>
      <color theme="0"/>
      <name val="Garamond"/>
      <family val="1"/>
    </font>
    <font>
      <sz val="6"/>
      <color theme="0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b/>
      <sz val="10"/>
      <color theme="1"/>
      <name val="Garamond"/>
      <family val="1"/>
    </font>
    <font>
      <sz val="5"/>
      <color theme="0"/>
      <name val="Garamond"/>
      <family val="1"/>
    </font>
    <font>
      <b/>
      <sz val="10"/>
      <color theme="3" tint="-0.499984740745262"/>
      <name val="Garamond"/>
      <family val="1"/>
    </font>
    <font>
      <b/>
      <sz val="10"/>
      <color theme="6" tint="-0.499984740745262"/>
      <name val="Garamond"/>
      <family val="1"/>
    </font>
    <font>
      <sz val="22"/>
      <color theme="0"/>
      <name val="Garamond"/>
      <family val="1"/>
    </font>
    <font>
      <sz val="5"/>
      <color theme="1"/>
      <name val="Garamond"/>
      <family val="1"/>
    </font>
    <font>
      <sz val="10"/>
      <color rgb="FFFFFF00"/>
      <name val="Garamond"/>
      <family val="1"/>
    </font>
    <font>
      <sz val="8"/>
      <color theme="1"/>
      <name val="Arial"/>
      <family val="2"/>
    </font>
    <font>
      <b/>
      <sz val="12"/>
      <color theme="5" tint="-0.249977111117893"/>
      <name val="Garamond"/>
      <family val="1"/>
    </font>
    <font>
      <b/>
      <sz val="11"/>
      <color theme="1"/>
      <name val="Times New Roman"/>
      <family val="1"/>
    </font>
    <font>
      <b/>
      <sz val="12"/>
      <color theme="1"/>
      <name val="Garamond"/>
      <family val="1"/>
    </font>
    <font>
      <sz val="6"/>
      <color theme="1"/>
      <name val="Times New Roman"/>
      <family val="1"/>
    </font>
    <font>
      <sz val="7"/>
      <color theme="0"/>
      <name val="Times New Roman"/>
      <family val="1"/>
    </font>
    <font>
      <sz val="6"/>
      <color theme="0"/>
      <name val="Times New Roman"/>
      <family val="1"/>
    </font>
    <font>
      <sz val="10"/>
      <color theme="0"/>
      <name val="Arial"/>
      <family val="2"/>
    </font>
    <font>
      <sz val="20"/>
      <color rgb="FFFFFF00"/>
      <name val="Garamond"/>
      <family val="1"/>
    </font>
    <font>
      <sz val="26"/>
      <color rgb="FFFFFF00"/>
      <name val="Garamond"/>
      <family val="1"/>
    </font>
    <font>
      <b/>
      <sz val="12"/>
      <color theme="3" tint="-0.499984740745262"/>
      <name val="Garamond"/>
      <family val="1"/>
    </font>
    <font>
      <b/>
      <sz val="11"/>
      <color theme="3" tint="-0.499984740745262"/>
      <name val="Garamond"/>
      <family val="1"/>
    </font>
    <font>
      <sz val="18"/>
      <color rgb="FFFFFF00"/>
      <name val="Garamond"/>
      <family val="1"/>
    </font>
    <font>
      <b/>
      <sz val="11"/>
      <color theme="1"/>
      <name val="Garamond"/>
      <family val="1"/>
    </font>
    <font>
      <sz val="20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b/>
      <sz val="8"/>
      <color theme="0"/>
      <name val="Times New Roman"/>
      <family val="1"/>
    </font>
    <font>
      <sz val="7"/>
      <color theme="1"/>
      <name val="Garamond"/>
      <family val="1"/>
    </font>
    <font>
      <sz val="12"/>
      <color theme="1"/>
      <name val="Garamond"/>
      <family val="1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</borders>
  <cellStyleXfs count="1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" fillId="0" borderId="0"/>
    <xf numFmtId="0" fontId="1" fillId="0" borderId="0"/>
    <xf numFmtId="0" fontId="20" fillId="0" borderId="0"/>
  </cellStyleXfs>
  <cellXfs count="200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3" fontId="2" fillId="3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3" fontId="2" fillId="0" borderId="2" xfId="0" applyNumberFormat="1" applyFont="1" applyBorder="1" applyAlignment="1" applyProtection="1">
      <alignment vertical="center"/>
      <protection hidden="1"/>
    </xf>
    <xf numFmtId="3" fontId="3" fillId="0" borderId="0" xfId="0" applyNumberFormat="1" applyFont="1" applyAlignment="1" applyProtection="1">
      <alignment vertical="center"/>
      <protection hidden="1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8" fillId="0" borderId="1" xfId="0" applyNumberFormat="1" applyFont="1" applyBorder="1" applyAlignment="1" applyProtection="1">
      <alignment horizontal="right" vertical="center" indent="1"/>
      <protection hidden="1"/>
    </xf>
    <xf numFmtId="3" fontId="2" fillId="0" borderId="1" xfId="0" applyNumberFormat="1" applyFont="1" applyBorder="1" applyAlignment="1" applyProtection="1">
      <alignment horizontal="right" vertical="center" indent="1"/>
      <protection hidden="1"/>
    </xf>
    <xf numFmtId="0" fontId="3" fillId="0" borderId="0" xfId="0" applyFont="1" applyAlignment="1">
      <alignment vertical="center"/>
    </xf>
    <xf numFmtId="0" fontId="1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7" fillId="5" borderId="0" xfId="0" applyFont="1" applyFill="1" applyAlignment="1">
      <alignment horizontal="center" vertical="center"/>
    </xf>
    <xf numFmtId="16" fontId="7" fillId="5" borderId="0" xfId="0" quotePrefix="1" applyNumberFormat="1" applyFont="1" applyFill="1" applyAlignment="1">
      <alignment horizontal="center" vertical="center"/>
    </xf>
    <xf numFmtId="17" fontId="7" fillId="5" borderId="0" xfId="0" quotePrefix="1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13" fillId="6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" fillId="7" borderId="1" xfId="0" applyFont="1" applyFill="1" applyBorder="1" applyAlignment="1">
      <alignment vertical="center"/>
    </xf>
    <xf numFmtId="3" fontId="8" fillId="7" borderId="1" xfId="0" applyNumberFormat="1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3" fontId="18" fillId="4" borderId="3" xfId="0" applyNumberFormat="1" applyFont="1" applyFill="1" applyBorder="1" applyAlignment="1">
      <alignment horizontal="center" vertical="center"/>
    </xf>
    <xf numFmtId="3" fontId="18" fillId="10" borderId="4" xfId="0" applyNumberFormat="1" applyFont="1" applyFill="1" applyBorder="1" applyAlignment="1">
      <alignment horizontal="center" vertical="center"/>
    </xf>
    <xf numFmtId="0" fontId="15" fillId="11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7" fillId="8" borderId="0" xfId="0" applyFont="1" applyFill="1" applyAlignment="1" applyProtection="1">
      <alignment horizontal="center" vertical="center"/>
      <protection locked="0"/>
    </xf>
    <xf numFmtId="0" fontId="17" fillId="9" borderId="0" xfId="0" applyFont="1" applyFill="1" applyAlignment="1" applyProtection="1">
      <alignment horizontal="center" vertical="center"/>
      <protection locked="0"/>
    </xf>
    <xf numFmtId="0" fontId="5" fillId="11" borderId="0" xfId="0" applyFont="1" applyFill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vertical="center" wrapText="1"/>
      <protection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vertical="center"/>
      <protection hidden="1"/>
    </xf>
    <xf numFmtId="3" fontId="9" fillId="0" borderId="1" xfId="0" applyNumberFormat="1" applyFont="1" applyBorder="1" applyAlignment="1" applyProtection="1">
      <alignment horizontal="right"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40" fillId="0" borderId="0" xfId="0" applyFont="1"/>
    <xf numFmtId="0" fontId="41" fillId="0" borderId="0" xfId="0" applyFont="1" applyAlignment="1" applyProtection="1">
      <alignment vertical="center"/>
      <protection hidden="1"/>
    </xf>
    <xf numFmtId="0" fontId="42" fillId="0" borderId="0" xfId="0" applyFont="1" applyAlignment="1" applyProtection="1">
      <alignment horizontal="center" vertical="center" wrapText="1"/>
      <protection hidden="1"/>
    </xf>
    <xf numFmtId="3" fontId="42" fillId="0" borderId="0" xfId="0" applyNumberFormat="1" applyFont="1" applyAlignment="1" applyProtection="1">
      <alignment vertical="center"/>
      <protection hidden="1"/>
    </xf>
    <xf numFmtId="0" fontId="42" fillId="0" borderId="0" xfId="0" applyFont="1" applyAlignment="1" applyProtection="1">
      <alignment horizontal="left" vertical="center"/>
      <protection hidden="1"/>
    </xf>
    <xf numFmtId="0" fontId="43" fillId="0" borderId="0" xfId="0" applyFont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3" fontId="47" fillId="0" borderId="0" xfId="0" applyNumberFormat="1" applyFont="1" applyAlignment="1" applyProtection="1">
      <alignment vertical="center"/>
      <protection hidden="1"/>
    </xf>
    <xf numFmtId="0" fontId="22" fillId="0" borderId="0" xfId="0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locked="0" hidden="1"/>
    </xf>
    <xf numFmtId="0" fontId="24" fillId="0" borderId="0" xfId="0" applyFont="1" applyAlignment="1" applyProtection="1">
      <alignment vertical="center" wrapText="1"/>
      <protection hidden="1"/>
    </xf>
    <xf numFmtId="0" fontId="48" fillId="0" borderId="0" xfId="0" applyFont="1" applyProtection="1">
      <protection hidden="1"/>
    </xf>
    <xf numFmtId="0" fontId="25" fillId="0" borderId="0" xfId="0" applyFont="1" applyAlignment="1" applyProtection="1">
      <alignment vertical="center" wrapText="1"/>
      <protection locked="0" hidden="1"/>
    </xf>
    <xf numFmtId="0" fontId="26" fillId="0" borderId="0" xfId="0" applyFont="1" applyProtection="1">
      <protection hidden="1"/>
    </xf>
    <xf numFmtId="0" fontId="49" fillId="0" borderId="0" xfId="0" applyFont="1" applyAlignment="1" applyProtection="1">
      <alignment horizontal="center"/>
      <protection hidden="1"/>
    </xf>
    <xf numFmtId="164" fontId="47" fillId="0" borderId="0" xfId="0" applyNumberFormat="1" applyFont="1" applyProtection="1">
      <protection hidden="1"/>
    </xf>
    <xf numFmtId="3" fontId="48" fillId="0" borderId="0" xfId="0" applyNumberFormat="1" applyFont="1" applyProtection="1">
      <protection hidden="1"/>
    </xf>
    <xf numFmtId="164" fontId="47" fillId="0" borderId="0" xfId="0" applyNumberFormat="1" applyFont="1" applyAlignment="1" applyProtection="1">
      <alignment horizontal="center"/>
      <protection hidden="1"/>
    </xf>
    <xf numFmtId="0" fontId="50" fillId="0" borderId="0" xfId="0" applyFont="1" applyProtection="1">
      <protection hidden="1"/>
    </xf>
    <xf numFmtId="0" fontId="7" fillId="12" borderId="0" xfId="0" applyFont="1" applyFill="1" applyAlignment="1" applyProtection="1">
      <alignment horizontal="center" vertical="center"/>
      <protection hidden="1"/>
    </xf>
    <xf numFmtId="0" fontId="51" fillId="0" borderId="0" xfId="0" applyFont="1" applyAlignment="1" applyProtection="1">
      <alignment horizontal="center"/>
      <protection locked="0" hidden="1"/>
    </xf>
    <xf numFmtId="0" fontId="52" fillId="0" borderId="0" xfId="0" applyFont="1" applyAlignment="1" applyProtection="1">
      <alignment horizontal="center"/>
      <protection hidden="1"/>
    </xf>
    <xf numFmtId="3" fontId="27" fillId="0" borderId="1" xfId="0" applyNumberFormat="1" applyFont="1" applyBorder="1" applyAlignment="1" applyProtection="1">
      <alignment horizontal="right" vertical="center"/>
      <protection hidden="1"/>
    </xf>
    <xf numFmtId="0" fontId="28" fillId="0" borderId="0" xfId="0" applyFont="1" applyProtection="1">
      <protection hidden="1"/>
    </xf>
    <xf numFmtId="3" fontId="53" fillId="0" borderId="0" xfId="0" applyNumberFormat="1" applyFont="1" applyAlignment="1" applyProtection="1">
      <alignment horizontal="center" vertical="center" wrapText="1"/>
      <protection hidden="1"/>
    </xf>
    <xf numFmtId="0" fontId="47" fillId="14" borderId="0" xfId="0" applyFont="1" applyFill="1" applyAlignment="1" applyProtection="1">
      <alignment horizontal="center" vertical="center" wrapText="1"/>
      <protection hidden="1"/>
    </xf>
    <xf numFmtId="3" fontId="29" fillId="0" borderId="0" xfId="6" applyNumberFormat="1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1" fontId="25" fillId="15" borderId="1" xfId="6" applyNumberFormat="1" applyFont="1" applyFill="1" applyBorder="1" applyAlignment="1" applyProtection="1">
      <alignment horizontal="left"/>
      <protection hidden="1"/>
    </xf>
    <xf numFmtId="3" fontId="29" fillId="0" borderId="1" xfId="5" applyNumberFormat="1" applyFont="1" applyBorder="1" applyAlignment="1" applyProtection="1">
      <alignment horizontal="center"/>
      <protection hidden="1"/>
    </xf>
    <xf numFmtId="3" fontId="29" fillId="0" borderId="1" xfId="6" applyNumberFormat="1" applyFont="1" applyBorder="1" applyAlignment="1" applyProtection="1">
      <alignment horizontal="center"/>
      <protection hidden="1"/>
    </xf>
    <xf numFmtId="0" fontId="25" fillId="15" borderId="1" xfId="0" applyFont="1" applyFill="1" applyBorder="1" applyAlignment="1" applyProtection="1">
      <alignment horizontal="left"/>
      <protection hidden="1"/>
    </xf>
    <xf numFmtId="3" fontId="29" fillId="0" borderId="1" xfId="0" applyNumberFormat="1" applyFont="1" applyBorder="1" applyAlignment="1" applyProtection="1">
      <alignment horizontal="center"/>
      <protection hidden="1"/>
    </xf>
    <xf numFmtId="1" fontId="25" fillId="0" borderId="0" xfId="6" applyNumberFormat="1" applyFont="1" applyAlignment="1" applyProtection="1">
      <alignment horizontal="left"/>
      <protection hidden="1"/>
    </xf>
    <xf numFmtId="0" fontId="25" fillId="0" borderId="0" xfId="5" applyFont="1" applyAlignment="1" applyProtection="1">
      <alignment horizontal="center"/>
      <protection hidden="1"/>
    </xf>
    <xf numFmtId="1" fontId="25" fillId="0" borderId="0" xfId="6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1" fontId="30" fillId="0" borderId="0" xfId="6" applyNumberFormat="1" applyFont="1" applyAlignment="1" applyProtection="1">
      <alignment horizontal="left"/>
      <protection hidden="1"/>
    </xf>
    <xf numFmtId="1" fontId="30" fillId="0" borderId="0" xfId="6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left"/>
      <protection hidden="1"/>
    </xf>
    <xf numFmtId="1" fontId="25" fillId="0" borderId="0" xfId="0" applyNumberFormat="1" applyFont="1" applyAlignment="1" applyProtection="1">
      <alignment horizontal="center"/>
      <protection hidden="1"/>
    </xf>
    <xf numFmtId="3" fontId="48" fillId="0" borderId="0" xfId="0" applyNumberFormat="1" applyFont="1" applyAlignment="1" applyProtection="1">
      <alignment horizontal="center"/>
      <protection hidden="1"/>
    </xf>
    <xf numFmtId="0" fontId="48" fillId="0" borderId="0" xfId="0" applyFont="1" applyAlignment="1" applyProtection="1">
      <alignment horizontal="center"/>
      <protection hidden="1"/>
    </xf>
    <xf numFmtId="1" fontId="47" fillId="0" borderId="0" xfId="6" applyNumberFormat="1" applyFont="1" applyAlignment="1" applyProtection="1">
      <alignment horizontal="left"/>
      <protection hidden="1"/>
    </xf>
    <xf numFmtId="0" fontId="47" fillId="0" borderId="0" xfId="0" applyFont="1" applyAlignment="1" applyProtection="1">
      <alignment horizontal="left"/>
      <protection hidden="1"/>
    </xf>
    <xf numFmtId="3" fontId="50" fillId="0" borderId="0" xfId="0" applyNumberFormat="1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center"/>
      <protection hidden="1"/>
    </xf>
    <xf numFmtId="0" fontId="53" fillId="0" borderId="0" xfId="0" applyFont="1" applyProtection="1">
      <protection hidden="1"/>
    </xf>
    <xf numFmtId="3" fontId="48" fillId="0" borderId="0" xfId="0" applyNumberFormat="1" applyFont="1" applyAlignment="1" applyProtection="1">
      <alignment horizontal="center"/>
      <protection locked="0" hidden="1"/>
    </xf>
    <xf numFmtId="0" fontId="53" fillId="0" borderId="0" xfId="0" applyFont="1" applyAlignment="1" applyProtection="1">
      <alignment horizontal="center"/>
      <protection hidden="1"/>
    </xf>
    <xf numFmtId="0" fontId="29" fillId="0" borderId="0" xfId="0" applyFont="1" applyProtection="1">
      <protection hidden="1"/>
    </xf>
    <xf numFmtId="1" fontId="29" fillId="16" borderId="0" xfId="6" applyNumberFormat="1" applyFont="1" applyFill="1" applyAlignment="1" applyProtection="1">
      <alignment horizontal="left"/>
      <protection hidden="1"/>
    </xf>
    <xf numFmtId="0" fontId="29" fillId="0" borderId="0" xfId="0" applyFont="1" applyAlignment="1" applyProtection="1">
      <alignment horizontal="left"/>
      <protection hidden="1"/>
    </xf>
    <xf numFmtId="0" fontId="37" fillId="0" borderId="0" xfId="1" applyFont="1" applyAlignment="1" applyProtection="1">
      <alignment horizontal="left" vertical="center"/>
      <protection hidden="1"/>
    </xf>
    <xf numFmtId="0" fontId="39" fillId="0" borderId="0" xfId="0" applyFont="1" applyAlignment="1" applyProtection="1">
      <alignment horizontal="center" vertical="center" wrapText="1"/>
      <protection hidden="1"/>
    </xf>
    <xf numFmtId="0" fontId="24" fillId="0" borderId="0" xfId="0" applyFont="1" applyProtection="1">
      <protection hidden="1"/>
    </xf>
    <xf numFmtId="3" fontId="31" fillId="0" borderId="1" xfId="0" applyNumberFormat="1" applyFont="1" applyBorder="1" applyAlignment="1" applyProtection="1">
      <alignment horizontal="right" vertical="center"/>
      <protection hidden="1"/>
    </xf>
    <xf numFmtId="0" fontId="52" fillId="0" borderId="0" xfId="0" applyFont="1" applyAlignment="1" applyProtection="1">
      <alignment horizontal="right"/>
      <protection hidden="1"/>
    </xf>
    <xf numFmtId="0" fontId="52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center" vertical="center"/>
      <protection hidden="1"/>
    </xf>
    <xf numFmtId="0" fontId="56" fillId="17" borderId="0" xfId="0" applyFont="1" applyFill="1" applyProtection="1">
      <protection hidden="1"/>
    </xf>
    <xf numFmtId="0" fontId="57" fillId="0" borderId="0" xfId="0" applyFont="1" applyProtection="1">
      <protection hidden="1"/>
    </xf>
    <xf numFmtId="0" fontId="32" fillId="18" borderId="0" xfId="0" applyFont="1" applyFill="1" applyProtection="1">
      <protection hidden="1"/>
    </xf>
    <xf numFmtId="0" fontId="22" fillId="18" borderId="0" xfId="0" applyFont="1" applyFill="1" applyProtection="1">
      <protection hidden="1"/>
    </xf>
    <xf numFmtId="0" fontId="58" fillId="19" borderId="1" xfId="0" applyFont="1" applyFill="1" applyBorder="1" applyProtection="1">
      <protection hidden="1"/>
    </xf>
    <xf numFmtId="0" fontId="58" fillId="17" borderId="1" xfId="0" applyFont="1" applyFill="1" applyBorder="1" applyProtection="1">
      <protection hidden="1"/>
    </xf>
    <xf numFmtId="3" fontId="50" fillId="20" borderId="1" xfId="0" applyNumberFormat="1" applyFont="1" applyFill="1" applyBorder="1" applyAlignment="1" applyProtection="1">
      <alignment horizontal="center"/>
      <protection hidden="1"/>
    </xf>
    <xf numFmtId="3" fontId="50" fillId="21" borderId="1" xfId="0" applyNumberFormat="1" applyFont="1" applyFill="1" applyBorder="1" applyAlignment="1" applyProtection="1">
      <alignment horizontal="center"/>
      <protection hidden="1"/>
    </xf>
    <xf numFmtId="0" fontId="59" fillId="0" borderId="0" xfId="2" applyFont="1"/>
    <xf numFmtId="0" fontId="48" fillId="0" borderId="0" xfId="0" applyFont="1" applyProtection="1">
      <protection locked="0" hidden="1"/>
    </xf>
    <xf numFmtId="0" fontId="60" fillId="0" borderId="0" xfId="0" applyFont="1" applyProtection="1">
      <protection hidden="1"/>
    </xf>
    <xf numFmtId="0" fontId="61" fillId="0" borderId="0" xfId="0" applyFont="1" applyAlignment="1" applyProtection="1">
      <alignment vertical="center"/>
      <protection hidden="1"/>
    </xf>
    <xf numFmtId="0" fontId="34" fillId="8" borderId="0" xfId="0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center" vertical="top"/>
      <protection hidden="1"/>
    </xf>
    <xf numFmtId="0" fontId="50" fillId="0" borderId="0" xfId="0" applyFont="1" applyProtection="1">
      <protection locked="0" hidden="1"/>
    </xf>
    <xf numFmtId="0" fontId="62" fillId="0" borderId="0" xfId="0" applyFont="1" applyProtection="1">
      <protection hidden="1"/>
    </xf>
    <xf numFmtId="0" fontId="42" fillId="0" borderId="0" xfId="0" applyFont="1" applyAlignment="1" applyProtection="1">
      <alignment horizontal="center" vertical="center"/>
      <protection locked="0" hidden="1"/>
    </xf>
    <xf numFmtId="0" fontId="39" fillId="0" borderId="0" xfId="0" applyFont="1" applyAlignment="1" applyProtection="1">
      <alignment horizontal="center" vertical="center"/>
      <protection hidden="1"/>
    </xf>
    <xf numFmtId="0" fontId="63" fillId="0" borderId="0" xfId="0" applyFont="1" applyAlignment="1" applyProtection="1">
      <alignment vertical="center"/>
      <protection hidden="1"/>
    </xf>
    <xf numFmtId="0" fontId="64" fillId="0" borderId="0" xfId="0" applyFont="1" applyAlignment="1">
      <alignment horizontal="center"/>
    </xf>
    <xf numFmtId="0" fontId="65" fillId="0" borderId="0" xfId="0" applyFont="1" applyAlignment="1" applyProtection="1">
      <alignment vertical="center"/>
      <protection hidden="1"/>
    </xf>
    <xf numFmtId="0" fontId="42" fillId="22" borderId="0" xfId="0" applyFont="1" applyFill="1" applyAlignment="1" applyProtection="1">
      <alignment vertical="center"/>
      <protection hidden="1"/>
    </xf>
    <xf numFmtId="0" fontId="42" fillId="22" borderId="0" xfId="0" applyFont="1" applyFill="1" applyAlignment="1" applyProtection="1">
      <alignment horizontal="center" vertical="center"/>
      <protection hidden="1"/>
    </xf>
    <xf numFmtId="0" fontId="41" fillId="22" borderId="0" xfId="0" applyFont="1" applyFill="1" applyAlignment="1" applyProtection="1">
      <alignment vertical="center"/>
      <protection hidden="1"/>
    </xf>
    <xf numFmtId="3" fontId="25" fillId="0" borderId="0" xfId="0" applyNumberFormat="1" applyFont="1" applyProtection="1">
      <protection hidden="1"/>
    </xf>
    <xf numFmtId="0" fontId="35" fillId="18" borderId="0" xfId="0" applyFont="1" applyFill="1" applyProtection="1">
      <protection hidden="1"/>
    </xf>
    <xf numFmtId="0" fontId="74" fillId="23" borderId="6" xfId="0" applyFont="1" applyFill="1" applyBorder="1" applyAlignment="1" applyProtection="1">
      <alignment horizontal="left"/>
      <protection hidden="1"/>
    </xf>
    <xf numFmtId="0" fontId="75" fillId="23" borderId="6" xfId="0" applyFont="1" applyFill="1" applyBorder="1" applyAlignment="1" applyProtection="1">
      <alignment horizontal="left" vertical="center"/>
      <protection hidden="1"/>
    </xf>
    <xf numFmtId="0" fontId="75" fillId="23" borderId="6" xfId="0" applyFont="1" applyFill="1" applyBorder="1" applyAlignment="1" applyProtection="1">
      <alignment horizontal="center" vertical="center"/>
      <protection hidden="1"/>
    </xf>
    <xf numFmtId="3" fontId="75" fillId="23" borderId="6" xfId="0" applyNumberFormat="1" applyFont="1" applyFill="1" applyBorder="1" applyAlignment="1" applyProtection="1">
      <alignment horizontal="center" vertical="center"/>
      <protection hidden="1"/>
    </xf>
    <xf numFmtId="0" fontId="74" fillId="0" borderId="0" xfId="0" applyFont="1" applyProtection="1">
      <protection hidden="1"/>
    </xf>
    <xf numFmtId="0" fontId="75" fillId="0" borderId="0" xfId="0" applyFont="1" applyAlignment="1" applyProtection="1">
      <alignment vertical="center"/>
      <protection hidden="1"/>
    </xf>
    <xf numFmtId="0" fontId="75" fillId="0" borderId="0" xfId="0" applyFont="1" applyAlignment="1" applyProtection="1">
      <alignment horizontal="center" vertical="center"/>
      <protection hidden="1"/>
    </xf>
    <xf numFmtId="0" fontId="74" fillId="20" borderId="6" xfId="0" applyFont="1" applyFill="1" applyBorder="1" applyProtection="1">
      <protection hidden="1"/>
    </xf>
    <xf numFmtId="0" fontId="75" fillId="20" borderId="6" xfId="0" applyFont="1" applyFill="1" applyBorder="1" applyAlignment="1" applyProtection="1">
      <alignment vertical="center"/>
      <protection hidden="1"/>
    </xf>
    <xf numFmtId="0" fontId="75" fillId="20" borderId="6" xfId="0" applyFont="1" applyFill="1" applyBorder="1" applyAlignment="1" applyProtection="1">
      <alignment horizontal="center" vertical="center"/>
      <protection hidden="1"/>
    </xf>
    <xf numFmtId="165" fontId="75" fillId="20" borderId="6" xfId="0" applyNumberFormat="1" applyFont="1" applyFill="1" applyBorder="1" applyAlignment="1" applyProtection="1">
      <alignment horizontal="center" vertical="center"/>
      <protection hidden="1"/>
    </xf>
    <xf numFmtId="0" fontId="74" fillId="24" borderId="7" xfId="0" applyFont="1" applyFill="1" applyBorder="1" applyProtection="1">
      <protection hidden="1"/>
    </xf>
    <xf numFmtId="0" fontId="75" fillId="24" borderId="7" xfId="0" applyFont="1" applyFill="1" applyBorder="1" applyAlignment="1" applyProtection="1">
      <alignment vertical="center"/>
      <protection hidden="1"/>
    </xf>
    <xf numFmtId="0" fontId="75" fillId="24" borderId="7" xfId="0" applyFont="1" applyFill="1" applyBorder="1" applyAlignment="1" applyProtection="1">
      <alignment horizontal="center" vertical="center"/>
      <protection hidden="1"/>
    </xf>
    <xf numFmtId="3" fontId="75" fillId="24" borderId="7" xfId="0" applyNumberFormat="1" applyFont="1" applyFill="1" applyBorder="1" applyAlignment="1" applyProtection="1">
      <alignment horizontal="center" vertical="center"/>
      <protection hidden="1"/>
    </xf>
    <xf numFmtId="0" fontId="75" fillId="0" borderId="0" xfId="0" applyFont="1" applyProtection="1">
      <protection hidden="1"/>
    </xf>
    <xf numFmtId="0" fontId="76" fillId="0" borderId="0" xfId="0" applyFont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vertical="center"/>
      <protection hidden="1"/>
    </xf>
    <xf numFmtId="0" fontId="66" fillId="0" borderId="0" xfId="0" applyFont="1"/>
    <xf numFmtId="0" fontId="22" fillId="0" borderId="0" xfId="0" applyFont="1" applyProtection="1">
      <protection locked="0" hidden="1"/>
    </xf>
    <xf numFmtId="0" fontId="40" fillId="0" borderId="0" xfId="0" applyFont="1" applyProtection="1">
      <protection hidden="1"/>
    </xf>
    <xf numFmtId="1" fontId="77" fillId="0" borderId="0" xfId="6" applyNumberFormat="1" applyFont="1" applyAlignment="1" applyProtection="1">
      <alignment horizontal="center"/>
      <protection hidden="1"/>
    </xf>
    <xf numFmtId="3" fontId="77" fillId="0" borderId="0" xfId="6" applyNumberFormat="1" applyFont="1" applyAlignment="1" applyProtection="1">
      <alignment horizontal="center"/>
      <protection hidden="1"/>
    </xf>
    <xf numFmtId="3" fontId="77" fillId="0" borderId="1" xfId="6" applyNumberFormat="1" applyFont="1" applyBorder="1" applyAlignment="1" applyProtection="1">
      <alignment horizontal="center"/>
      <protection hidden="1"/>
    </xf>
    <xf numFmtId="0" fontId="48" fillId="22" borderId="0" xfId="0" applyFont="1" applyFill="1" applyProtection="1">
      <protection hidden="1"/>
    </xf>
    <xf numFmtId="0" fontId="45" fillId="22" borderId="0" xfId="0" applyFont="1" applyFill="1" applyAlignment="1" applyProtection="1">
      <alignment horizontal="center"/>
      <protection hidden="1"/>
    </xf>
    <xf numFmtId="0" fontId="53" fillId="22" borderId="0" xfId="0" applyFont="1" applyFill="1" applyProtection="1">
      <protection hidden="1"/>
    </xf>
    <xf numFmtId="1" fontId="45" fillId="22" borderId="0" xfId="6" applyNumberFormat="1" applyFont="1" applyFill="1" applyAlignment="1" applyProtection="1">
      <alignment horizontal="center"/>
      <protection hidden="1"/>
    </xf>
    <xf numFmtId="3" fontId="45" fillId="22" borderId="0" xfId="6" applyNumberFormat="1" applyFont="1" applyFill="1" applyAlignment="1" applyProtection="1">
      <alignment horizontal="center"/>
      <protection hidden="1"/>
    </xf>
    <xf numFmtId="165" fontId="45" fillId="22" borderId="0" xfId="6" applyNumberFormat="1" applyFont="1" applyFill="1" applyAlignment="1" applyProtection="1">
      <alignment horizontal="center"/>
      <protection hidden="1"/>
    </xf>
    <xf numFmtId="0" fontId="67" fillId="14" borderId="0" xfId="0" applyFont="1" applyFill="1" applyAlignment="1" applyProtection="1">
      <alignment horizontal="left" vertical="center"/>
      <protection hidden="1"/>
    </xf>
    <xf numFmtId="0" fontId="9" fillId="4" borderId="0" xfId="0" applyFont="1" applyFill="1" applyAlignment="1" applyProtection="1">
      <alignment horizontal="left" vertical="center" wrapText="1"/>
      <protection hidden="1"/>
    </xf>
    <xf numFmtId="0" fontId="9" fillId="4" borderId="5" xfId="0" applyFont="1" applyFill="1" applyBorder="1" applyAlignment="1" applyProtection="1">
      <alignment horizontal="left" vertical="center" wrapText="1"/>
      <protection hidden="1"/>
    </xf>
    <xf numFmtId="0" fontId="68" fillId="14" borderId="0" xfId="0" applyFont="1" applyFill="1" applyAlignment="1" applyProtection="1">
      <alignment horizontal="center" vertical="center"/>
      <protection hidden="1"/>
    </xf>
    <xf numFmtId="0" fontId="7" fillId="12" borderId="0" xfId="0" applyFont="1" applyFill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left" vertical="center" wrapText="1"/>
      <protection hidden="1"/>
    </xf>
    <xf numFmtId="0" fontId="9" fillId="4" borderId="0" xfId="0" applyFont="1" applyFill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12" fillId="13" borderId="0" xfId="0" applyFont="1" applyFill="1" applyAlignment="1">
      <alignment horizontal="center" vertical="center"/>
    </xf>
    <xf numFmtId="0" fontId="69" fillId="23" borderId="0" xfId="0" applyFont="1" applyFill="1" applyAlignment="1" applyProtection="1">
      <alignment horizontal="center" vertical="center" wrapText="1"/>
      <protection hidden="1"/>
    </xf>
    <xf numFmtId="0" fontId="70" fillId="0" borderId="0" xfId="0" applyFont="1" applyAlignment="1" applyProtection="1">
      <alignment horizontal="center" vertical="center"/>
      <protection hidden="1"/>
    </xf>
    <xf numFmtId="0" fontId="71" fillId="19" borderId="0" xfId="0" applyFont="1" applyFill="1" applyAlignment="1" applyProtection="1">
      <alignment horizontal="center" vertical="center"/>
      <protection hidden="1"/>
    </xf>
    <xf numFmtId="0" fontId="48" fillId="0" borderId="0" xfId="0" applyFont="1" applyAlignment="1" applyProtection="1">
      <alignment horizontal="center"/>
      <protection hidden="1"/>
    </xf>
    <xf numFmtId="0" fontId="78" fillId="0" borderId="0" xfId="0" applyFont="1" applyAlignment="1" applyProtection="1">
      <alignment horizontal="center" vertical="center" textRotation="90"/>
      <protection hidden="1"/>
    </xf>
    <xf numFmtId="0" fontId="67" fillId="14" borderId="0" xfId="0" applyFont="1" applyFill="1" applyAlignment="1" applyProtection="1">
      <alignment horizontal="center"/>
      <protection hidden="1"/>
    </xf>
    <xf numFmtId="0" fontId="33" fillId="18" borderId="0" xfId="0" applyFont="1" applyFill="1" applyAlignment="1" applyProtection="1">
      <alignment horizontal="center" vertical="top"/>
      <protection hidden="1"/>
    </xf>
    <xf numFmtId="0" fontId="62" fillId="0" borderId="0" xfId="0" applyFont="1" applyAlignment="1" applyProtection="1">
      <alignment horizontal="left"/>
      <protection hidden="1"/>
    </xf>
    <xf numFmtId="0" fontId="72" fillId="0" borderId="0" xfId="0" applyFont="1" applyAlignment="1" applyProtection="1">
      <alignment horizontal="center"/>
      <protection hidden="1"/>
    </xf>
    <xf numFmtId="0" fontId="73" fillId="17" borderId="0" xfId="0" applyFont="1" applyFill="1" applyAlignment="1" applyProtection="1">
      <alignment horizontal="center"/>
      <protection hidden="1"/>
    </xf>
  </cellXfs>
  <cellStyles count="12">
    <cellStyle name="Hyperlink" xfId="1" builtinId="8"/>
    <cellStyle name="Hyperlink 2" xfId="7" xr:uid="{24FC78B5-7188-490C-8DAB-A6551A13A628}"/>
    <cellStyle name="Normal" xfId="0" builtinId="0"/>
    <cellStyle name="Normal 2" xfId="2" xr:uid="{00000000-0005-0000-0000-000002000000}"/>
    <cellStyle name="Normal 2 2" xfId="3" xr:uid="{00000000-0005-0000-0000-000003000000}"/>
    <cellStyle name="Normal 2 2 2" xfId="9" xr:uid="{E07232CE-5DF7-4DBE-9604-9F01E131CC87}"/>
    <cellStyle name="Normal 2 3" xfId="8" xr:uid="{E6408FFE-44F7-42F8-AC7B-C93D0FBCC3BE}"/>
    <cellStyle name="Normal 3" xfId="4" xr:uid="{00000000-0005-0000-0000-000004000000}"/>
    <cellStyle name="Normal 3 2" xfId="11" xr:uid="{45A5D72C-FA2C-4AFC-B90B-70E05EE80631}"/>
    <cellStyle name="Normal 3 3" xfId="10" xr:uid="{D00247A8-AADB-485D-8FFF-547934E820C9}"/>
    <cellStyle name="Normal_Table 1" xfId="5" xr:uid="{00000000-0005-0000-0000-000005000000}"/>
    <cellStyle name="Normal_Table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externalLink" Target="externalLinks/externalLink1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19f20f90785f421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410334241571755E-2"/>
          <c:y val="2.7322079045405387E-2"/>
          <c:w val="0.91631893901587713"/>
          <c:h val="0.961004848730255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Municipalities!$AM$7:$AM$85</c:f>
              <c:strCache>
                <c:ptCount val="79"/>
                <c:pt idx="0">
                  <c:v>Wyndham </c:v>
                </c:pt>
                <c:pt idx="1">
                  <c:v>Casey </c:v>
                </c:pt>
                <c:pt idx="2">
                  <c:v>Melton </c:v>
                </c:pt>
                <c:pt idx="3">
                  <c:v>Hume </c:v>
                </c:pt>
                <c:pt idx="4">
                  <c:v>Whittlesea </c:v>
                </c:pt>
                <c:pt idx="5">
                  <c:v>Greater Geelong </c:v>
                </c:pt>
                <c:pt idx="6">
                  <c:v>Melbourne </c:v>
                </c:pt>
                <c:pt idx="7">
                  <c:v>Cardinia </c:v>
                </c:pt>
                <c:pt idx="8">
                  <c:v>Moreland </c:v>
                </c:pt>
                <c:pt idx="9">
                  <c:v>Monash </c:v>
                </c:pt>
                <c:pt idx="10">
                  <c:v>Ballarat </c:v>
                </c:pt>
                <c:pt idx="11">
                  <c:v>Greater Bendigo </c:v>
                </c:pt>
                <c:pt idx="12">
                  <c:v>Mornington Peninsula </c:v>
                </c:pt>
                <c:pt idx="13">
                  <c:v>Whitehorse </c:v>
                </c:pt>
                <c:pt idx="14">
                  <c:v>Mitchell </c:v>
                </c:pt>
                <c:pt idx="15">
                  <c:v>Glen Eira </c:v>
                </c:pt>
                <c:pt idx="16">
                  <c:v>Baw Baw </c:v>
                </c:pt>
                <c:pt idx="17">
                  <c:v>Greater Dandenong </c:v>
                </c:pt>
                <c:pt idx="18">
                  <c:v>Yarra </c:v>
                </c:pt>
                <c:pt idx="19">
                  <c:v>Maribyrnong </c:v>
                </c:pt>
                <c:pt idx="20">
                  <c:v>Bass Coast </c:v>
                </c:pt>
                <c:pt idx="21">
                  <c:v>Kingston </c:v>
                </c:pt>
                <c:pt idx="22">
                  <c:v>Surf Coast </c:v>
                </c:pt>
                <c:pt idx="23">
                  <c:v>Manningham </c:v>
                </c:pt>
                <c:pt idx="24">
                  <c:v>Moonee Valley </c:v>
                </c:pt>
                <c:pt idx="25">
                  <c:v>Moorabool </c:v>
                </c:pt>
                <c:pt idx="26">
                  <c:v>Frankston </c:v>
                </c:pt>
                <c:pt idx="27">
                  <c:v>Darebin </c:v>
                </c:pt>
                <c:pt idx="28">
                  <c:v>Macedon Ranges </c:v>
                </c:pt>
                <c:pt idx="29">
                  <c:v>Yarra Ranges </c:v>
                </c:pt>
                <c:pt idx="30">
                  <c:v>Stonnington </c:v>
                </c:pt>
                <c:pt idx="31">
                  <c:v>Maroondah </c:v>
                </c:pt>
                <c:pt idx="32">
                  <c:v>Port Phillip </c:v>
                </c:pt>
                <c:pt idx="33">
                  <c:v>Wodonga </c:v>
                </c:pt>
                <c:pt idx="34">
                  <c:v>Bayside </c:v>
                </c:pt>
                <c:pt idx="35">
                  <c:v>Greater Shepparton </c:v>
                </c:pt>
                <c:pt idx="36">
                  <c:v>Golden Plains </c:v>
                </c:pt>
                <c:pt idx="37">
                  <c:v>East Gippsland </c:v>
                </c:pt>
                <c:pt idx="38">
                  <c:v>Knox </c:v>
                </c:pt>
                <c:pt idx="39">
                  <c:v>Banyule </c:v>
                </c:pt>
                <c:pt idx="40">
                  <c:v>Hobsons Bay </c:v>
                </c:pt>
                <c:pt idx="41">
                  <c:v>Mildura </c:v>
                </c:pt>
                <c:pt idx="42">
                  <c:v>Latrobe </c:v>
                </c:pt>
                <c:pt idx="43">
                  <c:v>Boroondara </c:v>
                </c:pt>
                <c:pt idx="44">
                  <c:v>Wellington </c:v>
                </c:pt>
                <c:pt idx="45">
                  <c:v>South Gippsland </c:v>
                </c:pt>
                <c:pt idx="46">
                  <c:v>Warrnambool </c:v>
                </c:pt>
                <c:pt idx="47">
                  <c:v>Mount Alexander </c:v>
                </c:pt>
                <c:pt idx="48">
                  <c:v>Wangaratta </c:v>
                </c:pt>
                <c:pt idx="49">
                  <c:v>Mansfield </c:v>
                </c:pt>
                <c:pt idx="50">
                  <c:v>Indigo </c:v>
                </c:pt>
                <c:pt idx="51">
                  <c:v>Murrindindi </c:v>
                </c:pt>
                <c:pt idx="52">
                  <c:v>Moira </c:v>
                </c:pt>
                <c:pt idx="53">
                  <c:v>Strathbogie </c:v>
                </c:pt>
                <c:pt idx="54">
                  <c:v>Hepburn </c:v>
                </c:pt>
                <c:pt idx="55">
                  <c:v>Colac-Otway </c:v>
                </c:pt>
                <c:pt idx="56">
                  <c:v>Moyne </c:v>
                </c:pt>
                <c:pt idx="57">
                  <c:v>Campaspe </c:v>
                </c:pt>
                <c:pt idx="58">
                  <c:v>Alpine </c:v>
                </c:pt>
                <c:pt idx="59">
                  <c:v>Pyrenees </c:v>
                </c:pt>
                <c:pt idx="60">
                  <c:v>Central Goldfields </c:v>
                </c:pt>
                <c:pt idx="61">
                  <c:v>Benalla </c:v>
                </c:pt>
                <c:pt idx="62">
                  <c:v>Horsham </c:v>
                </c:pt>
                <c:pt idx="63">
                  <c:v>Towong </c:v>
                </c:pt>
                <c:pt idx="64">
                  <c:v>Queenscliffe </c:v>
                </c:pt>
                <c:pt idx="65">
                  <c:v>Glenelg </c:v>
                </c:pt>
                <c:pt idx="66">
                  <c:v>Loddon </c:v>
                </c:pt>
                <c:pt idx="67">
                  <c:v>Ararat </c:v>
                </c:pt>
                <c:pt idx="68">
                  <c:v>Swan Hill </c:v>
                </c:pt>
                <c:pt idx="69">
                  <c:v>Southern Grampians </c:v>
                </c:pt>
                <c:pt idx="70">
                  <c:v>Nillumbik </c:v>
                </c:pt>
                <c:pt idx="71">
                  <c:v>Northern Grampians </c:v>
                </c:pt>
                <c:pt idx="72">
                  <c:v>Gannawarra </c:v>
                </c:pt>
                <c:pt idx="73">
                  <c:v>West Wimmera </c:v>
                </c:pt>
                <c:pt idx="74">
                  <c:v>Hindmarsh </c:v>
                </c:pt>
                <c:pt idx="75">
                  <c:v>Buloke </c:v>
                </c:pt>
                <c:pt idx="76">
                  <c:v>Corangamite </c:v>
                </c:pt>
                <c:pt idx="77">
                  <c:v>Brimbank </c:v>
                </c:pt>
                <c:pt idx="78">
                  <c:v>Yarriambiack </c:v>
                </c:pt>
              </c:strCache>
            </c:strRef>
          </c:cat>
          <c:val>
            <c:numRef>
              <c:f>Municipalities!$AN$7:$AN$85</c:f>
              <c:numCache>
                <c:formatCode>General</c:formatCode>
                <c:ptCount val="79"/>
                <c:pt idx="0">
                  <c:v>133445.00760000001</c:v>
                </c:pt>
                <c:pt idx="1">
                  <c:v>113752.00139999999</c:v>
                </c:pt>
                <c:pt idx="2">
                  <c:v>81981.004499999995</c:v>
                </c:pt>
                <c:pt idx="3">
                  <c:v>77546.003299999997</c:v>
                </c:pt>
                <c:pt idx="4">
                  <c:v>65404.007400000002</c:v>
                </c:pt>
                <c:pt idx="5">
                  <c:v>59788.002699999997</c:v>
                </c:pt>
                <c:pt idx="6">
                  <c:v>57883.004399999998</c:v>
                </c:pt>
                <c:pt idx="7">
                  <c:v>42337.001300000004</c:v>
                </c:pt>
                <c:pt idx="8">
                  <c:v>20999.0052</c:v>
                </c:pt>
                <c:pt idx="9">
                  <c:v>20186.0049</c:v>
                </c:pt>
                <c:pt idx="10">
                  <c:v>19814.0003</c:v>
                </c:pt>
                <c:pt idx="11">
                  <c:v>18395.002499999999</c:v>
                </c:pt>
                <c:pt idx="12">
                  <c:v>16483.005300000001</c:v>
                </c:pt>
                <c:pt idx="13">
                  <c:v>16349.007299999999</c:v>
                </c:pt>
                <c:pt idx="14">
                  <c:v>15995.0047</c:v>
                </c:pt>
                <c:pt idx="15">
                  <c:v>15384.002200000001</c:v>
                </c:pt>
                <c:pt idx="16">
                  <c:v>15124.000599999999</c:v>
                </c:pt>
                <c:pt idx="17">
                  <c:v>14975.0026</c:v>
                </c:pt>
                <c:pt idx="18">
                  <c:v>13277.0077</c:v>
                </c:pt>
                <c:pt idx="19">
                  <c:v>11803.004199999999</c:v>
                </c:pt>
                <c:pt idx="20">
                  <c:v>11451.0005</c:v>
                </c:pt>
                <c:pt idx="21">
                  <c:v>11332.003500000001</c:v>
                </c:pt>
                <c:pt idx="22">
                  <c:v>11066.006600000001</c:v>
                </c:pt>
                <c:pt idx="23">
                  <c:v>11005.004000000001</c:v>
                </c:pt>
                <c:pt idx="24">
                  <c:v>10967.004999999999</c:v>
                </c:pt>
                <c:pt idx="25">
                  <c:v>8683.0051000000003</c:v>
                </c:pt>
                <c:pt idx="26">
                  <c:v>8450.0020000000004</c:v>
                </c:pt>
                <c:pt idx="27">
                  <c:v>8430.0018</c:v>
                </c:pt>
                <c:pt idx="28">
                  <c:v>8306.0038999999997</c:v>
                </c:pt>
                <c:pt idx="29">
                  <c:v>7734.0078000000003</c:v>
                </c:pt>
                <c:pt idx="30">
                  <c:v>7609.0064000000002</c:v>
                </c:pt>
                <c:pt idx="31">
                  <c:v>7565.0042999999996</c:v>
                </c:pt>
                <c:pt idx="32">
                  <c:v>7371.0059000000001</c:v>
                </c:pt>
                <c:pt idx="33">
                  <c:v>6798.0074999999997</c:v>
                </c:pt>
                <c:pt idx="34">
                  <c:v>6073.0006999999996</c:v>
                </c:pt>
                <c:pt idx="35">
                  <c:v>5879.0028000000002</c:v>
                </c:pt>
                <c:pt idx="36">
                  <c:v>5487.0024000000003</c:v>
                </c:pt>
                <c:pt idx="37">
                  <c:v>5433.0019000000002</c:v>
                </c:pt>
                <c:pt idx="38">
                  <c:v>5272.0036</c:v>
                </c:pt>
                <c:pt idx="39">
                  <c:v>5170.0003999999999</c:v>
                </c:pt>
                <c:pt idx="40">
                  <c:v>4556.0030999999999</c:v>
                </c:pt>
                <c:pt idx="41">
                  <c:v>4426.0046000000002</c:v>
                </c:pt>
                <c:pt idx="42">
                  <c:v>4135.0037000000002</c:v>
                </c:pt>
                <c:pt idx="43">
                  <c:v>3992.0009</c:v>
                </c:pt>
                <c:pt idx="44">
                  <c:v>3423.0070999999998</c:v>
                </c:pt>
                <c:pt idx="45">
                  <c:v>2620.0061999999998</c:v>
                </c:pt>
                <c:pt idx="46">
                  <c:v>2478.0070000000001</c:v>
                </c:pt>
                <c:pt idx="47">
                  <c:v>2379.0054</c:v>
                </c:pt>
                <c:pt idx="48">
                  <c:v>2362.0068999999999</c:v>
                </c:pt>
                <c:pt idx="49">
                  <c:v>2296.0041000000001</c:v>
                </c:pt>
                <c:pt idx="50">
                  <c:v>2106.0034000000001</c:v>
                </c:pt>
                <c:pt idx="51">
                  <c:v>1940.0056</c:v>
                </c:pt>
                <c:pt idx="52">
                  <c:v>1939.0047999999999</c:v>
                </c:pt>
                <c:pt idx="53">
                  <c:v>1720.0065</c:v>
                </c:pt>
                <c:pt idx="54">
                  <c:v>1632.0029</c:v>
                </c:pt>
                <c:pt idx="55">
                  <c:v>1236.0016000000001</c:v>
                </c:pt>
                <c:pt idx="56">
                  <c:v>1194.0055</c:v>
                </c:pt>
                <c:pt idx="57">
                  <c:v>1145.0011999999999</c:v>
                </c:pt>
                <c:pt idx="58">
                  <c:v>949.00009999999997</c:v>
                </c:pt>
                <c:pt idx="59">
                  <c:v>853.00599999999997</c:v>
                </c:pt>
                <c:pt idx="60">
                  <c:v>787.00149999999996</c:v>
                </c:pt>
                <c:pt idx="61">
                  <c:v>656.00080000000003</c:v>
                </c:pt>
                <c:pt idx="62">
                  <c:v>644.00319999999999</c:v>
                </c:pt>
                <c:pt idx="63">
                  <c:v>310.0068</c:v>
                </c:pt>
                <c:pt idx="64">
                  <c:v>245.0061</c:v>
                </c:pt>
                <c:pt idx="65">
                  <c:v>235.00229999999999</c:v>
                </c:pt>
                <c:pt idx="66">
                  <c:v>228.00380000000001</c:v>
                </c:pt>
                <c:pt idx="67">
                  <c:v>208.00020000000001</c:v>
                </c:pt>
                <c:pt idx="68">
                  <c:v>202.0067</c:v>
                </c:pt>
                <c:pt idx="69">
                  <c:v>134.00630000000001</c:v>
                </c:pt>
                <c:pt idx="70">
                  <c:v>36.005699999999997</c:v>
                </c:pt>
                <c:pt idx="71">
                  <c:v>-5.9942000000000002</c:v>
                </c:pt>
                <c:pt idx="72">
                  <c:v>-105.9979</c:v>
                </c:pt>
                <c:pt idx="73">
                  <c:v>-181.99279999999999</c:v>
                </c:pt>
                <c:pt idx="74">
                  <c:v>-275.99700000000001</c:v>
                </c:pt>
                <c:pt idx="75">
                  <c:v>-326.99889999999999</c:v>
                </c:pt>
                <c:pt idx="76">
                  <c:v>-419.99829999999997</c:v>
                </c:pt>
                <c:pt idx="77">
                  <c:v>-620.99900000000002</c:v>
                </c:pt>
                <c:pt idx="78">
                  <c:v>-641.99210000000005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9-4E82-ABFF-D1153F477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1106907080"/>
        <c:axId val="1"/>
      </c:barChart>
      <c:catAx>
        <c:axId val="1106907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7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2478402127262E-2"/>
          <c:y val="4.4560015365679301E-2"/>
          <c:w val="0.83827253534657775"/>
          <c:h val="0.87274626285540224"/>
        </c:manualLayout>
      </c:layout>
      <c:lineChart>
        <c:grouping val="standard"/>
        <c:varyColors val="0"/>
        <c:ser>
          <c:idx val="0"/>
          <c:order val="0"/>
          <c:tx>
            <c:strRef>
              <c:f>'Municipal Charts'!$E$6</c:f>
              <c:strCache>
                <c:ptCount val="1"/>
                <c:pt idx="0">
                  <c:v>Casey </c:v>
                </c:pt>
              </c:strCache>
            </c:strRef>
          </c:tx>
          <c:spPr>
            <a:ln w="25400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9635617251569522E-2"/>
                  <c:y val="2.1240643106463633E-2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8A-403E-A01D-21C07D967004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02-48CD-8675-7FECE9033F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Charts'!$D$7:$D$34</c:f>
              <c:numCache>
                <c:formatCode>General</c:formatCod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numCache>
            </c:numRef>
          </c:cat>
          <c:val>
            <c:numRef>
              <c:f>'Municipal Charts'!$E$7:$E$34</c:f>
              <c:numCache>
                <c:formatCode>#,##0</c:formatCode>
                <c:ptCount val="28"/>
                <c:pt idx="0">
                  <c:v>148957</c:v>
                </c:pt>
                <c:pt idx="1">
                  <c:v>153694</c:v>
                </c:pt>
                <c:pt idx="2">
                  <c:v>159855</c:v>
                </c:pt>
                <c:pt idx="3">
                  <c:v>166132</c:v>
                </c:pt>
                <c:pt idx="4">
                  <c:v>173642</c:v>
                </c:pt>
                <c:pt idx="5">
                  <c:v>181562</c:v>
                </c:pt>
                <c:pt idx="6">
                  <c:v>190758</c:v>
                </c:pt>
                <c:pt idx="7">
                  <c:v>201119</c:v>
                </c:pt>
                <c:pt idx="8">
                  <c:v>209202</c:v>
                </c:pt>
                <c:pt idx="9">
                  <c:v>215923</c:v>
                </c:pt>
                <c:pt idx="10">
                  <c:v>222681</c:v>
                </c:pt>
                <c:pt idx="11">
                  <c:v>230207</c:v>
                </c:pt>
                <c:pt idx="12">
                  <c:v>238176</c:v>
                </c:pt>
                <c:pt idx="13">
                  <c:v>246721</c:v>
                </c:pt>
                <c:pt idx="14">
                  <c:v>254471</c:v>
                </c:pt>
                <c:pt idx="15">
                  <c:v>261282</c:v>
                </c:pt>
                <c:pt idx="16">
                  <c:v>269447</c:v>
                </c:pt>
                <c:pt idx="17">
                  <c:v>278358</c:v>
                </c:pt>
                <c:pt idx="18">
                  <c:v>288553</c:v>
                </c:pt>
                <c:pt idx="19">
                  <c:v>300408</c:v>
                </c:pt>
                <c:pt idx="20">
                  <c:v>313521</c:v>
                </c:pt>
                <c:pt idx="21">
                  <c:v>326771</c:v>
                </c:pt>
                <c:pt idx="22">
                  <c:v>340443</c:v>
                </c:pt>
                <c:pt idx="23">
                  <c:v>353962</c:v>
                </c:pt>
                <c:pt idx="24">
                  <c:v>364394</c:v>
                </c:pt>
                <c:pt idx="25">
                  <c:v>369453</c:v>
                </c:pt>
                <c:pt idx="26">
                  <c:v>379104</c:v>
                </c:pt>
                <c:pt idx="27">
                  <c:v>392110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8A-403E-A01D-21C07D967004}"/>
            </c:ext>
          </c:extLst>
        </c:ser>
        <c:ser>
          <c:idx val="1"/>
          <c:order val="1"/>
          <c:tx>
            <c:strRef>
              <c:f>'Municipal Charts'!$G$6</c:f>
              <c:strCache>
                <c:ptCount val="1"/>
                <c:pt idx="0">
                  <c:v>Wyndham 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259917897672647E-2"/>
                  <c:y val="2.1240643106463567E-2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8A-403E-A01D-21C07D967004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02-48CD-8675-7FECE9033F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Charts'!$D$7:$D$34</c:f>
              <c:numCache>
                <c:formatCode>General</c:formatCod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numCache>
            </c:numRef>
          </c:cat>
          <c:val>
            <c:numRef>
              <c:f>'Municipal Charts'!$G$7:$G$34</c:f>
              <c:numCache>
                <c:formatCode>#,##0</c:formatCode>
                <c:ptCount val="28"/>
                <c:pt idx="0">
                  <c:v>76239</c:v>
                </c:pt>
                <c:pt idx="1">
                  <c:v>78061</c:v>
                </c:pt>
                <c:pt idx="2">
                  <c:v>80296</c:v>
                </c:pt>
                <c:pt idx="3">
                  <c:v>82069</c:v>
                </c:pt>
                <c:pt idx="4">
                  <c:v>85195</c:v>
                </c:pt>
                <c:pt idx="5">
                  <c:v>87141</c:v>
                </c:pt>
                <c:pt idx="6">
                  <c:v>90982</c:v>
                </c:pt>
                <c:pt idx="7">
                  <c:v>96830</c:v>
                </c:pt>
                <c:pt idx="8">
                  <c:v>103684</c:v>
                </c:pt>
                <c:pt idx="9">
                  <c:v>110598</c:v>
                </c:pt>
                <c:pt idx="10">
                  <c:v>116332</c:v>
                </c:pt>
                <c:pt idx="11">
                  <c:v>124663</c:v>
                </c:pt>
                <c:pt idx="12">
                  <c:v>133654</c:v>
                </c:pt>
                <c:pt idx="13">
                  <c:v>143313</c:v>
                </c:pt>
                <c:pt idx="14">
                  <c:v>155251</c:v>
                </c:pt>
                <c:pt idx="15">
                  <c:v>166699</c:v>
                </c:pt>
                <c:pt idx="16">
                  <c:v>179376</c:v>
                </c:pt>
                <c:pt idx="17">
                  <c:v>190642</c:v>
                </c:pt>
                <c:pt idx="18">
                  <c:v>202250</c:v>
                </c:pt>
                <c:pt idx="19">
                  <c:v>214872</c:v>
                </c:pt>
                <c:pt idx="20">
                  <c:v>228088</c:v>
                </c:pt>
                <c:pt idx="21">
                  <c:v>241071</c:v>
                </c:pt>
                <c:pt idx="22">
                  <c:v>255367</c:v>
                </c:pt>
                <c:pt idx="23">
                  <c:v>270607</c:v>
                </c:pt>
                <c:pt idx="24">
                  <c:v>283082</c:v>
                </c:pt>
                <c:pt idx="25">
                  <c:v>296193</c:v>
                </c:pt>
                <c:pt idx="26">
                  <c:v>309398</c:v>
                </c:pt>
                <c:pt idx="27">
                  <c:v>324087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8A-403E-A01D-21C07D967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6904128"/>
        <c:axId val="1"/>
      </c:lineChart>
      <c:catAx>
        <c:axId val="110690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4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9625651445499974"/>
          <c:y val="0.65284459838139275"/>
          <c:w val="0.49304795991410166"/>
          <c:h val="0.10892235059627187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50174020218278E-2"/>
          <c:y val="2.14145600221025E-2"/>
          <c:w val="0.93274453831957138"/>
          <c:h val="0.89873685595239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'Municipal Charts'!$O$6</c:f>
              <c:strCache>
                <c:ptCount val="1"/>
                <c:pt idx="0">
                  <c:v>Casey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  <a:prstDash val="sysDash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'Municipal Charts'!$I$7:$I$33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'Municipal Charts'!$O$7:$O$33</c:f>
              <c:numCache>
                <c:formatCode>0.0</c:formatCode>
                <c:ptCount val="27"/>
                <c:pt idx="0">
                  <c:v>4737</c:v>
                </c:pt>
                <c:pt idx="1">
                  <c:v>6161</c:v>
                </c:pt>
                <c:pt idx="2">
                  <c:v>6277</c:v>
                </c:pt>
                <c:pt idx="3">
                  <c:v>7510</c:v>
                </c:pt>
                <c:pt idx="4">
                  <c:v>7920</c:v>
                </c:pt>
                <c:pt idx="5">
                  <c:v>9196</c:v>
                </c:pt>
                <c:pt idx="6">
                  <c:v>10361</c:v>
                </c:pt>
                <c:pt idx="7">
                  <c:v>8083</c:v>
                </c:pt>
                <c:pt idx="8">
                  <c:v>6721</c:v>
                </c:pt>
                <c:pt idx="9">
                  <c:v>6758</c:v>
                </c:pt>
                <c:pt idx="10">
                  <c:v>7526</c:v>
                </c:pt>
                <c:pt idx="11">
                  <c:v>7969</c:v>
                </c:pt>
                <c:pt idx="12">
                  <c:v>8545</c:v>
                </c:pt>
                <c:pt idx="13">
                  <c:v>7750</c:v>
                </c:pt>
                <c:pt idx="14">
                  <c:v>6811</c:v>
                </c:pt>
                <c:pt idx="15">
                  <c:v>8165</c:v>
                </c:pt>
                <c:pt idx="16">
                  <c:v>8911</c:v>
                </c:pt>
                <c:pt idx="17">
                  <c:v>10195</c:v>
                </c:pt>
                <c:pt idx="18">
                  <c:v>11855</c:v>
                </c:pt>
                <c:pt idx="19">
                  <c:v>13113</c:v>
                </c:pt>
                <c:pt idx="20">
                  <c:v>13250</c:v>
                </c:pt>
                <c:pt idx="21">
                  <c:v>13672</c:v>
                </c:pt>
                <c:pt idx="22">
                  <c:v>13519</c:v>
                </c:pt>
                <c:pt idx="23">
                  <c:v>10432</c:v>
                </c:pt>
                <c:pt idx="24">
                  <c:v>5059</c:v>
                </c:pt>
                <c:pt idx="25">
                  <c:v>9651</c:v>
                </c:pt>
                <c:pt idx="26">
                  <c:v>13006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A-4399-AE8B-1AF55D3C922C}"/>
            </c:ext>
          </c:extLst>
        </c:ser>
        <c:ser>
          <c:idx val="1"/>
          <c:order val="1"/>
          <c:tx>
            <c:strRef>
              <c:f>'Municipal Charts'!$P$6</c:f>
              <c:strCache>
                <c:ptCount val="1"/>
                <c:pt idx="0">
                  <c:v>Wyndham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'Municipal Charts'!$I$7:$I$33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'Municipal Charts'!$P$7:$P$33</c:f>
              <c:numCache>
                <c:formatCode>0.0</c:formatCode>
                <c:ptCount val="27"/>
                <c:pt idx="0">
                  <c:v>1822</c:v>
                </c:pt>
                <c:pt idx="1">
                  <c:v>2235</c:v>
                </c:pt>
                <c:pt idx="2">
                  <c:v>1773</c:v>
                </c:pt>
                <c:pt idx="3">
                  <c:v>3126</c:v>
                </c:pt>
                <c:pt idx="4">
                  <c:v>1946</c:v>
                </c:pt>
                <c:pt idx="5">
                  <c:v>3841</c:v>
                </c:pt>
                <c:pt idx="6">
                  <c:v>5848</c:v>
                </c:pt>
                <c:pt idx="7">
                  <c:v>6854</c:v>
                </c:pt>
                <c:pt idx="8">
                  <c:v>6914</c:v>
                </c:pt>
                <c:pt idx="9">
                  <c:v>5734</c:v>
                </c:pt>
                <c:pt idx="10">
                  <c:v>8331</c:v>
                </c:pt>
                <c:pt idx="11">
                  <c:v>8991</c:v>
                </c:pt>
                <c:pt idx="12">
                  <c:v>9659</c:v>
                </c:pt>
                <c:pt idx="13">
                  <c:v>11938</c:v>
                </c:pt>
                <c:pt idx="14">
                  <c:v>11448</c:v>
                </c:pt>
                <c:pt idx="15">
                  <c:v>12677</c:v>
                </c:pt>
                <c:pt idx="16">
                  <c:v>11266</c:v>
                </c:pt>
                <c:pt idx="17">
                  <c:v>11608</c:v>
                </c:pt>
                <c:pt idx="18">
                  <c:v>12622</c:v>
                </c:pt>
                <c:pt idx="19">
                  <c:v>13216</c:v>
                </c:pt>
                <c:pt idx="20">
                  <c:v>12983</c:v>
                </c:pt>
                <c:pt idx="21">
                  <c:v>14296</c:v>
                </c:pt>
                <c:pt idx="22">
                  <c:v>15240</c:v>
                </c:pt>
                <c:pt idx="23">
                  <c:v>12475</c:v>
                </c:pt>
                <c:pt idx="24">
                  <c:v>13111</c:v>
                </c:pt>
                <c:pt idx="25">
                  <c:v>13205</c:v>
                </c:pt>
                <c:pt idx="26">
                  <c:v>14689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A-4399-AE8B-1AF55D3C9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1106904784"/>
        <c:axId val="1"/>
      </c:barChart>
      <c:catAx>
        <c:axId val="110690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52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4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9247834788116853"/>
          <c:y val="1.2629244733429801E-2"/>
          <c:w val="0.59691415156752115"/>
          <c:h val="6.544215385964583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120056023669031E-2"/>
          <c:y val="1.512201034358384E-2"/>
          <c:w val="0.86707231344693014"/>
          <c:h val="0.91319598303919536"/>
        </c:manualLayout>
      </c:layout>
      <c:lineChart>
        <c:grouping val="standard"/>
        <c:varyColors val="0"/>
        <c:ser>
          <c:idx val="0"/>
          <c:order val="0"/>
          <c:tx>
            <c:strRef>
              <c:f>'SA2 Areas'!$AN$12</c:f>
              <c:strCache>
                <c:ptCount val="1"/>
                <c:pt idx="0">
                  <c:v>Altona Meadows</c:v>
                </c:pt>
              </c:strCache>
            </c:strRef>
          </c:tx>
          <c:marker>
            <c:symbol val="none"/>
          </c:marker>
          <c:dLbls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3A-46F2-B9E0-B7F233939D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'SA2 Areas'!$AM$13:$AM$31</c:f>
              <c:numCache>
                <c:formatCode>0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'SA2 Areas'!$AN$13:$AN$31</c:f>
              <c:numCache>
                <c:formatCode>#,##0</c:formatCode>
                <c:ptCount val="19"/>
                <c:pt idx="0">
                  <c:v>19379</c:v>
                </c:pt>
                <c:pt idx="1">
                  <c:v>19411</c:v>
                </c:pt>
                <c:pt idx="2">
                  <c:v>19707</c:v>
                </c:pt>
                <c:pt idx="3">
                  <c:v>19746</c:v>
                </c:pt>
                <c:pt idx="4">
                  <c:v>19895</c:v>
                </c:pt>
                <c:pt idx="5">
                  <c:v>19780</c:v>
                </c:pt>
                <c:pt idx="6">
                  <c:v>19565</c:v>
                </c:pt>
                <c:pt idx="7">
                  <c:v>19443</c:v>
                </c:pt>
                <c:pt idx="8">
                  <c:v>19371</c:v>
                </c:pt>
                <c:pt idx="9">
                  <c:v>19444</c:v>
                </c:pt>
                <c:pt idx="10">
                  <c:v>19590</c:v>
                </c:pt>
                <c:pt idx="11">
                  <c:v>20141</c:v>
                </c:pt>
                <c:pt idx="12">
                  <c:v>20313</c:v>
                </c:pt>
                <c:pt idx="13">
                  <c:v>20409</c:v>
                </c:pt>
                <c:pt idx="14">
                  <c:v>20454</c:v>
                </c:pt>
                <c:pt idx="15">
                  <c:v>20351</c:v>
                </c:pt>
                <c:pt idx="16">
                  <c:v>19738</c:v>
                </c:pt>
                <c:pt idx="17">
                  <c:v>18360</c:v>
                </c:pt>
                <c:pt idx="18">
                  <c:v>18644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8BB-44F7-AAFE-E968F5DE4E87}"/>
            </c:ext>
          </c:extLst>
        </c:ser>
        <c:ser>
          <c:idx val="1"/>
          <c:order val="1"/>
          <c:tx>
            <c:strRef>
              <c:f>'SA2 Areas'!$AO$12</c:f>
              <c:strCache>
                <c:ptCount val="1"/>
                <c:pt idx="0">
                  <c:v>Swan Hill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4768631185584903E-2"/>
                  <c:y val="2.9608131330583723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BB-44F7-AAFE-E968F5DE4E87}"/>
                </c:ext>
              </c:extLst>
            </c:dLbl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3A-46F2-B9E0-B7F233939D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'SA2 Areas'!$AM$13:$AM$31</c:f>
              <c:numCache>
                <c:formatCode>0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'SA2 Areas'!$AO$13:$AO$31</c:f>
              <c:numCache>
                <c:formatCode>#,##0</c:formatCode>
                <c:ptCount val="19"/>
                <c:pt idx="0">
                  <c:v>10088</c:v>
                </c:pt>
                <c:pt idx="1">
                  <c:v>10090</c:v>
                </c:pt>
                <c:pt idx="2">
                  <c:v>10228</c:v>
                </c:pt>
                <c:pt idx="3">
                  <c:v>10333</c:v>
                </c:pt>
                <c:pt idx="4">
                  <c:v>10516</c:v>
                </c:pt>
                <c:pt idx="5">
                  <c:v>10536</c:v>
                </c:pt>
                <c:pt idx="6">
                  <c:v>10610</c:v>
                </c:pt>
                <c:pt idx="7">
                  <c:v>10767</c:v>
                </c:pt>
                <c:pt idx="8">
                  <c:v>10782</c:v>
                </c:pt>
                <c:pt idx="9">
                  <c:v>10746</c:v>
                </c:pt>
                <c:pt idx="10">
                  <c:v>10822</c:v>
                </c:pt>
                <c:pt idx="11">
                  <c:v>11042</c:v>
                </c:pt>
                <c:pt idx="12">
                  <c:v>11104</c:v>
                </c:pt>
                <c:pt idx="13">
                  <c:v>11103</c:v>
                </c:pt>
                <c:pt idx="14">
                  <c:v>11089</c:v>
                </c:pt>
                <c:pt idx="15">
                  <c:v>11054</c:v>
                </c:pt>
                <c:pt idx="16">
                  <c:v>10899</c:v>
                </c:pt>
                <c:pt idx="17">
                  <c:v>11032</c:v>
                </c:pt>
                <c:pt idx="18">
                  <c:v>10948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98BB-44F7-AAFE-E968F5DE4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6912656"/>
        <c:axId val="1"/>
      </c:lineChart>
      <c:catAx>
        <c:axId val="11069126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12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980878706692103"/>
          <c:y val="0.80603955974034702"/>
          <c:w val="0.52285952626732335"/>
          <c:h val="7.5493640218049607E-2"/>
        </c:manualLayout>
      </c:layout>
      <c:overlay val="0"/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371562951436573"/>
          <c:y val="5.2960205989871761E-3"/>
          <c:w val="0.76596371676089248"/>
          <c:h val="0.988784817089695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5A0-4869-8566-81889AB0D27D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5A0-4869-8566-81889AB0D27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'SA2 Areas'!$AV$5:$AV$342</c:f>
              <c:strCache>
                <c:ptCount val="338"/>
                <c:pt idx="0">
                  <c:v>Port Melbourne Industrial</c:v>
                </c:pt>
                <c:pt idx="1">
                  <c:v>Truganina</c:v>
                </c:pt>
                <c:pt idx="2">
                  <c:v>Cranbourne East</c:v>
                </c:pt>
                <c:pt idx="3">
                  <c:v>Rockbank - Mount Cottrell</c:v>
                </c:pt>
                <c:pt idx="4">
                  <c:v>Tarneit</c:v>
                </c:pt>
                <c:pt idx="5">
                  <c:v>Point Cook</c:v>
                </c:pt>
                <c:pt idx="6">
                  <c:v>Docklands</c:v>
                </c:pt>
                <c:pt idx="7">
                  <c:v>Lynbrook - Lyndhurst</c:v>
                </c:pt>
                <c:pt idx="8">
                  <c:v>Taylors Hill</c:v>
                </c:pt>
                <c:pt idx="9">
                  <c:v>Beaconsfield - Officer</c:v>
                </c:pt>
                <c:pt idx="10">
                  <c:v>Cranbourne South</c:v>
                </c:pt>
                <c:pt idx="11">
                  <c:v>Melbourne</c:v>
                </c:pt>
                <c:pt idx="12">
                  <c:v>Cranbourne West</c:v>
                </c:pt>
                <c:pt idx="13">
                  <c:v>Pakenham - North</c:v>
                </c:pt>
                <c:pt idx="14">
                  <c:v>Pakenham - South</c:v>
                </c:pt>
                <c:pt idx="15">
                  <c:v>Craigieburn - Mickleham</c:v>
                </c:pt>
                <c:pt idx="16">
                  <c:v>Yackandandah</c:v>
                </c:pt>
                <c:pt idx="17">
                  <c:v>Southbank</c:v>
                </c:pt>
                <c:pt idx="18">
                  <c:v>Alfredton</c:v>
                </c:pt>
                <c:pt idx="19">
                  <c:v>Delacombe</c:v>
                </c:pt>
                <c:pt idx="20">
                  <c:v>Wallan</c:v>
                </c:pt>
                <c:pt idx="21">
                  <c:v>Laverton</c:v>
                </c:pt>
                <c:pt idx="22">
                  <c:v>Cairnlea</c:v>
                </c:pt>
                <c:pt idx="23">
                  <c:v>Cranbourne North</c:v>
                </c:pt>
                <c:pt idx="24">
                  <c:v>Clifton Springs</c:v>
                </c:pt>
                <c:pt idx="25">
                  <c:v>Bannockburn</c:v>
                </c:pt>
                <c:pt idx="26">
                  <c:v>Skye - Sandhurst</c:v>
                </c:pt>
                <c:pt idx="27">
                  <c:v>Melton West</c:v>
                </c:pt>
                <c:pt idx="28">
                  <c:v>White Hills - Ascot</c:v>
                </c:pt>
                <c:pt idx="29">
                  <c:v>Torquay</c:v>
                </c:pt>
                <c:pt idx="30">
                  <c:v>Berwick - South</c:v>
                </c:pt>
                <c:pt idx="31">
                  <c:v>Abbotsford</c:v>
                </c:pt>
                <c:pt idx="32">
                  <c:v>Strathfieldsaye</c:v>
                </c:pt>
                <c:pt idx="33">
                  <c:v>Greenvale - Bulla</c:v>
                </c:pt>
                <c:pt idx="34">
                  <c:v>Whittlesea</c:v>
                </c:pt>
                <c:pt idx="35">
                  <c:v>Epping</c:v>
                </c:pt>
                <c:pt idx="36">
                  <c:v>Koo Wee Rup</c:v>
                </c:pt>
                <c:pt idx="37">
                  <c:v>South Morang</c:v>
                </c:pt>
                <c:pt idx="38">
                  <c:v>Drouin</c:v>
                </c:pt>
                <c:pt idx="39">
                  <c:v>Braeside</c:v>
                </c:pt>
                <c:pt idx="40">
                  <c:v>Bundoora - North</c:v>
                </c:pt>
                <c:pt idx="41">
                  <c:v>Carlton</c:v>
                </c:pt>
                <c:pt idx="42">
                  <c:v>Collingwood</c:v>
                </c:pt>
                <c:pt idx="43">
                  <c:v>Keysborough</c:v>
                </c:pt>
                <c:pt idx="44">
                  <c:v>Portarlington</c:v>
                </c:pt>
                <c:pt idx="45">
                  <c:v>Brunswick East</c:v>
                </c:pt>
                <c:pt idx="46">
                  <c:v>Phillip Island</c:v>
                </c:pt>
                <c:pt idx="47">
                  <c:v>Maiden Gully</c:v>
                </c:pt>
                <c:pt idx="48">
                  <c:v>Werribee - South</c:v>
                </c:pt>
                <c:pt idx="49">
                  <c:v>Maribyrnong</c:v>
                </c:pt>
                <c:pt idx="50">
                  <c:v>Clayton</c:v>
                </c:pt>
                <c:pt idx="51">
                  <c:v>Bacchus Marsh</c:v>
                </c:pt>
                <c:pt idx="52">
                  <c:v>Caroline Springs</c:v>
                </c:pt>
                <c:pt idx="53">
                  <c:v>Footscray</c:v>
                </c:pt>
                <c:pt idx="54">
                  <c:v>South Yarra - East</c:v>
                </c:pt>
                <c:pt idx="55">
                  <c:v>Melton South</c:v>
                </c:pt>
                <c:pt idx="56">
                  <c:v>Warragul</c:v>
                </c:pt>
                <c:pt idx="57">
                  <c:v>Grovedale</c:v>
                </c:pt>
                <c:pt idx="58">
                  <c:v>Roxburgh Park - Somerton</c:v>
                </c:pt>
                <c:pt idx="59">
                  <c:v>Werribee</c:v>
                </c:pt>
                <c:pt idx="60">
                  <c:v>Kilmore - Broadford</c:v>
                </c:pt>
                <c:pt idx="61">
                  <c:v>Bendigo Region - South</c:v>
                </c:pt>
                <c:pt idx="62">
                  <c:v>Box Hill</c:v>
                </c:pt>
                <c:pt idx="63">
                  <c:v>Kingsbury</c:v>
                </c:pt>
                <c:pt idx="64">
                  <c:v>Dromana</c:v>
                </c:pt>
                <c:pt idx="65">
                  <c:v>Golden Plains - South</c:v>
                </c:pt>
                <c:pt idx="66">
                  <c:v>Gisborne</c:v>
                </c:pt>
                <c:pt idx="67">
                  <c:v>Flemington Racecourse</c:v>
                </c:pt>
                <c:pt idx="68">
                  <c:v>Wonthaggi - Inverloch</c:v>
                </c:pt>
                <c:pt idx="69">
                  <c:v>Lara</c:v>
                </c:pt>
                <c:pt idx="70">
                  <c:v>Braybrook</c:v>
                </c:pt>
                <c:pt idx="71">
                  <c:v>Cranbourne</c:v>
                </c:pt>
                <c:pt idx="72">
                  <c:v>Parkville</c:v>
                </c:pt>
                <c:pt idx="73">
                  <c:v>French Island</c:v>
                </c:pt>
                <c:pt idx="74">
                  <c:v>Yarrawonga</c:v>
                </c:pt>
                <c:pt idx="75">
                  <c:v>Mansfield (Vic.)</c:v>
                </c:pt>
                <c:pt idx="76">
                  <c:v>Leopold</c:v>
                </c:pt>
                <c:pt idx="77">
                  <c:v>Highton</c:v>
                </c:pt>
                <c:pt idx="78">
                  <c:v>Doncaster</c:v>
                </c:pt>
                <c:pt idx="79">
                  <c:v>Romsey</c:v>
                </c:pt>
                <c:pt idx="80">
                  <c:v>Paynesville</c:v>
                </c:pt>
                <c:pt idx="81">
                  <c:v>Trafalgar (Vic.)</c:v>
                </c:pt>
                <c:pt idx="82">
                  <c:v>Dandenong</c:v>
                </c:pt>
                <c:pt idx="83">
                  <c:v>Mount Martha</c:v>
                </c:pt>
                <c:pt idx="84">
                  <c:v>Burwood</c:v>
                </c:pt>
                <c:pt idx="85">
                  <c:v>North Melbourne</c:v>
                </c:pt>
                <c:pt idx="86">
                  <c:v>California Gully - Eaglehawk</c:v>
                </c:pt>
                <c:pt idx="87">
                  <c:v>Coburg North</c:v>
                </c:pt>
                <c:pt idx="88">
                  <c:v>Nagambie</c:v>
                </c:pt>
                <c:pt idx="89">
                  <c:v>Ashwood - Chadstone</c:v>
                </c:pt>
                <c:pt idx="90">
                  <c:v>Queenscliff</c:v>
                </c:pt>
                <c:pt idx="91">
                  <c:v>Upper Yarra Valley</c:v>
                </c:pt>
                <c:pt idx="92">
                  <c:v>Chirnside Park</c:v>
                </c:pt>
                <c:pt idx="93">
                  <c:v>Deer Park - Derrimut</c:v>
                </c:pt>
                <c:pt idx="94">
                  <c:v>Narre Warren North</c:v>
                </c:pt>
                <c:pt idx="95">
                  <c:v>Carrum Downs</c:v>
                </c:pt>
                <c:pt idx="96">
                  <c:v>St Kilda</c:v>
                </c:pt>
                <c:pt idx="97">
                  <c:v>Aspendale Gardens - Waterways</c:v>
                </c:pt>
                <c:pt idx="98">
                  <c:v>Clayton South</c:v>
                </c:pt>
                <c:pt idx="99">
                  <c:v>Moonee Ponds</c:v>
                </c:pt>
                <c:pt idx="100">
                  <c:v>Woodend</c:v>
                </c:pt>
                <c:pt idx="101">
                  <c:v>Brunswick</c:v>
                </c:pt>
                <c:pt idx="102">
                  <c:v>Wyndham Vale</c:v>
                </c:pt>
                <c:pt idx="103">
                  <c:v>South Melbourne</c:v>
                </c:pt>
                <c:pt idx="104">
                  <c:v>Longford - Loch Sport</c:v>
                </c:pt>
                <c:pt idx="105">
                  <c:v>Narre Warren South</c:v>
                </c:pt>
                <c:pt idx="106">
                  <c:v>Hillside</c:v>
                </c:pt>
                <c:pt idx="107">
                  <c:v>Richmond (Vic.)</c:v>
                </c:pt>
                <c:pt idx="108">
                  <c:v>Bacchus Marsh Region</c:v>
                </c:pt>
                <c:pt idx="109">
                  <c:v>Chelsea - Bonbeach</c:v>
                </c:pt>
                <c:pt idx="110">
                  <c:v>Heathcote</c:v>
                </c:pt>
                <c:pt idx="111">
                  <c:v>Kensington</c:v>
                </c:pt>
                <c:pt idx="112">
                  <c:v>Bentleigh - McKinnon</c:v>
                </c:pt>
                <c:pt idx="113">
                  <c:v>Hastings - Somers</c:v>
                </c:pt>
                <c:pt idx="114">
                  <c:v>Bunyip - Garfield</c:v>
                </c:pt>
                <c:pt idx="115">
                  <c:v>Carnegie</c:v>
                </c:pt>
                <c:pt idx="116">
                  <c:v>Cheltenham - Highett (West)</c:v>
                </c:pt>
                <c:pt idx="117">
                  <c:v>Lakes Entrance</c:v>
                </c:pt>
                <c:pt idx="118">
                  <c:v>South Yarra - West</c:v>
                </c:pt>
                <c:pt idx="119">
                  <c:v>Fitzroy</c:v>
                </c:pt>
                <c:pt idx="120">
                  <c:v>Kyneton</c:v>
                </c:pt>
                <c:pt idx="121">
                  <c:v>Niddrie - Essendon West</c:v>
                </c:pt>
                <c:pt idx="122">
                  <c:v>Buninyong</c:v>
                </c:pt>
                <c:pt idx="123">
                  <c:v>Knoxfield - Scoresby</c:v>
                </c:pt>
                <c:pt idx="124">
                  <c:v>Newport</c:v>
                </c:pt>
                <c:pt idx="125">
                  <c:v>Croydon</c:v>
                </c:pt>
                <c:pt idx="126">
                  <c:v>Albert Park</c:v>
                </c:pt>
                <c:pt idx="127">
                  <c:v>Heidelberg - Rosanna</c:v>
                </c:pt>
                <c:pt idx="128">
                  <c:v>Lorne - Anglesea</c:v>
                </c:pt>
                <c:pt idx="129">
                  <c:v>Port Melbourne</c:v>
                </c:pt>
                <c:pt idx="130">
                  <c:v>Bendigo Region - North</c:v>
                </c:pt>
                <c:pt idx="131">
                  <c:v>Riddells Creek</c:v>
                </c:pt>
                <c:pt idx="132">
                  <c:v>Traralgon</c:v>
                </c:pt>
                <c:pt idx="133">
                  <c:v>Bairnsdale</c:v>
                </c:pt>
                <c:pt idx="134">
                  <c:v>Cheltenham - Highett (East)</c:v>
                </c:pt>
                <c:pt idx="135">
                  <c:v>Bentleigh East</c:v>
                </c:pt>
                <c:pt idx="136">
                  <c:v>West Footscray - Tottenham</c:v>
                </c:pt>
                <c:pt idx="137">
                  <c:v>Doveton</c:v>
                </c:pt>
                <c:pt idx="138">
                  <c:v>Sunbury - South</c:v>
                </c:pt>
                <c:pt idx="139">
                  <c:v>Warrnambool - North</c:v>
                </c:pt>
                <c:pt idx="140">
                  <c:v>Ringwood</c:v>
                </c:pt>
                <c:pt idx="141">
                  <c:v>Glen Waverley - West</c:v>
                </c:pt>
                <c:pt idx="142">
                  <c:v>Noble Park</c:v>
                </c:pt>
                <c:pt idx="143">
                  <c:v>Oakleigh - Huntingdale</c:v>
                </c:pt>
                <c:pt idx="144">
                  <c:v>Golden Plains - North</c:v>
                </c:pt>
                <c:pt idx="145">
                  <c:v>Springvale</c:v>
                </c:pt>
                <c:pt idx="146">
                  <c:v>Ormond - Glen Huntly</c:v>
                </c:pt>
                <c:pt idx="147">
                  <c:v>Hawthorn East</c:v>
                </c:pt>
                <c:pt idx="148">
                  <c:v>Preston</c:v>
                </c:pt>
                <c:pt idx="149">
                  <c:v>Langwarrin</c:v>
                </c:pt>
                <c:pt idx="150">
                  <c:v>Mordialloc - Parkdale</c:v>
                </c:pt>
                <c:pt idx="151">
                  <c:v>Moorabbin - Heatherton</c:v>
                </c:pt>
                <c:pt idx="152">
                  <c:v>Rosebud - McCrae</c:v>
                </c:pt>
                <c:pt idx="153">
                  <c:v>Yarraville</c:v>
                </c:pt>
                <c:pt idx="154">
                  <c:v>Mornington</c:v>
                </c:pt>
                <c:pt idx="155">
                  <c:v>Caulfield - North</c:v>
                </c:pt>
                <c:pt idx="156">
                  <c:v>Mulgrave</c:v>
                </c:pt>
                <c:pt idx="157">
                  <c:v>Ascot Vale</c:v>
                </c:pt>
                <c:pt idx="158">
                  <c:v>Sunbury</c:v>
                </c:pt>
                <c:pt idx="159">
                  <c:v>Kangaroo Flat - Golden Square</c:v>
                </c:pt>
                <c:pt idx="160">
                  <c:v>Beaufort</c:v>
                </c:pt>
                <c:pt idx="161">
                  <c:v>Daylesford</c:v>
                </c:pt>
                <c:pt idx="162">
                  <c:v>Winchelsea</c:v>
                </c:pt>
                <c:pt idx="163">
                  <c:v>Broadmeadows</c:v>
                </c:pt>
                <c:pt idx="164">
                  <c:v>Nunawading</c:v>
                </c:pt>
                <c:pt idx="165">
                  <c:v>Ivanhoe</c:v>
                </c:pt>
                <c:pt idx="166">
                  <c:v>Irymple</c:v>
                </c:pt>
                <c:pt idx="167">
                  <c:v>Smythes Creek</c:v>
                </c:pt>
                <c:pt idx="168">
                  <c:v>Mildura</c:v>
                </c:pt>
                <c:pt idx="169">
                  <c:v>Mount Waverley - South</c:v>
                </c:pt>
                <c:pt idx="170">
                  <c:v>Mooroolbark</c:v>
                </c:pt>
                <c:pt idx="171">
                  <c:v>Airport West</c:v>
                </c:pt>
                <c:pt idx="172">
                  <c:v>Ocean Grove - Barwon Heads</c:v>
                </c:pt>
                <c:pt idx="173">
                  <c:v>Shepparton - North</c:v>
                </c:pt>
                <c:pt idx="174">
                  <c:v>Sunshine</c:v>
                </c:pt>
                <c:pt idx="175">
                  <c:v>Essendon - Aberfeldie</c:v>
                </c:pt>
                <c:pt idx="176">
                  <c:v>Northcote</c:v>
                </c:pt>
                <c:pt idx="177">
                  <c:v>Korumburra</c:v>
                </c:pt>
                <c:pt idx="178">
                  <c:v>Sandringham - Black Rock</c:v>
                </c:pt>
                <c:pt idx="179">
                  <c:v>Point Nepean</c:v>
                </c:pt>
                <c:pt idx="180">
                  <c:v>Hallam</c:v>
                </c:pt>
                <c:pt idx="181">
                  <c:v>Brunswick West</c:v>
                </c:pt>
                <c:pt idx="182">
                  <c:v>Yea</c:v>
                </c:pt>
                <c:pt idx="183">
                  <c:v>Hampton Park - Lynbrook</c:v>
                </c:pt>
                <c:pt idx="184">
                  <c:v>Hughesdale</c:v>
                </c:pt>
                <c:pt idx="185">
                  <c:v>Fawkner</c:v>
                </c:pt>
                <c:pt idx="186">
                  <c:v>Yallourn North - Glengarry</c:v>
                </c:pt>
                <c:pt idx="187">
                  <c:v>Flemington</c:v>
                </c:pt>
                <c:pt idx="188">
                  <c:v>Gordon (Vic.)</c:v>
                </c:pt>
                <c:pt idx="189">
                  <c:v>Kilsyth</c:v>
                </c:pt>
                <c:pt idx="190">
                  <c:v>Heidelberg West</c:v>
                </c:pt>
                <c:pt idx="191">
                  <c:v>Bayswater</c:v>
                </c:pt>
                <c:pt idx="192">
                  <c:v>Castlemaine Region</c:v>
                </c:pt>
                <c:pt idx="193">
                  <c:v>Blackburn</c:v>
                </c:pt>
                <c:pt idx="194">
                  <c:v>Lilydale - Coldstream</c:v>
                </c:pt>
                <c:pt idx="195">
                  <c:v>Castlemaine</c:v>
                </c:pt>
                <c:pt idx="196">
                  <c:v>Edithvale - Aspendale</c:v>
                </c:pt>
                <c:pt idx="197">
                  <c:v>Reservoir - East</c:v>
                </c:pt>
                <c:pt idx="198">
                  <c:v>Moyne - West</c:v>
                </c:pt>
                <c:pt idx="199">
                  <c:v>Box Hill North</c:v>
                </c:pt>
                <c:pt idx="200">
                  <c:v>Bruthen - Omeo</c:v>
                </c:pt>
                <c:pt idx="201">
                  <c:v>Mentone</c:v>
                </c:pt>
                <c:pt idx="202">
                  <c:v>Altona North</c:v>
                </c:pt>
                <c:pt idx="203">
                  <c:v>Doncaster East</c:v>
                </c:pt>
                <c:pt idx="204">
                  <c:v>Coburg</c:v>
                </c:pt>
                <c:pt idx="205">
                  <c:v>Alphington - Fairfield</c:v>
                </c:pt>
                <c:pt idx="206">
                  <c:v>Elsternwick</c:v>
                </c:pt>
                <c:pt idx="207">
                  <c:v>Fitzroy North</c:v>
                </c:pt>
                <c:pt idx="208">
                  <c:v>Pascoe Vale South</c:v>
                </c:pt>
                <c:pt idx="209">
                  <c:v>Prahran - Windsor</c:v>
                </c:pt>
                <c:pt idx="210">
                  <c:v>Murrumbeena</c:v>
                </c:pt>
                <c:pt idx="211">
                  <c:v>Mitcham (Vic.)</c:v>
                </c:pt>
                <c:pt idx="212">
                  <c:v>Ardeer - Albion</c:v>
                </c:pt>
                <c:pt idx="213">
                  <c:v>Wendouree - Miners Rest</c:v>
                </c:pt>
                <c:pt idx="214">
                  <c:v>Beechworth</c:v>
                </c:pt>
                <c:pt idx="215">
                  <c:v>Geelong West - Hamlyn Heights</c:v>
                </c:pt>
                <c:pt idx="216">
                  <c:v>Echuca</c:v>
                </c:pt>
                <c:pt idx="217">
                  <c:v>Seddon - Kingsville</c:v>
                </c:pt>
                <c:pt idx="218">
                  <c:v>Leongatha</c:v>
                </c:pt>
                <c:pt idx="219">
                  <c:v>Vermont</c:v>
                </c:pt>
                <c:pt idx="220">
                  <c:v>Strathmore</c:v>
                </c:pt>
                <c:pt idx="221">
                  <c:v>Ringwood East</c:v>
                </c:pt>
                <c:pt idx="222">
                  <c:v>Burwood East</c:v>
                </c:pt>
                <c:pt idx="223">
                  <c:v>Maffra</c:v>
                </c:pt>
                <c:pt idx="224">
                  <c:v>Altona</c:v>
                </c:pt>
                <c:pt idx="225">
                  <c:v>Sunshine North</c:v>
                </c:pt>
                <c:pt idx="226">
                  <c:v>Rutherglen</c:v>
                </c:pt>
                <c:pt idx="227">
                  <c:v>Plenty - Yarrambat</c:v>
                </c:pt>
                <c:pt idx="228">
                  <c:v>Malvern East</c:v>
                </c:pt>
                <c:pt idx="229">
                  <c:v>Hawthorn</c:v>
                </c:pt>
                <c:pt idx="230">
                  <c:v>Foster</c:v>
                </c:pt>
                <c:pt idx="231">
                  <c:v>Wangaratta</c:v>
                </c:pt>
                <c:pt idx="232">
                  <c:v>Caulfield - South</c:v>
                </c:pt>
                <c:pt idx="233">
                  <c:v>Hampton</c:v>
                </c:pt>
                <c:pt idx="234">
                  <c:v>Mount Waverley - North</c:v>
                </c:pt>
                <c:pt idx="235">
                  <c:v>Lalor</c:v>
                </c:pt>
                <c:pt idx="236">
                  <c:v>Wilsons Promontory</c:v>
                </c:pt>
                <c:pt idx="237">
                  <c:v>Mount Baw Baw Region</c:v>
                </c:pt>
                <c:pt idx="238">
                  <c:v>Wattle Glen - Diamond Creek</c:v>
                </c:pt>
                <c:pt idx="239">
                  <c:v>Carrum - Patterson Lakes</c:v>
                </c:pt>
                <c:pt idx="240">
                  <c:v>Williamstown</c:v>
                </c:pt>
                <c:pt idx="241">
                  <c:v>Thornbury</c:v>
                </c:pt>
                <c:pt idx="242">
                  <c:v>Brighton East</c:v>
                </c:pt>
                <c:pt idx="243">
                  <c:v>East Melbourne</c:v>
                </c:pt>
                <c:pt idx="244">
                  <c:v>North Geelong - Bell Park</c:v>
                </c:pt>
                <c:pt idx="245">
                  <c:v>Healesville - Yarra Glen</c:v>
                </c:pt>
                <c:pt idx="246">
                  <c:v>Cobram</c:v>
                </c:pt>
                <c:pt idx="247">
                  <c:v>Horsham</c:v>
                </c:pt>
                <c:pt idx="248">
                  <c:v>Geelong</c:v>
                </c:pt>
                <c:pt idx="249">
                  <c:v>Otway</c:v>
                </c:pt>
                <c:pt idx="250">
                  <c:v>Berwick - North</c:v>
                </c:pt>
                <c:pt idx="251">
                  <c:v>Malvern - Glen Iris</c:v>
                </c:pt>
                <c:pt idx="252">
                  <c:v>Kinglake</c:v>
                </c:pt>
                <c:pt idx="253">
                  <c:v>Sunshine West</c:v>
                </c:pt>
                <c:pt idx="254">
                  <c:v>Ashburton (Vic.)</c:v>
                </c:pt>
                <c:pt idx="255">
                  <c:v>Glen Iris - East</c:v>
                </c:pt>
                <c:pt idx="256">
                  <c:v>Surrey Hills (East) - Mont Albert</c:v>
                </c:pt>
                <c:pt idx="257">
                  <c:v>Euroa</c:v>
                </c:pt>
                <c:pt idx="258">
                  <c:v>Avoca</c:v>
                </c:pt>
                <c:pt idx="259">
                  <c:v>Sale</c:v>
                </c:pt>
                <c:pt idx="260">
                  <c:v>Beaumaris</c:v>
                </c:pt>
                <c:pt idx="261">
                  <c:v>Frankston</c:v>
                </c:pt>
                <c:pt idx="262">
                  <c:v>Seaford (Vic.)</c:v>
                </c:pt>
                <c:pt idx="263">
                  <c:v>Bright - Mount Beauty</c:v>
                </c:pt>
                <c:pt idx="264">
                  <c:v>Rosedale</c:v>
                </c:pt>
                <c:pt idx="265">
                  <c:v>Pearcedale - Tooradin</c:v>
                </c:pt>
                <c:pt idx="266">
                  <c:v>Armadale</c:v>
                </c:pt>
                <c:pt idx="267">
                  <c:v>Brighton (Vic.)</c:v>
                </c:pt>
                <c:pt idx="268">
                  <c:v>West Wodonga</c:v>
                </c:pt>
                <c:pt idx="269">
                  <c:v>Elwood</c:v>
                </c:pt>
                <c:pt idx="270">
                  <c:v>St Albans - North</c:v>
                </c:pt>
                <c:pt idx="271">
                  <c:v>Somerville</c:v>
                </c:pt>
                <c:pt idx="272">
                  <c:v>Bundoora - East</c:v>
                </c:pt>
                <c:pt idx="273">
                  <c:v>Mount Eliza</c:v>
                </c:pt>
                <c:pt idx="274">
                  <c:v>Forest Hill</c:v>
                </c:pt>
                <c:pt idx="275">
                  <c:v>Narre Warren</c:v>
                </c:pt>
                <c:pt idx="276">
                  <c:v>Chiltern - Indigo Valley</c:v>
                </c:pt>
                <c:pt idx="277">
                  <c:v>Wandin - Seville</c:v>
                </c:pt>
                <c:pt idx="278">
                  <c:v>Frankston South</c:v>
                </c:pt>
                <c:pt idx="279">
                  <c:v>Rowville - North</c:v>
                </c:pt>
                <c:pt idx="280">
                  <c:v>Springvale South</c:v>
                </c:pt>
                <c:pt idx="281">
                  <c:v>Colac</c:v>
                </c:pt>
                <c:pt idx="282">
                  <c:v>Alexandra</c:v>
                </c:pt>
                <c:pt idx="283">
                  <c:v>Lysterfield</c:v>
                </c:pt>
                <c:pt idx="284">
                  <c:v>Emerald - Cockatoo</c:v>
                </c:pt>
                <c:pt idx="285">
                  <c:v>Maryborough Region</c:v>
                </c:pt>
                <c:pt idx="286">
                  <c:v>Reservoir - West</c:v>
                </c:pt>
                <c:pt idx="287">
                  <c:v>Belmont</c:v>
                </c:pt>
                <c:pt idx="288">
                  <c:v>Swan Hill</c:v>
                </c:pt>
                <c:pt idx="289">
                  <c:v>Balwyn North</c:v>
                </c:pt>
                <c:pt idx="290">
                  <c:v>Benalla Region</c:v>
                </c:pt>
                <c:pt idx="291">
                  <c:v>Camberwell</c:v>
                </c:pt>
                <c:pt idx="292">
                  <c:v>Sydenham</c:v>
                </c:pt>
                <c:pt idx="293">
                  <c:v>Wangaratta Region</c:v>
                </c:pt>
                <c:pt idx="294">
                  <c:v>Creswick - Clunes</c:v>
                </c:pt>
                <c:pt idx="295">
                  <c:v>Kew</c:v>
                </c:pt>
                <c:pt idx="296">
                  <c:v>Montmorency - Briar Hill</c:v>
                </c:pt>
                <c:pt idx="297">
                  <c:v>Seymour Region</c:v>
                </c:pt>
                <c:pt idx="298">
                  <c:v>Kew East</c:v>
                </c:pt>
                <c:pt idx="299">
                  <c:v>Ferntree Gully</c:v>
                </c:pt>
                <c:pt idx="300">
                  <c:v>Churchill</c:v>
                </c:pt>
                <c:pt idx="301">
                  <c:v>Balwyn</c:v>
                </c:pt>
                <c:pt idx="302">
                  <c:v>St Kilda East</c:v>
                </c:pt>
                <c:pt idx="303">
                  <c:v>Moyne - East</c:v>
                </c:pt>
                <c:pt idx="304">
                  <c:v>Yarra Valley</c:v>
                </c:pt>
                <c:pt idx="305">
                  <c:v>St Albans - South</c:v>
                </c:pt>
                <c:pt idx="306">
                  <c:v>Templestowe Lower</c:v>
                </c:pt>
                <c:pt idx="307">
                  <c:v>Maryborough (Vic.)</c:v>
                </c:pt>
                <c:pt idx="308">
                  <c:v>Bayswater North</c:v>
                </c:pt>
                <c:pt idx="309">
                  <c:v>Glen Waverley - East</c:v>
                </c:pt>
                <c:pt idx="310">
                  <c:v>Red Cliffs</c:v>
                </c:pt>
                <c:pt idx="311">
                  <c:v>Warrnambool - South</c:v>
                </c:pt>
                <c:pt idx="312">
                  <c:v>Mount Evelyn</c:v>
                </c:pt>
                <c:pt idx="313">
                  <c:v>Bulleen</c:v>
                </c:pt>
                <c:pt idx="314">
                  <c:v>Newtown (Vic.)</c:v>
                </c:pt>
                <c:pt idx="315">
                  <c:v>Viewbank - Yallambie</c:v>
                </c:pt>
                <c:pt idx="316">
                  <c:v>Shepparton Region - West</c:v>
                </c:pt>
                <c:pt idx="317">
                  <c:v>Moira</c:v>
                </c:pt>
                <c:pt idx="318">
                  <c:v>Benalla</c:v>
                </c:pt>
                <c:pt idx="319">
                  <c:v>Blackburn South</c:v>
                </c:pt>
                <c:pt idx="320">
                  <c:v>Donvale - Park Orchards</c:v>
                </c:pt>
                <c:pt idx="321">
                  <c:v>Newcomb - Moolap</c:v>
                </c:pt>
                <c:pt idx="322">
                  <c:v>East Bendigo - Kennington</c:v>
                </c:pt>
                <c:pt idx="323">
                  <c:v>Mooroopna</c:v>
                </c:pt>
                <c:pt idx="324">
                  <c:v>Portland</c:v>
                </c:pt>
                <c:pt idx="325">
                  <c:v>Flora Hill - Spring Gully</c:v>
                </c:pt>
                <c:pt idx="326">
                  <c:v>Ivanhoe East - Eaglemont</c:v>
                </c:pt>
                <c:pt idx="327">
                  <c:v>Rochester</c:v>
                </c:pt>
                <c:pt idx="328">
                  <c:v>Macedon</c:v>
                </c:pt>
                <c:pt idx="329">
                  <c:v>Morwell</c:v>
                </c:pt>
                <c:pt idx="330">
                  <c:v>Dingley Village</c:v>
                </c:pt>
                <c:pt idx="331">
                  <c:v>Watsonia</c:v>
                </c:pt>
                <c:pt idx="332">
                  <c:v>Ararat</c:v>
                </c:pt>
                <c:pt idx="333">
                  <c:v>Croydon Hills - Warranwood</c:v>
                </c:pt>
                <c:pt idx="334">
                  <c:v>Montrose</c:v>
                </c:pt>
                <c:pt idx="335">
                  <c:v>Merbein</c:v>
                </c:pt>
                <c:pt idx="336">
                  <c:v>Monbulk - Silvan</c:v>
                </c:pt>
                <c:pt idx="337">
                  <c:v>Vermont South</c:v>
                </c:pt>
              </c:strCache>
            </c:strRef>
          </c:cat>
          <c:val>
            <c:numRef>
              <c:f>'SA2 Areas'!$AW$5:$AW$342</c:f>
              <c:numCache>
                <c:formatCode>#,##0</c:formatCode>
                <c:ptCount val="338"/>
                <c:pt idx="0">
                  <c:v>27600</c:v>
                </c:pt>
                <c:pt idx="1">
                  <c:v>2177.3347324239244</c:v>
                </c:pt>
                <c:pt idx="2">
                  <c:v>1330.7748272098945</c:v>
                </c:pt>
                <c:pt idx="3">
                  <c:v>1231.005859375</c:v>
                </c:pt>
                <c:pt idx="4">
                  <c:v>1192.542120911794</c:v>
                </c:pt>
                <c:pt idx="5">
                  <c:v>673.26278659612001</c:v>
                </c:pt>
                <c:pt idx="6">
                  <c:v>473.74554872126902</c:v>
                </c:pt>
                <c:pt idx="7">
                  <c:v>473.16265060240966</c:v>
                </c:pt>
                <c:pt idx="8">
                  <c:v>388.62687300417588</c:v>
                </c:pt>
                <c:pt idx="9">
                  <c:v>372.93931953700456</c:v>
                </c:pt>
                <c:pt idx="10">
                  <c:v>350.66996495567923</c:v>
                </c:pt>
                <c:pt idx="11">
                  <c:v>324.30266362850631</c:v>
                </c:pt>
                <c:pt idx="12">
                  <c:v>260.42076585439685</c:v>
                </c:pt>
                <c:pt idx="13">
                  <c:v>259.57724048067178</c:v>
                </c:pt>
                <c:pt idx="14">
                  <c:v>251.48444624582024</c:v>
                </c:pt>
                <c:pt idx="15">
                  <c:v>243.60779259406135</c:v>
                </c:pt>
                <c:pt idx="16">
                  <c:v>231.53497254714731</c:v>
                </c:pt>
                <c:pt idx="17">
                  <c:v>220.3869229827354</c:v>
                </c:pt>
                <c:pt idx="18">
                  <c:v>193.16358024691357</c:v>
                </c:pt>
                <c:pt idx="19">
                  <c:v>188.21948488241881</c:v>
                </c:pt>
                <c:pt idx="20">
                  <c:v>175.08889353691697</c:v>
                </c:pt>
                <c:pt idx="21">
                  <c:v>172.80913683285746</c:v>
                </c:pt>
                <c:pt idx="22">
                  <c:v>169.93586317477286</c:v>
                </c:pt>
                <c:pt idx="23">
                  <c:v>169.59933047389896</c:v>
                </c:pt>
                <c:pt idx="24">
                  <c:v>164.2333735275021</c:v>
                </c:pt>
                <c:pt idx="25">
                  <c:v>155.90823381521056</c:v>
                </c:pt>
                <c:pt idx="26">
                  <c:v>147.53018660812293</c:v>
                </c:pt>
                <c:pt idx="27">
                  <c:v>145.23415977961434</c:v>
                </c:pt>
                <c:pt idx="28">
                  <c:v>136.87810945273631</c:v>
                </c:pt>
                <c:pt idx="29">
                  <c:v>135.43136190992945</c:v>
                </c:pt>
                <c:pt idx="30">
                  <c:v>133.25380256486727</c:v>
                </c:pt>
                <c:pt idx="31">
                  <c:v>124.7978436657682</c:v>
                </c:pt>
                <c:pt idx="32">
                  <c:v>123.01147605856748</c:v>
                </c:pt>
                <c:pt idx="33">
                  <c:v>120.7641940981254</c:v>
                </c:pt>
                <c:pt idx="34">
                  <c:v>117.70186335403727</c:v>
                </c:pt>
                <c:pt idx="35">
                  <c:v>116.41298833079654</c:v>
                </c:pt>
                <c:pt idx="36">
                  <c:v>113.5470719051149</c:v>
                </c:pt>
                <c:pt idx="37">
                  <c:v>110.1064268624701</c:v>
                </c:pt>
                <c:pt idx="38">
                  <c:v>104.83558994197293</c:v>
                </c:pt>
                <c:pt idx="39">
                  <c:v>100</c:v>
                </c:pt>
                <c:pt idx="40">
                  <c:v>96.784810126582272</c:v>
                </c:pt>
                <c:pt idx="41">
                  <c:v>90.449037776193876</c:v>
                </c:pt>
                <c:pt idx="42">
                  <c:v>87.165298107818629</c:v>
                </c:pt>
                <c:pt idx="43">
                  <c:v>85.36815979198677</c:v>
                </c:pt>
                <c:pt idx="44">
                  <c:v>83.639935702804067</c:v>
                </c:pt>
                <c:pt idx="45">
                  <c:v>83.191376097950496</c:v>
                </c:pt>
                <c:pt idx="46">
                  <c:v>79.151499937241127</c:v>
                </c:pt>
                <c:pt idx="47">
                  <c:v>79.096573208722745</c:v>
                </c:pt>
                <c:pt idx="48">
                  <c:v>76.362377608545145</c:v>
                </c:pt>
                <c:pt idx="49">
                  <c:v>75.865687303252884</c:v>
                </c:pt>
                <c:pt idx="50">
                  <c:v>74.344532919013389</c:v>
                </c:pt>
                <c:pt idx="51">
                  <c:v>73.526473526473524</c:v>
                </c:pt>
                <c:pt idx="52">
                  <c:v>72.347954900831212</c:v>
                </c:pt>
                <c:pt idx="53">
                  <c:v>71.761769515448833</c:v>
                </c:pt>
                <c:pt idx="54">
                  <c:v>69.517749981924652</c:v>
                </c:pt>
                <c:pt idx="55">
                  <c:v>67.278742762613732</c:v>
                </c:pt>
                <c:pt idx="56">
                  <c:v>66.623447522860658</c:v>
                </c:pt>
                <c:pt idx="57">
                  <c:v>65.2187383814599</c:v>
                </c:pt>
                <c:pt idx="58">
                  <c:v>63.756091136573154</c:v>
                </c:pt>
                <c:pt idx="59">
                  <c:v>63.500711385640415</c:v>
                </c:pt>
                <c:pt idx="60">
                  <c:v>62.617199314447028</c:v>
                </c:pt>
                <c:pt idx="61">
                  <c:v>62.479247371333699</c:v>
                </c:pt>
                <c:pt idx="62">
                  <c:v>60.383102879614356</c:v>
                </c:pt>
                <c:pt idx="63">
                  <c:v>58.616949152542375</c:v>
                </c:pt>
                <c:pt idx="64">
                  <c:v>58.131407269338311</c:v>
                </c:pt>
                <c:pt idx="65">
                  <c:v>57.936952061182609</c:v>
                </c:pt>
                <c:pt idx="66">
                  <c:v>56.894736842105267</c:v>
                </c:pt>
                <c:pt idx="67">
                  <c:v>56.000000000000007</c:v>
                </c:pt>
                <c:pt idx="68">
                  <c:v>55.952972346414967</c:v>
                </c:pt>
                <c:pt idx="69">
                  <c:v>55.421093365229012</c:v>
                </c:pt>
                <c:pt idx="70">
                  <c:v>54.996548815093185</c:v>
                </c:pt>
                <c:pt idx="71">
                  <c:v>54.278112309200388</c:v>
                </c:pt>
                <c:pt idx="72">
                  <c:v>53.874254950970965</c:v>
                </c:pt>
                <c:pt idx="73">
                  <c:v>53.846153846153847</c:v>
                </c:pt>
                <c:pt idx="74">
                  <c:v>53.278831101061051</c:v>
                </c:pt>
                <c:pt idx="75">
                  <c:v>52.347024308466047</c:v>
                </c:pt>
                <c:pt idx="76">
                  <c:v>52.258645938943339</c:v>
                </c:pt>
                <c:pt idx="77">
                  <c:v>48.567038941086096</c:v>
                </c:pt>
                <c:pt idx="78">
                  <c:v>44.946665230039869</c:v>
                </c:pt>
                <c:pt idx="79">
                  <c:v>43.742824339839267</c:v>
                </c:pt>
                <c:pt idx="80">
                  <c:v>42.530826763695167</c:v>
                </c:pt>
                <c:pt idx="81">
                  <c:v>40.9498505479907</c:v>
                </c:pt>
                <c:pt idx="82">
                  <c:v>40.903890160183067</c:v>
                </c:pt>
                <c:pt idx="83">
                  <c:v>40.813179109709083</c:v>
                </c:pt>
                <c:pt idx="84">
                  <c:v>40.61464296474842</c:v>
                </c:pt>
                <c:pt idx="85">
                  <c:v>40.472477779510371</c:v>
                </c:pt>
                <c:pt idx="86">
                  <c:v>40.326831839746966</c:v>
                </c:pt>
                <c:pt idx="87">
                  <c:v>40.251072620371843</c:v>
                </c:pt>
                <c:pt idx="88">
                  <c:v>40.023752969121141</c:v>
                </c:pt>
                <c:pt idx="89">
                  <c:v>38.860802157061002</c:v>
                </c:pt>
                <c:pt idx="90">
                  <c:v>38.619854721549636</c:v>
                </c:pt>
                <c:pt idx="91">
                  <c:v>37.988826815642454</c:v>
                </c:pt>
                <c:pt idx="92">
                  <c:v>36.566012783777829</c:v>
                </c:pt>
                <c:pt idx="93">
                  <c:v>36.508174591270439</c:v>
                </c:pt>
                <c:pt idx="94">
                  <c:v>36.448287329564351</c:v>
                </c:pt>
                <c:pt idx="95">
                  <c:v>36.140350877192986</c:v>
                </c:pt>
                <c:pt idx="96">
                  <c:v>36.109396514885333</c:v>
                </c:pt>
                <c:pt idx="97">
                  <c:v>34.849618434834653</c:v>
                </c:pt>
                <c:pt idx="98">
                  <c:v>34.476781315573398</c:v>
                </c:pt>
                <c:pt idx="99">
                  <c:v>34.084177708495709</c:v>
                </c:pt>
                <c:pt idx="100">
                  <c:v>34.044325945675716</c:v>
                </c:pt>
                <c:pt idx="101">
                  <c:v>33.966992954083317</c:v>
                </c:pt>
                <c:pt idx="102">
                  <c:v>33.92234102419809</c:v>
                </c:pt>
                <c:pt idx="103">
                  <c:v>33.461333333333329</c:v>
                </c:pt>
                <c:pt idx="104">
                  <c:v>33.458747648481591</c:v>
                </c:pt>
                <c:pt idx="105">
                  <c:v>33.40239816610827</c:v>
                </c:pt>
                <c:pt idx="106">
                  <c:v>33.248039620305406</c:v>
                </c:pt>
                <c:pt idx="107">
                  <c:v>33.063780869703095</c:v>
                </c:pt>
                <c:pt idx="108">
                  <c:v>32.966152613659119</c:v>
                </c:pt>
                <c:pt idx="109">
                  <c:v>32.684129954073818</c:v>
                </c:pt>
                <c:pt idx="110">
                  <c:v>32.61910763801361</c:v>
                </c:pt>
                <c:pt idx="111">
                  <c:v>32.527600232423012</c:v>
                </c:pt>
                <c:pt idx="112">
                  <c:v>31.952215333434147</c:v>
                </c:pt>
                <c:pt idx="113">
                  <c:v>31.84293020953638</c:v>
                </c:pt>
                <c:pt idx="114">
                  <c:v>31.641482629471778</c:v>
                </c:pt>
                <c:pt idx="115">
                  <c:v>31.611719210854034</c:v>
                </c:pt>
                <c:pt idx="116">
                  <c:v>31.574064529429958</c:v>
                </c:pt>
                <c:pt idx="117">
                  <c:v>31.054164239953408</c:v>
                </c:pt>
                <c:pt idx="118">
                  <c:v>30.985915492957744</c:v>
                </c:pt>
                <c:pt idx="119">
                  <c:v>30.91655266757866</c:v>
                </c:pt>
                <c:pt idx="120">
                  <c:v>30.522286702061983</c:v>
                </c:pt>
                <c:pt idx="121">
                  <c:v>30.406422478675367</c:v>
                </c:pt>
                <c:pt idx="122">
                  <c:v>30.302491103202843</c:v>
                </c:pt>
                <c:pt idx="123">
                  <c:v>30.215662282043436</c:v>
                </c:pt>
                <c:pt idx="124">
                  <c:v>30.052055525894289</c:v>
                </c:pt>
                <c:pt idx="125">
                  <c:v>29.96629374641423</c:v>
                </c:pt>
                <c:pt idx="126">
                  <c:v>29.729937677925676</c:v>
                </c:pt>
                <c:pt idx="127">
                  <c:v>29.540310622024506</c:v>
                </c:pt>
                <c:pt idx="128">
                  <c:v>29.049003322259136</c:v>
                </c:pt>
                <c:pt idx="129">
                  <c:v>28.725933880493983</c:v>
                </c:pt>
                <c:pt idx="130">
                  <c:v>28.400597907324364</c:v>
                </c:pt>
                <c:pt idx="131">
                  <c:v>28.334271243669107</c:v>
                </c:pt>
                <c:pt idx="132">
                  <c:v>28.281058349395476</c:v>
                </c:pt>
                <c:pt idx="133">
                  <c:v>28.17209528439475</c:v>
                </c:pt>
                <c:pt idx="134">
                  <c:v>28.133394151335462</c:v>
                </c:pt>
                <c:pt idx="135">
                  <c:v>27.985797288573274</c:v>
                </c:pt>
                <c:pt idx="136">
                  <c:v>27.462293754428586</c:v>
                </c:pt>
                <c:pt idx="137">
                  <c:v>27.262558470612163</c:v>
                </c:pt>
                <c:pt idx="138">
                  <c:v>26.970089823131772</c:v>
                </c:pt>
                <c:pt idx="139">
                  <c:v>26.899704521380386</c:v>
                </c:pt>
                <c:pt idx="140">
                  <c:v>26.693775824752407</c:v>
                </c:pt>
                <c:pt idx="141">
                  <c:v>26.611226611226613</c:v>
                </c:pt>
                <c:pt idx="142">
                  <c:v>26.437907265810388</c:v>
                </c:pt>
                <c:pt idx="143">
                  <c:v>26.371580743575159</c:v>
                </c:pt>
                <c:pt idx="144">
                  <c:v>26.181353767560665</c:v>
                </c:pt>
                <c:pt idx="145">
                  <c:v>26.114478836972268</c:v>
                </c:pt>
                <c:pt idx="146">
                  <c:v>26.116251909082745</c:v>
                </c:pt>
                <c:pt idx="147">
                  <c:v>25.739402518066008</c:v>
                </c:pt>
                <c:pt idx="148">
                  <c:v>25.570515338737902</c:v>
                </c:pt>
                <c:pt idx="149">
                  <c:v>25.382577987051206</c:v>
                </c:pt>
                <c:pt idx="150">
                  <c:v>25.373732745288962</c:v>
                </c:pt>
                <c:pt idx="151">
                  <c:v>25.312416910396173</c:v>
                </c:pt>
                <c:pt idx="152">
                  <c:v>25.097444781290601</c:v>
                </c:pt>
                <c:pt idx="153">
                  <c:v>24.630465224832736</c:v>
                </c:pt>
                <c:pt idx="154">
                  <c:v>24.515942587419325</c:v>
                </c:pt>
                <c:pt idx="155">
                  <c:v>24.470796276070107</c:v>
                </c:pt>
                <c:pt idx="156">
                  <c:v>24.279192695819319</c:v>
                </c:pt>
                <c:pt idx="157">
                  <c:v>23.910816985740173</c:v>
                </c:pt>
                <c:pt idx="158">
                  <c:v>23.833971458405848</c:v>
                </c:pt>
                <c:pt idx="159">
                  <c:v>23.787340592791008</c:v>
                </c:pt>
                <c:pt idx="160">
                  <c:v>23.628248884221581</c:v>
                </c:pt>
                <c:pt idx="161">
                  <c:v>23.590686274509803</c:v>
                </c:pt>
                <c:pt idx="162">
                  <c:v>23.492988526680023</c:v>
                </c:pt>
                <c:pt idx="163">
                  <c:v>23.465610742876819</c:v>
                </c:pt>
                <c:pt idx="164">
                  <c:v>23.372781065088759</c:v>
                </c:pt>
                <c:pt idx="165">
                  <c:v>23.320610687022899</c:v>
                </c:pt>
                <c:pt idx="166">
                  <c:v>22.947236965344988</c:v>
                </c:pt>
                <c:pt idx="167">
                  <c:v>22.890872444572416</c:v>
                </c:pt>
                <c:pt idx="168">
                  <c:v>22.770431846954565</c:v>
                </c:pt>
                <c:pt idx="169">
                  <c:v>22.694476444552233</c:v>
                </c:pt>
                <c:pt idx="170">
                  <c:v>22.685421994884912</c:v>
                </c:pt>
                <c:pt idx="171">
                  <c:v>22.595596755504054</c:v>
                </c:pt>
                <c:pt idx="172">
                  <c:v>22.17522658610272</c:v>
                </c:pt>
                <c:pt idx="173">
                  <c:v>22.163636363636364</c:v>
                </c:pt>
                <c:pt idx="174">
                  <c:v>21.963190184049079</c:v>
                </c:pt>
                <c:pt idx="175">
                  <c:v>21.922996878251823</c:v>
                </c:pt>
                <c:pt idx="176">
                  <c:v>21.894561135067462</c:v>
                </c:pt>
                <c:pt idx="177">
                  <c:v>21.772307692307695</c:v>
                </c:pt>
                <c:pt idx="178">
                  <c:v>21.710391822827937</c:v>
                </c:pt>
                <c:pt idx="179">
                  <c:v>21.383800888456157</c:v>
                </c:pt>
                <c:pt idx="180">
                  <c:v>21.326183355677014</c:v>
                </c:pt>
                <c:pt idx="181">
                  <c:v>21.30597908517602</c:v>
                </c:pt>
                <c:pt idx="182">
                  <c:v>21.04225352112676</c:v>
                </c:pt>
                <c:pt idx="183">
                  <c:v>20.835584368809652</c:v>
                </c:pt>
                <c:pt idx="184">
                  <c:v>20.764195463540876</c:v>
                </c:pt>
                <c:pt idx="185">
                  <c:v>20.737213693457022</c:v>
                </c:pt>
                <c:pt idx="186">
                  <c:v>20.632463511720477</c:v>
                </c:pt>
                <c:pt idx="187">
                  <c:v>20.408665681930081</c:v>
                </c:pt>
                <c:pt idx="188">
                  <c:v>20.405862457722659</c:v>
                </c:pt>
                <c:pt idx="189">
                  <c:v>20.374462146761253</c:v>
                </c:pt>
                <c:pt idx="190">
                  <c:v>20.326499620349278</c:v>
                </c:pt>
                <c:pt idx="191">
                  <c:v>20.293601698827441</c:v>
                </c:pt>
                <c:pt idx="192">
                  <c:v>20.012771392081738</c:v>
                </c:pt>
                <c:pt idx="193">
                  <c:v>19.910046545682757</c:v>
                </c:pt>
                <c:pt idx="194">
                  <c:v>19.881571864345954</c:v>
                </c:pt>
                <c:pt idx="195">
                  <c:v>19.839449541284402</c:v>
                </c:pt>
                <c:pt idx="196">
                  <c:v>19.822612589339535</c:v>
                </c:pt>
                <c:pt idx="197">
                  <c:v>19.620751045418789</c:v>
                </c:pt>
                <c:pt idx="198">
                  <c:v>19.571108754565806</c:v>
                </c:pt>
                <c:pt idx="199">
                  <c:v>19.516179704681118</c:v>
                </c:pt>
                <c:pt idx="200">
                  <c:v>19.284210526315789</c:v>
                </c:pt>
                <c:pt idx="201">
                  <c:v>19.220079902727115</c:v>
                </c:pt>
                <c:pt idx="202">
                  <c:v>19.223616922361693</c:v>
                </c:pt>
                <c:pt idx="203">
                  <c:v>19.159084238332845</c:v>
                </c:pt>
                <c:pt idx="204">
                  <c:v>19.017130257801902</c:v>
                </c:pt>
                <c:pt idx="205">
                  <c:v>18.994483450351051</c:v>
                </c:pt>
                <c:pt idx="206">
                  <c:v>18.698179738873534</c:v>
                </c:pt>
                <c:pt idx="207">
                  <c:v>18.687361419068736</c:v>
                </c:pt>
                <c:pt idx="208">
                  <c:v>18.523474963755994</c:v>
                </c:pt>
                <c:pt idx="209">
                  <c:v>18.408599637786995</c:v>
                </c:pt>
                <c:pt idx="210">
                  <c:v>18.385378842895182</c:v>
                </c:pt>
                <c:pt idx="211">
                  <c:v>18.339596856850019</c:v>
                </c:pt>
                <c:pt idx="212">
                  <c:v>18.21247892074199</c:v>
                </c:pt>
                <c:pt idx="213">
                  <c:v>17.838869797632682</c:v>
                </c:pt>
                <c:pt idx="214">
                  <c:v>17.780429594272075</c:v>
                </c:pt>
                <c:pt idx="215">
                  <c:v>17.692059045361493</c:v>
                </c:pt>
                <c:pt idx="216">
                  <c:v>17.67592872244035</c:v>
                </c:pt>
                <c:pt idx="217">
                  <c:v>17.441432601496381</c:v>
                </c:pt>
                <c:pt idx="218">
                  <c:v>16.979805083894302</c:v>
                </c:pt>
                <c:pt idx="219">
                  <c:v>16.962131543060945</c:v>
                </c:pt>
                <c:pt idx="220">
                  <c:v>16.961250849762067</c:v>
                </c:pt>
                <c:pt idx="221">
                  <c:v>16.934561107175938</c:v>
                </c:pt>
                <c:pt idx="222">
                  <c:v>16.920806689621248</c:v>
                </c:pt>
                <c:pt idx="223">
                  <c:v>16.897720271102894</c:v>
                </c:pt>
                <c:pt idx="224">
                  <c:v>16.612131890259249</c:v>
                </c:pt>
                <c:pt idx="225">
                  <c:v>16.47911501049018</c:v>
                </c:pt>
                <c:pt idx="226">
                  <c:v>16.468590831918505</c:v>
                </c:pt>
                <c:pt idx="227">
                  <c:v>16.423357664233578</c:v>
                </c:pt>
                <c:pt idx="228">
                  <c:v>16.393689710610932</c:v>
                </c:pt>
                <c:pt idx="229">
                  <c:v>16.346249132890694</c:v>
                </c:pt>
                <c:pt idx="230">
                  <c:v>16.322035972103265</c:v>
                </c:pt>
                <c:pt idx="231">
                  <c:v>16.267831149927218</c:v>
                </c:pt>
                <c:pt idx="232">
                  <c:v>16.261530790326603</c:v>
                </c:pt>
                <c:pt idx="233">
                  <c:v>15.957381289647103</c:v>
                </c:pt>
                <c:pt idx="234">
                  <c:v>15.45229584822656</c:v>
                </c:pt>
                <c:pt idx="235">
                  <c:v>15.429791777896423</c:v>
                </c:pt>
                <c:pt idx="236">
                  <c:v>15.384615384615385</c:v>
                </c:pt>
                <c:pt idx="237">
                  <c:v>15.307705568005517</c:v>
                </c:pt>
                <c:pt idx="238">
                  <c:v>15.240811153358683</c:v>
                </c:pt>
                <c:pt idx="239">
                  <c:v>15.00931098696462</c:v>
                </c:pt>
                <c:pt idx="240">
                  <c:v>14.789950861651324</c:v>
                </c:pt>
                <c:pt idx="241">
                  <c:v>14.586984460801494</c:v>
                </c:pt>
                <c:pt idx="242">
                  <c:v>14.580532401183113</c:v>
                </c:pt>
                <c:pt idx="243">
                  <c:v>14.349775784753364</c:v>
                </c:pt>
                <c:pt idx="244">
                  <c:v>14.23795333963224</c:v>
                </c:pt>
                <c:pt idx="245">
                  <c:v>13.851487543336289</c:v>
                </c:pt>
                <c:pt idx="246">
                  <c:v>13.802528185855826</c:v>
                </c:pt>
                <c:pt idx="247">
                  <c:v>13.581908736034459</c:v>
                </c:pt>
                <c:pt idx="248">
                  <c:v>13.542966475334831</c:v>
                </c:pt>
                <c:pt idx="249">
                  <c:v>13.44346340074053</c:v>
                </c:pt>
                <c:pt idx="250">
                  <c:v>13.245542365550056</c:v>
                </c:pt>
                <c:pt idx="251">
                  <c:v>13.095994914176732</c:v>
                </c:pt>
                <c:pt idx="252">
                  <c:v>13.064935064935066</c:v>
                </c:pt>
                <c:pt idx="253">
                  <c:v>12.735219133179557</c:v>
                </c:pt>
                <c:pt idx="254">
                  <c:v>12.582781456953644</c:v>
                </c:pt>
                <c:pt idx="255">
                  <c:v>12.476333485669517</c:v>
                </c:pt>
                <c:pt idx="256">
                  <c:v>12.455102472005072</c:v>
                </c:pt>
                <c:pt idx="257">
                  <c:v>12.45493280891511</c:v>
                </c:pt>
                <c:pt idx="258">
                  <c:v>12.242348532167394</c:v>
                </c:pt>
                <c:pt idx="259">
                  <c:v>11.942582337510929</c:v>
                </c:pt>
                <c:pt idx="260">
                  <c:v>11.891466771529689</c:v>
                </c:pt>
                <c:pt idx="261">
                  <c:v>11.725540965415203</c:v>
                </c:pt>
                <c:pt idx="262">
                  <c:v>11.568898379600553</c:v>
                </c:pt>
                <c:pt idx="263">
                  <c:v>11.507191994996873</c:v>
                </c:pt>
                <c:pt idx="264">
                  <c:v>11.445508435932512</c:v>
                </c:pt>
                <c:pt idx="265">
                  <c:v>11.366434140336478</c:v>
                </c:pt>
                <c:pt idx="266">
                  <c:v>11.391106043329533</c:v>
                </c:pt>
                <c:pt idx="267">
                  <c:v>11.123171307220387</c:v>
                </c:pt>
                <c:pt idx="268">
                  <c:v>10.989245780215084</c:v>
                </c:pt>
                <c:pt idx="269">
                  <c:v>10.944452418544568</c:v>
                </c:pt>
                <c:pt idx="270">
                  <c:v>10.731811393215276</c:v>
                </c:pt>
                <c:pt idx="271">
                  <c:v>10.615149376617266</c:v>
                </c:pt>
                <c:pt idx="272">
                  <c:v>10.579150579150578</c:v>
                </c:pt>
                <c:pt idx="273">
                  <c:v>10.546348890320315</c:v>
                </c:pt>
                <c:pt idx="274">
                  <c:v>10.528426752231024</c:v>
                </c:pt>
                <c:pt idx="275">
                  <c:v>10.494746895893027</c:v>
                </c:pt>
                <c:pt idx="276">
                  <c:v>10.427350427350428</c:v>
                </c:pt>
                <c:pt idx="277">
                  <c:v>10.330064908161857</c:v>
                </c:pt>
                <c:pt idx="278">
                  <c:v>10.129929860871565</c:v>
                </c:pt>
                <c:pt idx="279">
                  <c:v>10.102427388803143</c:v>
                </c:pt>
                <c:pt idx="280">
                  <c:v>9.8475766398355891</c:v>
                </c:pt>
                <c:pt idx="281">
                  <c:v>9.8366353840806404</c:v>
                </c:pt>
                <c:pt idx="282">
                  <c:v>9.3585026395776669</c:v>
                </c:pt>
                <c:pt idx="283">
                  <c:v>9.1860465116279073</c:v>
                </c:pt>
                <c:pt idx="284">
                  <c:v>9.110316178167551</c:v>
                </c:pt>
                <c:pt idx="285">
                  <c:v>9.0206683407378794</c:v>
                </c:pt>
                <c:pt idx="286">
                  <c:v>8.8356620093147047</c:v>
                </c:pt>
                <c:pt idx="287">
                  <c:v>8.7237128353879623</c:v>
                </c:pt>
                <c:pt idx="288">
                  <c:v>8.4497275879148095</c:v>
                </c:pt>
                <c:pt idx="289">
                  <c:v>8.4820543327384499</c:v>
                </c:pt>
                <c:pt idx="290">
                  <c:v>8.4258468545402803</c:v>
                </c:pt>
                <c:pt idx="291">
                  <c:v>8.2853455123113573</c:v>
                </c:pt>
                <c:pt idx="292">
                  <c:v>8.2439248051352596</c:v>
                </c:pt>
                <c:pt idx="293">
                  <c:v>8.0094735708903002</c:v>
                </c:pt>
                <c:pt idx="294">
                  <c:v>8.0054090601757935</c:v>
                </c:pt>
                <c:pt idx="295">
                  <c:v>7.9604512612498413</c:v>
                </c:pt>
                <c:pt idx="296">
                  <c:v>7.9218699967979509</c:v>
                </c:pt>
                <c:pt idx="297">
                  <c:v>7.8922495274102085</c:v>
                </c:pt>
                <c:pt idx="298">
                  <c:v>7.7972709551656916</c:v>
                </c:pt>
                <c:pt idx="299">
                  <c:v>7.6856711481774393</c:v>
                </c:pt>
                <c:pt idx="300">
                  <c:v>7.6834045584045576</c:v>
                </c:pt>
                <c:pt idx="301">
                  <c:v>7.6185573643909654</c:v>
                </c:pt>
                <c:pt idx="302">
                  <c:v>7.3955396052294287</c:v>
                </c:pt>
                <c:pt idx="303">
                  <c:v>7.3611320186662654</c:v>
                </c:pt>
                <c:pt idx="304">
                  <c:v>7.1505274461499599</c:v>
                </c:pt>
                <c:pt idx="305">
                  <c:v>7.1533561979421858</c:v>
                </c:pt>
                <c:pt idx="306">
                  <c:v>7.111078155123832</c:v>
                </c:pt>
                <c:pt idx="307">
                  <c:v>6.5464523716189733</c:v>
                </c:pt>
                <c:pt idx="308">
                  <c:v>6.5516624955309259</c:v>
                </c:pt>
                <c:pt idx="309">
                  <c:v>6.4802506646410931</c:v>
                </c:pt>
                <c:pt idx="310">
                  <c:v>6.4035087719298254</c:v>
                </c:pt>
                <c:pt idx="311">
                  <c:v>6.1353075529652674</c:v>
                </c:pt>
                <c:pt idx="312">
                  <c:v>6.0855614973262027</c:v>
                </c:pt>
                <c:pt idx="313">
                  <c:v>5.9781619654231122</c:v>
                </c:pt>
                <c:pt idx="314">
                  <c:v>5.7346938775510203</c:v>
                </c:pt>
                <c:pt idx="315">
                  <c:v>5.5552475467095412</c:v>
                </c:pt>
                <c:pt idx="316">
                  <c:v>5.3303607620591809</c:v>
                </c:pt>
                <c:pt idx="317">
                  <c:v>4.9629629629629628</c:v>
                </c:pt>
                <c:pt idx="318">
                  <c:v>4.8141318062700185</c:v>
                </c:pt>
                <c:pt idx="319">
                  <c:v>4.7506163474303049</c:v>
                </c:pt>
                <c:pt idx="320">
                  <c:v>4.5132295227243953</c:v>
                </c:pt>
                <c:pt idx="321">
                  <c:v>4.4826400825025781</c:v>
                </c:pt>
                <c:pt idx="322">
                  <c:v>4.1825095057034218</c:v>
                </c:pt>
                <c:pt idx="323">
                  <c:v>4.0143644991663461</c:v>
                </c:pt>
                <c:pt idx="324">
                  <c:v>3.9899553571428568</c:v>
                </c:pt>
                <c:pt idx="325">
                  <c:v>3.9217840272437661</c:v>
                </c:pt>
                <c:pt idx="326">
                  <c:v>3.8131181676210311</c:v>
                </c:pt>
                <c:pt idx="327">
                  <c:v>3.3805888767720829</c:v>
                </c:pt>
                <c:pt idx="328">
                  <c:v>3.3390903857225105</c:v>
                </c:pt>
                <c:pt idx="329">
                  <c:v>3.2426255267480895</c:v>
                </c:pt>
                <c:pt idx="330">
                  <c:v>2.9218900675024106</c:v>
                </c:pt>
                <c:pt idx="331">
                  <c:v>2.7552140504939628</c:v>
                </c:pt>
                <c:pt idx="332">
                  <c:v>2.772984964259305</c:v>
                </c:pt>
                <c:pt idx="333">
                  <c:v>2.69543289436817</c:v>
                </c:pt>
                <c:pt idx="334">
                  <c:v>2.4700488093477295</c:v>
                </c:pt>
                <c:pt idx="335">
                  <c:v>2.42436800663075</c:v>
                </c:pt>
                <c:pt idx="336">
                  <c:v>2.2359154929577465</c:v>
                </c:pt>
                <c:pt idx="337">
                  <c:v>2.1210596914822268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A0-4869-8566-81889AB0D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06909376"/>
        <c:axId val="1"/>
      </c:barChart>
      <c:catAx>
        <c:axId val="11069093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9376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18" dropStyle="combo" dx="39" fmlaLink="$AG$5" fmlaRange="$BC$7:$BC$35" sel="18" val="11"/>
</file>

<file path=xl/ctrlProps/ctrlProp10.xml><?xml version="1.0" encoding="utf-8"?>
<formControlPr xmlns="http://schemas.microsoft.com/office/spreadsheetml/2009/9/main" objectType="Drop" dropLines="2" dropStyle="combo" dx="39" fmlaLink="$P$3" fmlaRange="$Q$3:$Q$4" sel="1" val="0"/>
</file>

<file path=xl/ctrlProps/ctrlProp11.xml><?xml version="1.0" encoding="utf-8"?>
<formControlPr xmlns="http://schemas.microsoft.com/office/spreadsheetml/2009/9/main" objectType="Drop" dropLines="65" dropStyle="combo" dx="39" fmlaLink="$AI$5" fmlaRange="$C$5:$C$437" sel="10" val="0"/>
</file>

<file path=xl/ctrlProps/ctrlProp12.xml><?xml version="1.0" encoding="utf-8"?>
<formControlPr xmlns="http://schemas.microsoft.com/office/spreadsheetml/2009/9/main" objectType="Drop" dropLines="65" dropStyle="combo" dx="39" fmlaLink="$AI$7" fmlaRange="$C$5:$C$437" sel="374" val="368"/>
</file>

<file path=xl/ctrlProps/ctrlProp13.xml><?xml version="1.0" encoding="utf-8"?>
<formControlPr xmlns="http://schemas.microsoft.com/office/spreadsheetml/2009/9/main" objectType="Drop" dropLines="3" dropStyle="combo" dx="39" fmlaLink="$AH$9" fmlaRange="$AN$5:$AN$7" sel="1" val="0"/>
</file>

<file path=xl/ctrlProps/ctrlProp14.xml><?xml version="1.0" encoding="utf-8"?>
<formControlPr xmlns="http://schemas.microsoft.com/office/spreadsheetml/2009/9/main" objectType="Drop" dropLines="2" dropStyle="combo" dx="39" fmlaLink="$AT$3" fmlaRange="$BB$1:$BB$2" sel="2" val="0"/>
</file>

<file path=xl/ctrlProps/ctrlProp2.xml><?xml version="1.0" encoding="utf-8"?>
<formControlPr xmlns="http://schemas.microsoft.com/office/spreadsheetml/2009/9/main" objectType="Drop" dropLines="18" dropStyle="combo" dx="39" fmlaLink="$AI$5" fmlaRange="$BC$7:$BC$35" sel="28" val="11"/>
</file>

<file path=xl/ctrlProps/ctrlProp3.xml><?xml version="1.0" encoding="utf-8"?>
<formControlPr xmlns="http://schemas.microsoft.com/office/spreadsheetml/2009/9/main" objectType="Drop" dropLines="2" dropStyle="combo" dx="39" fmlaLink="$AN$4" fmlaRange="$AU$1:$AU$2" sel="1" val="0"/>
</file>

<file path=xl/ctrlProps/ctrlProp4.xml><?xml version="1.0" encoding="utf-8"?>
<formControlPr xmlns="http://schemas.microsoft.com/office/spreadsheetml/2009/9/main" objectType="Drop" dropLines="35" dropStyle="combo" dx="39" fmlaLink="$Z$6" fmlaRange="$B$4:$B$84" sel="26" val="0"/>
</file>

<file path=xl/ctrlProps/ctrlProp5.xml><?xml version="1.0" encoding="utf-8"?>
<formControlPr xmlns="http://schemas.microsoft.com/office/spreadsheetml/2009/9/main" objectType="Drop" dropLines="35" dropStyle="combo" dx="39" fmlaLink="$AA$6" fmlaRange="$B$4:$B$84" sel="14" val="0"/>
</file>

<file path=xl/ctrlProps/ctrlProp6.xml><?xml version="1.0" encoding="utf-8"?>
<formControlPr xmlns="http://schemas.microsoft.com/office/spreadsheetml/2009/9/main" objectType="Drop" dropLines="45" dropStyle="combo" dx="39" fmlaLink="'Municipal Charts'!$E$3" fmlaRange="Municipalities!$B$7:$B$88" sel="14" val="0"/>
</file>

<file path=xl/ctrlProps/ctrlProp7.xml><?xml version="1.0" encoding="utf-8"?>
<formControlPr xmlns="http://schemas.microsoft.com/office/spreadsheetml/2009/9/main" objectType="Drop" dropLines="45" dropStyle="combo" dx="39" fmlaLink="$G$3" fmlaRange="Municipalities!$B$7:$B$88" sel="76" val="48"/>
</file>

<file path=xl/ctrlProps/ctrlProp8.xml><?xml version="1.0" encoding="utf-8"?>
<formControlPr xmlns="http://schemas.microsoft.com/office/spreadsheetml/2009/9/main" objectType="Drop" dropLines="17" dropStyle="combo" dx="39" fmlaLink="$E$37" fmlaRange="$D$7:$D$36" sel="8" val="6"/>
</file>

<file path=xl/ctrlProps/ctrlProp9.xml><?xml version="1.0" encoding="utf-8"?>
<formControlPr xmlns="http://schemas.microsoft.com/office/spreadsheetml/2009/9/main" objectType="Drop" dropLines="17" dropStyle="combo" dx="39" fmlaLink="$G$37" fmlaRange="$D$7:$D$36" sel="28" val="13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20</xdr:row>
      <xdr:rowOff>0</xdr:rowOff>
    </xdr:from>
    <xdr:to>
      <xdr:col>13</xdr:col>
      <xdr:colOff>223838</xdr:colOff>
      <xdr:row>23</xdr:row>
      <xdr:rowOff>9525</xdr:rowOff>
    </xdr:to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6253163" y="3571875"/>
          <a:ext cx="714375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9525</xdr:colOff>
      <xdr:row>86</xdr:row>
      <xdr:rowOff>9525</xdr:rowOff>
    </xdr:to>
    <xdr:pic>
      <xdr:nvPicPr>
        <xdr:cNvPr id="1422" name="Picture 4" descr="ecblank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14573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683418</xdr:colOff>
      <xdr:row>4</xdr:row>
      <xdr:rowOff>47625</xdr:rowOff>
    </xdr:from>
    <xdr:to>
      <xdr:col>47</xdr:col>
      <xdr:colOff>158353</xdr:colOff>
      <xdr:row>88</xdr:row>
      <xdr:rowOff>0</xdr:rowOff>
    </xdr:to>
    <xdr:graphicFrame macro="">
      <xdr:nvGraphicFramePr>
        <xdr:cNvPr id="1423" name="Chart 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</xdr:row>
          <xdr:rowOff>152400</xdr:rowOff>
        </xdr:from>
        <xdr:to>
          <xdr:col>33</xdr:col>
          <xdr:colOff>0</xdr:colOff>
          <xdr:row>4</xdr:row>
          <xdr:rowOff>171450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3</xdr:row>
          <xdr:rowOff>152400</xdr:rowOff>
        </xdr:from>
        <xdr:to>
          <xdr:col>35</xdr:col>
          <xdr:colOff>0</xdr:colOff>
          <xdr:row>4</xdr:row>
          <xdr:rowOff>171450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6350</xdr:colOff>
          <xdr:row>1</xdr:row>
          <xdr:rowOff>152400</xdr:rowOff>
        </xdr:from>
        <xdr:to>
          <xdr:col>41</xdr:col>
          <xdr:colOff>336550</xdr:colOff>
          <xdr:row>4</xdr:row>
          <xdr:rowOff>12700</xdr:rowOff>
        </xdr:to>
        <xdr:sp macro="" textlink="">
          <xdr:nvSpPr>
            <xdr:cNvPr id="1271" name="Drop Down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44450</xdr:colOff>
          <xdr:row>4</xdr:row>
          <xdr:rowOff>120650</xdr:rowOff>
        </xdr:from>
        <xdr:to>
          <xdr:col>25</xdr:col>
          <xdr:colOff>1308100</xdr:colOff>
          <xdr:row>5</xdr:row>
          <xdr:rowOff>127000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4</xdr:row>
          <xdr:rowOff>120650</xdr:rowOff>
        </xdr:from>
        <xdr:to>
          <xdr:col>26</xdr:col>
          <xdr:colOff>1308100</xdr:colOff>
          <xdr:row>5</xdr:row>
          <xdr:rowOff>127000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3341</xdr:colOff>
      <xdr:row>4</xdr:row>
      <xdr:rowOff>191502</xdr:rowOff>
    </xdr:from>
    <xdr:to>
      <xdr:col>8</xdr:col>
      <xdr:colOff>634999</xdr:colOff>
      <xdr:row>34</xdr:row>
      <xdr:rowOff>20052</xdr:rowOff>
    </xdr:to>
    <xdr:graphicFrame macro="">
      <xdr:nvGraphicFramePr>
        <xdr:cNvPr id="59639" name="Chart 1">
          <a:extLst>
            <a:ext uri="{FF2B5EF4-FFF2-40B4-BE49-F238E27FC236}">
              <a16:creationId xmlns:a16="http://schemas.microsoft.com/office/drawing/2014/main" id="{00000000-0008-0000-0200-0000F7E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609936</xdr:colOff>
      <xdr:row>4</xdr:row>
      <xdr:rowOff>188161</xdr:rowOff>
    </xdr:from>
    <xdr:to>
      <xdr:col>16</xdr:col>
      <xdr:colOff>38436</xdr:colOff>
      <xdr:row>35</xdr:row>
      <xdr:rowOff>5013</xdr:rowOff>
    </xdr:to>
    <xdr:graphicFrame macro="">
      <xdr:nvGraphicFramePr>
        <xdr:cNvPr id="59640" name="Chart 2">
          <a:extLst>
            <a:ext uri="{FF2B5EF4-FFF2-40B4-BE49-F238E27FC236}">
              <a16:creationId xmlns:a16="http://schemas.microsoft.com/office/drawing/2014/main" id="{00000000-0008-0000-0200-0000F8E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12700</xdr:rowOff>
        </xdr:from>
        <xdr:to>
          <xdr:col>5</xdr:col>
          <xdr:colOff>19050</xdr:colOff>
          <xdr:row>2</xdr:row>
          <xdr:rowOff>209550</xdr:rowOff>
        </xdr:to>
        <xdr:sp macro="" textlink="">
          <xdr:nvSpPr>
            <xdr:cNvPr id="59393" name="Drop Down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2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</xdr:row>
          <xdr:rowOff>12700</xdr:rowOff>
        </xdr:from>
        <xdr:to>
          <xdr:col>8</xdr:col>
          <xdr:colOff>19050</xdr:colOff>
          <xdr:row>2</xdr:row>
          <xdr:rowOff>209550</xdr:rowOff>
        </xdr:to>
        <xdr:sp macro="" textlink="">
          <xdr:nvSpPr>
            <xdr:cNvPr id="59394" name="Drop Down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2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36</xdr:row>
          <xdr:rowOff>0</xdr:rowOff>
        </xdr:from>
        <xdr:to>
          <xdr:col>5</xdr:col>
          <xdr:colOff>50800</xdr:colOff>
          <xdr:row>37</xdr:row>
          <xdr:rowOff>25400</xdr:rowOff>
        </xdr:to>
        <xdr:sp macro="" textlink="">
          <xdr:nvSpPr>
            <xdr:cNvPr id="59395" name="Drop Down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2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35</xdr:row>
          <xdr:rowOff>184150</xdr:rowOff>
        </xdr:from>
        <xdr:to>
          <xdr:col>7</xdr:col>
          <xdr:colOff>12700</xdr:colOff>
          <xdr:row>37</xdr:row>
          <xdr:rowOff>31750</xdr:rowOff>
        </xdr:to>
        <xdr:sp macro="" textlink="">
          <xdr:nvSpPr>
            <xdr:cNvPr id="59396" name="Drop Down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2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</xdr:row>
          <xdr:rowOff>12700</xdr:rowOff>
        </xdr:from>
        <xdr:to>
          <xdr:col>16</xdr:col>
          <xdr:colOff>12700</xdr:colOff>
          <xdr:row>2</xdr:row>
          <xdr:rowOff>203200</xdr:rowOff>
        </xdr:to>
        <xdr:sp macro="" textlink="">
          <xdr:nvSpPr>
            <xdr:cNvPr id="59420" name="Drop Down 28" hidden="1">
              <a:extLst>
                <a:ext uri="{63B3BB69-23CF-44E3-9099-C40C66FF867C}">
                  <a14:compatExt spid="_x0000_s59420"/>
                </a:ext>
                <a:ext uri="{FF2B5EF4-FFF2-40B4-BE49-F238E27FC236}">
                  <a16:creationId xmlns:a16="http://schemas.microsoft.com/office/drawing/2014/main" id="{00000000-0008-0000-0200-00001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63500</xdr:colOff>
      <xdr:row>9</xdr:row>
      <xdr:rowOff>10411</xdr:rowOff>
    </xdr:from>
    <xdr:to>
      <xdr:col>41</xdr:col>
      <xdr:colOff>55563</xdr:colOff>
      <xdr:row>33</xdr:row>
      <xdr:rowOff>119063</xdr:rowOff>
    </xdr:to>
    <xdr:graphicFrame macro="">
      <xdr:nvGraphicFramePr>
        <xdr:cNvPr id="100544" name="Chart 1">
          <a:extLst>
            <a:ext uri="{FF2B5EF4-FFF2-40B4-BE49-F238E27FC236}">
              <a16:creationId xmlns:a16="http://schemas.microsoft.com/office/drawing/2014/main" id="{00000000-0008-0000-0300-0000C08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41</xdr:col>
      <xdr:colOff>11074</xdr:colOff>
      <xdr:row>3</xdr:row>
      <xdr:rowOff>15911</xdr:rowOff>
    </xdr:from>
    <xdr:to>
      <xdr:col>52</xdr:col>
      <xdr:colOff>592099</xdr:colOff>
      <xdr:row>277</xdr:row>
      <xdr:rowOff>44486</xdr:rowOff>
    </xdr:to>
    <xdr:graphicFrame macro="">
      <xdr:nvGraphicFramePr>
        <xdr:cNvPr id="100545" name="Chart 2">
          <a:extLst>
            <a:ext uri="{FF2B5EF4-FFF2-40B4-BE49-F238E27FC236}">
              <a16:creationId xmlns:a16="http://schemas.microsoft.com/office/drawing/2014/main" id="{00000000-0008-0000-0300-0000C18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196850</xdr:colOff>
          <xdr:row>4</xdr:row>
          <xdr:rowOff>0</xdr:rowOff>
        </xdr:from>
        <xdr:to>
          <xdr:col>34</xdr:col>
          <xdr:colOff>622300</xdr:colOff>
          <xdr:row>5</xdr:row>
          <xdr:rowOff>0</xdr:rowOff>
        </xdr:to>
        <xdr:sp macro="" textlink="">
          <xdr:nvSpPr>
            <xdr:cNvPr id="100353" name="Drop Down 1" hidden="1">
              <a:extLst>
                <a:ext uri="{63B3BB69-23CF-44E3-9099-C40C66FF867C}">
                  <a14:compatExt spid="_x0000_s100353"/>
                </a:ext>
                <a:ext uri="{FF2B5EF4-FFF2-40B4-BE49-F238E27FC236}">
                  <a16:creationId xmlns:a16="http://schemas.microsoft.com/office/drawing/2014/main" id="{00000000-0008-0000-0300-000001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196850</xdr:colOff>
          <xdr:row>5</xdr:row>
          <xdr:rowOff>177800</xdr:rowOff>
        </xdr:from>
        <xdr:to>
          <xdr:col>34</xdr:col>
          <xdr:colOff>622300</xdr:colOff>
          <xdr:row>6</xdr:row>
          <xdr:rowOff>184150</xdr:rowOff>
        </xdr:to>
        <xdr:sp macro="" textlink="">
          <xdr:nvSpPr>
            <xdr:cNvPr id="100354" name="Drop Down 2" hidden="1">
              <a:extLst>
                <a:ext uri="{63B3BB69-23CF-44E3-9099-C40C66FF867C}">
                  <a14:compatExt spid="_x0000_s100354"/>
                </a:ext>
                <a:ext uri="{FF2B5EF4-FFF2-40B4-BE49-F238E27FC236}">
                  <a16:creationId xmlns:a16="http://schemas.microsoft.com/office/drawing/2014/main" id="{00000000-0008-0000-0300-000002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400050</xdr:colOff>
          <xdr:row>7</xdr:row>
          <xdr:rowOff>177800</xdr:rowOff>
        </xdr:from>
        <xdr:to>
          <xdr:col>34</xdr:col>
          <xdr:colOff>622300</xdr:colOff>
          <xdr:row>8</xdr:row>
          <xdr:rowOff>184150</xdr:rowOff>
        </xdr:to>
        <xdr:sp macro="" textlink="">
          <xdr:nvSpPr>
            <xdr:cNvPr id="100355" name="Drop Down 3" hidden="1">
              <a:extLst>
                <a:ext uri="{63B3BB69-23CF-44E3-9099-C40C66FF867C}">
                  <a14:compatExt spid="_x0000_s100355"/>
                </a:ext>
                <a:ext uri="{FF2B5EF4-FFF2-40B4-BE49-F238E27FC236}">
                  <a16:creationId xmlns:a16="http://schemas.microsoft.com/office/drawing/2014/main" id="{00000000-0008-0000-0300-000003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2</xdr:row>
          <xdr:rowOff>0</xdr:rowOff>
        </xdr:from>
        <xdr:to>
          <xdr:col>49</xdr:col>
          <xdr:colOff>431800</xdr:colOff>
          <xdr:row>3</xdr:row>
          <xdr:rowOff>50800</xdr:rowOff>
        </xdr:to>
        <xdr:sp macro="" textlink="">
          <xdr:nvSpPr>
            <xdr:cNvPr id="100358" name="Drop Down 6" hidden="1">
              <a:extLst>
                <a:ext uri="{63B3BB69-23CF-44E3-9099-C40C66FF867C}">
                  <a14:compatExt spid="_x0000_s100358"/>
                </a:ext>
                <a:ext uri="{FF2B5EF4-FFF2-40B4-BE49-F238E27FC236}">
                  <a16:creationId xmlns:a16="http://schemas.microsoft.com/office/drawing/2014/main" id="{00000000-0008-0000-0300-000006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RSVR1\Apps\Social%20Planning\1%20Index%20to%20Tables\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  <sheetName val="Table 2"/>
      <sheetName val="Table 3"/>
      <sheetName val="Explanatory Not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fitToPage="1"/>
  </sheetPr>
  <dimension ref="A1:BU575"/>
  <sheetViews>
    <sheetView showGridLines="0" showRowColHeaders="0" tabSelected="1" zoomScale="75" zoomScaleNormal="75" workbookViewId="0">
      <pane xSplit="2" ySplit="6" topLeftCell="AC7" activePane="bottomRight" state="frozen"/>
      <selection pane="topRight" activeCell="C1" sqref="C1"/>
      <selection pane="bottomLeft" activeCell="A7" sqref="A7"/>
      <selection pane="bottomRight" activeCell="AC13" sqref="AC13"/>
    </sheetView>
  </sheetViews>
  <sheetFormatPr defaultColWidth="9.08984375" defaultRowHeight="13" x14ac:dyDescent="0.25"/>
  <cols>
    <col min="1" max="1" width="3.08984375" style="143" customWidth="1"/>
    <col min="2" max="2" width="15.7265625" style="1" customWidth="1"/>
    <col min="3" max="22" width="6.81640625" style="1" customWidth="1"/>
    <col min="23" max="25" width="6.7265625" style="1" customWidth="1"/>
    <col min="26" max="26" width="7.6328125" style="1" customWidth="1"/>
    <col min="27" max="28" width="7.81640625" style="1" customWidth="1"/>
    <col min="29" max="29" width="7.453125" style="1" customWidth="1"/>
    <col min="30" max="30" width="6.453125" style="1" customWidth="1"/>
    <col min="31" max="31" width="6.81640625" style="1" customWidth="1"/>
    <col min="32" max="32" width="9" style="2" customWidth="1"/>
    <col min="33" max="33" width="9.7265625" style="1" customWidth="1"/>
    <col min="34" max="34" width="2.7265625" style="1" customWidth="1"/>
    <col min="35" max="37" width="9.7265625" style="1" customWidth="1"/>
    <col min="38" max="38" width="9.08984375" style="56"/>
    <col min="39" max="39" width="8.26953125" style="56" customWidth="1"/>
    <col min="40" max="40" width="9.08984375" style="56"/>
    <col min="41" max="16384" width="9.08984375" style="1"/>
  </cols>
  <sheetData>
    <row r="1" spans="1:73" ht="33.5" x14ac:dyDescent="0.25">
      <c r="B1" s="184" t="s">
        <v>581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1" t="s">
        <v>581</v>
      </c>
      <c r="AM1" s="181"/>
      <c r="AN1" s="181"/>
      <c r="AO1" s="181"/>
      <c r="AP1" s="181"/>
      <c r="AQ1" s="181"/>
      <c r="AR1" s="181"/>
      <c r="AS1" s="181"/>
      <c r="AT1" s="181"/>
      <c r="AU1" s="181" t="s">
        <v>577</v>
      </c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</row>
    <row r="2" spans="1:73" ht="12" customHeight="1" x14ac:dyDescent="0.25">
      <c r="B2" s="186" t="s">
        <v>580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13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50"/>
      <c r="AI2" s="50"/>
      <c r="AJ2" s="50"/>
      <c r="AK2" s="114"/>
      <c r="AN2" s="135" t="s">
        <v>579</v>
      </c>
      <c r="AO2" s="52"/>
      <c r="AP2" s="52"/>
      <c r="AR2" s="52"/>
      <c r="AS2" s="52"/>
      <c r="AT2" s="52"/>
      <c r="AU2" s="56" t="s">
        <v>578</v>
      </c>
      <c r="AV2" s="52"/>
      <c r="AW2" s="52"/>
      <c r="AX2" s="52"/>
      <c r="AY2" s="52"/>
      <c r="AZ2" s="52"/>
      <c r="BA2" s="52"/>
    </row>
    <row r="3" spans="1:73" ht="3.75" customHeight="1" x14ac:dyDescent="0.25">
      <c r="B3" s="56"/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0"/>
      <c r="AG3" s="51"/>
      <c r="AH3" s="51"/>
      <c r="AI3" s="51"/>
      <c r="AJ3" s="51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</row>
    <row r="4" spans="1:73" ht="15" customHeight="1" x14ac:dyDescent="0.25">
      <c r="B4" s="56"/>
      <c r="C4" s="62">
        <v>1</v>
      </c>
      <c r="D4" s="62">
        <v>2</v>
      </c>
      <c r="E4" s="62">
        <v>3</v>
      </c>
      <c r="F4" s="62">
        <v>4</v>
      </c>
      <c r="G4" s="62">
        <v>5</v>
      </c>
      <c r="H4" s="62">
        <v>6</v>
      </c>
      <c r="I4" s="62">
        <v>7</v>
      </c>
      <c r="J4" s="62">
        <v>8</v>
      </c>
      <c r="K4" s="62">
        <v>9</v>
      </c>
      <c r="L4" s="62">
        <v>10</v>
      </c>
      <c r="M4" s="62">
        <v>11</v>
      </c>
      <c r="N4" s="62">
        <v>12</v>
      </c>
      <c r="O4" s="62">
        <v>13</v>
      </c>
      <c r="P4" s="62">
        <v>14</v>
      </c>
      <c r="Q4" s="62">
        <v>15</v>
      </c>
      <c r="R4" s="62">
        <v>16</v>
      </c>
      <c r="S4" s="62">
        <v>17</v>
      </c>
      <c r="T4" s="62">
        <v>18</v>
      </c>
      <c r="U4" s="62"/>
      <c r="V4" s="62"/>
      <c r="W4" s="62"/>
      <c r="X4" s="62"/>
      <c r="Y4" s="142"/>
      <c r="Z4" s="62"/>
      <c r="AA4" s="62"/>
      <c r="AB4" s="62"/>
      <c r="AC4" s="62"/>
      <c r="AD4" s="62"/>
      <c r="AE4" s="62"/>
      <c r="AF4" s="63"/>
      <c r="AG4" s="137" t="s">
        <v>6</v>
      </c>
      <c r="AH4" s="138"/>
      <c r="AI4" s="138"/>
      <c r="AJ4" s="137" t="s">
        <v>5</v>
      </c>
      <c r="AK4" s="138"/>
      <c r="AN4" s="141">
        <v>1</v>
      </c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</row>
    <row r="5" spans="1:73" ht="16.5" customHeight="1" x14ac:dyDescent="0.25">
      <c r="C5" s="185" t="s">
        <v>0</v>
      </c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182" t="s">
        <v>94</v>
      </c>
      <c r="AG5" s="3">
        <v>18</v>
      </c>
      <c r="AH5" s="4" t="s">
        <v>2</v>
      </c>
      <c r="AI5" s="3">
        <v>28</v>
      </c>
      <c r="AJ5" s="187" t="s">
        <v>118</v>
      </c>
      <c r="AK5" s="187" t="s">
        <v>119</v>
      </c>
      <c r="AL5" s="57" t="s">
        <v>1</v>
      </c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</row>
    <row r="6" spans="1:73" s="5" customFormat="1" ht="17.25" customHeight="1" x14ac:dyDescent="0.25">
      <c r="A6" s="143"/>
      <c r="C6" s="6">
        <v>1996</v>
      </c>
      <c r="D6" s="6">
        <v>1997</v>
      </c>
      <c r="E6" s="6">
        <v>1998</v>
      </c>
      <c r="F6" s="6">
        <v>1999</v>
      </c>
      <c r="G6" s="6">
        <v>2000</v>
      </c>
      <c r="H6" s="6">
        <v>2001</v>
      </c>
      <c r="I6" s="6">
        <v>2002</v>
      </c>
      <c r="J6" s="6">
        <v>2003</v>
      </c>
      <c r="K6" s="6">
        <v>2004</v>
      </c>
      <c r="L6" s="6">
        <v>2005</v>
      </c>
      <c r="M6" s="6">
        <v>2006</v>
      </c>
      <c r="N6" s="6">
        <v>2007</v>
      </c>
      <c r="O6" s="6">
        <v>2008</v>
      </c>
      <c r="P6" s="6">
        <v>2009</v>
      </c>
      <c r="Q6" s="6">
        <v>2010</v>
      </c>
      <c r="R6" s="6">
        <v>2011</v>
      </c>
      <c r="S6" s="6">
        <v>2012</v>
      </c>
      <c r="T6" s="6">
        <v>2013</v>
      </c>
      <c r="U6" s="6">
        <v>2014</v>
      </c>
      <c r="V6" s="6">
        <v>2015</v>
      </c>
      <c r="W6" s="6">
        <v>2016</v>
      </c>
      <c r="X6" s="6">
        <v>2017</v>
      </c>
      <c r="Y6" s="6">
        <v>2018</v>
      </c>
      <c r="Z6" s="6">
        <v>2019</v>
      </c>
      <c r="AA6" s="6">
        <v>2020</v>
      </c>
      <c r="AB6" s="6">
        <v>2021</v>
      </c>
      <c r="AC6" s="6">
        <v>2022</v>
      </c>
      <c r="AD6" s="6">
        <v>2023</v>
      </c>
      <c r="AE6" s="6">
        <v>2024</v>
      </c>
      <c r="AF6" s="183"/>
      <c r="AG6" s="136" t="s">
        <v>3</v>
      </c>
      <c r="AH6" s="4"/>
      <c r="AI6" s="136" t="s">
        <v>4</v>
      </c>
      <c r="AJ6" s="188"/>
      <c r="AK6" s="188"/>
      <c r="AL6" s="57"/>
      <c r="AM6" s="56"/>
      <c r="AN6" s="56"/>
      <c r="AO6" s="56"/>
      <c r="AP6" s="52"/>
      <c r="AQ6" s="52"/>
      <c r="AR6" s="52"/>
      <c r="AS6" s="52"/>
      <c r="AT6" s="52"/>
      <c r="AU6" s="54"/>
      <c r="AV6" s="52"/>
      <c r="AW6" s="52"/>
      <c r="AX6" s="52"/>
      <c r="AY6" s="52"/>
      <c r="AZ6" s="52"/>
      <c r="BA6" s="54"/>
      <c r="BC6" s="146"/>
    </row>
    <row r="7" spans="1:73" x14ac:dyDescent="0.2">
      <c r="A7" s="144">
        <v>1</v>
      </c>
      <c r="B7" s="11" t="s">
        <v>46</v>
      </c>
      <c r="C7" s="53">
        <v>12037</v>
      </c>
      <c r="D7" s="53">
        <v>12246</v>
      </c>
      <c r="E7" s="53">
        <v>12282</v>
      </c>
      <c r="F7" s="53">
        <v>12449</v>
      </c>
      <c r="G7" s="53">
        <v>12712</v>
      </c>
      <c r="H7" s="53">
        <v>12904</v>
      </c>
      <c r="I7" s="53">
        <v>12825</v>
      </c>
      <c r="J7" s="53">
        <v>12743</v>
      </c>
      <c r="K7" s="53">
        <v>12626</v>
      </c>
      <c r="L7" s="53">
        <v>12620</v>
      </c>
      <c r="M7" s="53">
        <v>12515</v>
      </c>
      <c r="N7" s="53">
        <v>12474</v>
      </c>
      <c r="O7" s="53">
        <v>12359</v>
      </c>
      <c r="P7" s="53">
        <v>12270</v>
      </c>
      <c r="Q7" s="53">
        <v>12089</v>
      </c>
      <c r="R7" s="53">
        <v>12068</v>
      </c>
      <c r="S7" s="53">
        <v>12160</v>
      </c>
      <c r="T7" s="53">
        <v>12233</v>
      </c>
      <c r="U7" s="53">
        <v>12286</v>
      </c>
      <c r="V7" s="53">
        <v>12339</v>
      </c>
      <c r="W7" s="53">
        <v>12450</v>
      </c>
      <c r="X7" s="53">
        <v>12638</v>
      </c>
      <c r="Y7" s="53">
        <v>12730</v>
      </c>
      <c r="Z7" s="53">
        <v>12812</v>
      </c>
      <c r="AA7" s="53">
        <v>12971</v>
      </c>
      <c r="AB7" s="53">
        <v>13156</v>
      </c>
      <c r="AC7" s="53">
        <v>13191</v>
      </c>
      <c r="AD7" s="53">
        <v>13182</v>
      </c>
      <c r="AE7" s="53"/>
      <c r="AF7" s="7">
        <f>RANK(AD7,AD$7:AD$85)</f>
        <v>66</v>
      </c>
      <c r="AG7" s="14">
        <f>VLOOKUP($A7,$A$7:$AE$88,2+$AI$5)-VLOOKUP($A7,$A$7:$AE$88,2+$AG$5)+A7*0.0001</f>
        <v>949.00009999999997</v>
      </c>
      <c r="AI7" s="13">
        <f>(VLOOKUP($A7,$A$7:$AE$88,2+$AI$5)-VLOOKUP($A7,$A$7:$AE$88,2+$AG$5))/VLOOKUP($A7,$A$7:$AE$88,2+$AG$5)*100</f>
        <v>7.7577045696068003</v>
      </c>
      <c r="AJ7" s="8">
        <f>RANK(AG7,$AG$7:$AG$85)</f>
        <v>59</v>
      </c>
      <c r="AK7" s="8">
        <f>RANK(AI7,AI$7:AI$85)</f>
        <v>43</v>
      </c>
      <c r="AL7" s="58"/>
      <c r="AM7" s="56" t="str">
        <f t="shared" ref="AM7:AM38" si="0">IF($AN$4=1,VLOOKUP(MATCH(A7,AJ$7:AJ$85,0),A$7:AK$85,2),VLOOKUP(MATCH(A7,AK$7:AK$85,0),A$7:AK$85,2))</f>
        <v xml:space="preserve">Wyndham </v>
      </c>
      <c r="AN7" s="56">
        <f t="shared" ref="AN7:AN38" si="1">IF($AN$4=1,VLOOKUP(MATCH(A7,AJ$7:AJ$85,0),A$7:AK$85,33),VLOOKUP(MATCH(A7,AK$7:AK$85,0),A$7:AK$85,35))</f>
        <v>133445.00760000001</v>
      </c>
      <c r="AO7" s="56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C7" s="147">
        <v>1996</v>
      </c>
    </row>
    <row r="8" spans="1:73" x14ac:dyDescent="0.2">
      <c r="A8" s="144">
        <v>2</v>
      </c>
      <c r="B8" s="11" t="s">
        <v>84</v>
      </c>
      <c r="C8" s="53">
        <v>11965</v>
      </c>
      <c r="D8" s="53">
        <v>11938</v>
      </c>
      <c r="E8" s="53">
        <v>11828</v>
      </c>
      <c r="F8" s="53">
        <v>11748</v>
      </c>
      <c r="G8" s="53">
        <v>11687</v>
      </c>
      <c r="H8" s="53">
        <v>11721</v>
      </c>
      <c r="I8" s="53">
        <v>11757</v>
      </c>
      <c r="J8" s="53">
        <v>11705</v>
      </c>
      <c r="K8" s="53">
        <v>11650</v>
      </c>
      <c r="L8" s="53">
        <v>11611</v>
      </c>
      <c r="M8" s="53">
        <v>11660</v>
      </c>
      <c r="N8" s="53">
        <v>11538</v>
      </c>
      <c r="O8" s="53">
        <v>11472</v>
      </c>
      <c r="P8" s="53">
        <v>11465</v>
      </c>
      <c r="Q8" s="53">
        <v>11337</v>
      </c>
      <c r="R8" s="53">
        <v>11326</v>
      </c>
      <c r="S8" s="53">
        <v>11395</v>
      </c>
      <c r="T8" s="53">
        <v>11475</v>
      </c>
      <c r="U8" s="53">
        <v>11545</v>
      </c>
      <c r="V8" s="53">
        <v>11625</v>
      </c>
      <c r="W8" s="53">
        <v>11707</v>
      </c>
      <c r="X8" s="53">
        <v>11756</v>
      </c>
      <c r="Y8" s="53">
        <v>11795</v>
      </c>
      <c r="Z8" s="53">
        <v>11844</v>
      </c>
      <c r="AA8" s="53">
        <v>11962</v>
      </c>
      <c r="AB8" s="53">
        <v>11821</v>
      </c>
      <c r="AC8" s="53">
        <v>11758</v>
      </c>
      <c r="AD8" s="53">
        <v>11683</v>
      </c>
      <c r="AE8" s="53"/>
      <c r="AF8" s="7">
        <f t="shared" ref="AF8:AF71" si="2">RANK(AD8,AD$7:AD$85)</f>
        <v>68</v>
      </c>
      <c r="AG8" s="14">
        <f t="shared" ref="AG8:AG71" si="3">VLOOKUP($A8,$A$7:$AE$88,2+$AI$5)-VLOOKUP($A8,$A$7:$AE$88,2+$AG$5)+A8*0.0001</f>
        <v>208.00020000000001</v>
      </c>
      <c r="AI8" s="13">
        <f t="shared" ref="AI8:AI71" si="4">(VLOOKUP($A8,$A$7:$AE$88,2+$AI$5)-VLOOKUP($A8,$A$7:$AE$88,2+$AG$5))/VLOOKUP($A8,$A$7:$AE$88,2+$AG$5)*100</f>
        <v>1.812636165577342</v>
      </c>
      <c r="AJ8" s="8">
        <f t="shared" ref="AJ8:AJ71" si="5">RANK(AG8,$AG$7:$AG$85)</f>
        <v>68</v>
      </c>
      <c r="AK8" s="8">
        <f t="shared" ref="AK8:AK71" si="6">RANK(AI8,AI$7:AI$85)</f>
        <v>67</v>
      </c>
      <c r="AL8" s="58"/>
      <c r="AM8" s="56" t="str">
        <f t="shared" si="0"/>
        <v xml:space="preserve">Casey </v>
      </c>
      <c r="AN8" s="56">
        <f t="shared" si="1"/>
        <v>113752.00139999999</v>
      </c>
      <c r="AO8" s="56"/>
      <c r="AP8" s="52"/>
      <c r="AR8" s="52"/>
      <c r="AT8" s="52"/>
      <c r="AU8" s="52"/>
      <c r="AV8" s="52"/>
      <c r="AW8" s="52"/>
      <c r="AX8" s="52"/>
      <c r="AY8" s="52"/>
      <c r="AZ8" s="52"/>
      <c r="BA8" s="52"/>
      <c r="BC8" s="147">
        <v>1997</v>
      </c>
    </row>
    <row r="9" spans="1:73" x14ac:dyDescent="0.2">
      <c r="A9" s="144">
        <v>3</v>
      </c>
      <c r="B9" s="11" t="s">
        <v>16</v>
      </c>
      <c r="C9" s="53">
        <v>79109</v>
      </c>
      <c r="D9" s="53">
        <v>79718</v>
      </c>
      <c r="E9" s="53">
        <v>80444</v>
      </c>
      <c r="F9" s="53">
        <v>81392</v>
      </c>
      <c r="G9" s="53">
        <v>82585</v>
      </c>
      <c r="H9" s="53">
        <v>83599</v>
      </c>
      <c r="I9" s="53">
        <v>84186</v>
      </c>
      <c r="J9" s="53">
        <v>85069</v>
      </c>
      <c r="K9" s="53">
        <v>85825</v>
      </c>
      <c r="L9" s="53">
        <v>87066</v>
      </c>
      <c r="M9" s="53">
        <v>88451</v>
      </c>
      <c r="N9" s="53">
        <v>89353</v>
      </c>
      <c r="O9" s="53">
        <v>90758</v>
      </c>
      <c r="P9" s="53">
        <v>92286</v>
      </c>
      <c r="Q9" s="53">
        <v>93359</v>
      </c>
      <c r="R9" s="53">
        <v>95185</v>
      </c>
      <c r="S9" s="53">
        <v>96730</v>
      </c>
      <c r="T9" s="53">
        <v>98323</v>
      </c>
      <c r="U9" s="53">
        <v>99917</v>
      </c>
      <c r="V9" s="53">
        <v>101506</v>
      </c>
      <c r="W9" s="53">
        <v>103407</v>
      </c>
      <c r="X9" s="53">
        <v>105422</v>
      </c>
      <c r="Y9" s="53">
        <v>107324</v>
      </c>
      <c r="Z9" s="53">
        <v>109504</v>
      </c>
      <c r="AA9" s="53">
        <v>111325</v>
      </c>
      <c r="AB9" s="53">
        <v>113482</v>
      </c>
      <c r="AC9" s="53">
        <v>116011</v>
      </c>
      <c r="AD9" s="53">
        <v>118137</v>
      </c>
      <c r="AE9" s="53"/>
      <c r="AF9" s="7">
        <f t="shared" si="2"/>
        <v>26</v>
      </c>
      <c r="AG9" s="14">
        <f t="shared" si="3"/>
        <v>19814.0003</v>
      </c>
      <c r="AI9" s="13">
        <f t="shared" si="4"/>
        <v>20.151948170824731</v>
      </c>
      <c r="AJ9" s="8">
        <f t="shared" si="5"/>
        <v>11</v>
      </c>
      <c r="AK9" s="8">
        <f t="shared" si="6"/>
        <v>16</v>
      </c>
      <c r="AL9" s="58"/>
      <c r="AM9" s="56" t="str">
        <f t="shared" si="0"/>
        <v xml:space="preserve">Melton </v>
      </c>
      <c r="AN9" s="56">
        <f t="shared" si="1"/>
        <v>81981.004499999995</v>
      </c>
      <c r="AO9" s="167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C9" s="147">
        <v>1998</v>
      </c>
    </row>
    <row r="10" spans="1:73" x14ac:dyDescent="0.2">
      <c r="A10" s="144">
        <v>4</v>
      </c>
      <c r="B10" s="11" t="s">
        <v>17</v>
      </c>
      <c r="C10" s="53">
        <v>117901</v>
      </c>
      <c r="D10" s="53">
        <v>118443</v>
      </c>
      <c r="E10" s="53">
        <v>118877</v>
      </c>
      <c r="F10" s="53">
        <v>118766</v>
      </c>
      <c r="G10" s="53">
        <v>118603</v>
      </c>
      <c r="H10" s="53">
        <v>118696</v>
      </c>
      <c r="I10" s="53">
        <v>118580</v>
      </c>
      <c r="J10" s="53">
        <v>118566</v>
      </c>
      <c r="K10" s="53">
        <v>117949</v>
      </c>
      <c r="L10" s="53">
        <v>118524</v>
      </c>
      <c r="M10" s="53">
        <v>119163</v>
      </c>
      <c r="N10" s="53">
        <v>120199</v>
      </c>
      <c r="O10" s="53">
        <v>121077</v>
      </c>
      <c r="P10" s="53">
        <v>122410</v>
      </c>
      <c r="Q10" s="53">
        <v>122780</v>
      </c>
      <c r="R10" s="53">
        <v>122983</v>
      </c>
      <c r="S10" s="53">
        <v>123661</v>
      </c>
      <c r="T10" s="53">
        <v>124432</v>
      </c>
      <c r="U10" s="53">
        <v>125330</v>
      </c>
      <c r="V10" s="53">
        <v>126409</v>
      </c>
      <c r="W10" s="53">
        <v>127693</v>
      </c>
      <c r="X10" s="53">
        <v>129115</v>
      </c>
      <c r="Y10" s="53">
        <v>130250</v>
      </c>
      <c r="Z10" s="53">
        <v>131640</v>
      </c>
      <c r="AA10" s="53">
        <v>131895</v>
      </c>
      <c r="AB10" s="53">
        <v>127376</v>
      </c>
      <c r="AC10" s="53">
        <v>127427</v>
      </c>
      <c r="AD10" s="53">
        <v>129602</v>
      </c>
      <c r="AE10" s="53"/>
      <c r="AF10" s="7">
        <f t="shared" si="2"/>
        <v>21</v>
      </c>
      <c r="AG10" s="14">
        <f t="shared" si="3"/>
        <v>5170.0003999999999</v>
      </c>
      <c r="AI10" s="13">
        <f t="shared" si="4"/>
        <v>4.154879773691655</v>
      </c>
      <c r="AJ10" s="8">
        <f t="shared" si="5"/>
        <v>40</v>
      </c>
      <c r="AK10" s="8">
        <f t="shared" si="6"/>
        <v>61</v>
      </c>
      <c r="AL10" s="58"/>
      <c r="AM10" s="56" t="str">
        <f t="shared" si="0"/>
        <v xml:space="preserve">Hume </v>
      </c>
      <c r="AN10" s="56">
        <f t="shared" si="1"/>
        <v>77546.003299999997</v>
      </c>
      <c r="AO10" s="168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C10" s="147">
        <v>1999</v>
      </c>
    </row>
    <row r="11" spans="1:73" x14ac:dyDescent="0.2">
      <c r="A11" s="144">
        <v>5</v>
      </c>
      <c r="B11" s="11" t="s">
        <v>47</v>
      </c>
      <c r="C11" s="53">
        <v>21543</v>
      </c>
      <c r="D11" s="53">
        <v>22214</v>
      </c>
      <c r="E11" s="53">
        <v>22772</v>
      </c>
      <c r="F11" s="53">
        <v>23554</v>
      </c>
      <c r="G11" s="53">
        <v>24543</v>
      </c>
      <c r="H11" s="53">
        <v>25631</v>
      </c>
      <c r="I11" s="53">
        <v>26151</v>
      </c>
      <c r="J11" s="53">
        <v>26534</v>
      </c>
      <c r="K11" s="53">
        <v>26845</v>
      </c>
      <c r="L11" s="53">
        <v>27359</v>
      </c>
      <c r="M11" s="53">
        <v>27502</v>
      </c>
      <c r="N11" s="53">
        <v>27848</v>
      </c>
      <c r="O11" s="53">
        <v>28291</v>
      </c>
      <c r="P11" s="53">
        <v>28754</v>
      </c>
      <c r="Q11" s="53">
        <v>29474</v>
      </c>
      <c r="R11" s="53">
        <v>30233</v>
      </c>
      <c r="S11" s="53">
        <v>30789</v>
      </c>
      <c r="T11" s="53">
        <v>31278</v>
      </c>
      <c r="U11" s="53">
        <v>31847</v>
      </c>
      <c r="V11" s="53">
        <v>32490</v>
      </c>
      <c r="W11" s="53">
        <v>33317</v>
      </c>
      <c r="X11" s="53">
        <v>34386</v>
      </c>
      <c r="Y11" s="53">
        <v>35326</v>
      </c>
      <c r="Z11" s="53">
        <v>36315</v>
      </c>
      <c r="AA11" s="53">
        <v>37439</v>
      </c>
      <c r="AB11" s="53">
        <v>40641</v>
      </c>
      <c r="AC11" s="53">
        <v>41813</v>
      </c>
      <c r="AD11" s="53">
        <v>42729</v>
      </c>
      <c r="AE11" s="53"/>
      <c r="AF11" s="7">
        <f t="shared" si="2"/>
        <v>44</v>
      </c>
      <c r="AG11" s="14">
        <f t="shared" si="3"/>
        <v>11451.0005</v>
      </c>
      <c r="AI11" s="13">
        <f t="shared" si="4"/>
        <v>36.610397084212551</v>
      </c>
      <c r="AJ11" s="8">
        <f t="shared" si="5"/>
        <v>21</v>
      </c>
      <c r="AK11" s="8">
        <f t="shared" si="6"/>
        <v>9</v>
      </c>
      <c r="AL11" s="58"/>
      <c r="AM11" s="56" t="str">
        <f t="shared" si="0"/>
        <v xml:space="preserve">Whittlesea </v>
      </c>
      <c r="AN11" s="56">
        <f>IF($AN$4=1,VLOOKUP(MATCH(A11,AJ$7:AJ$85,0),A$7:AK$85,33),VLOOKUP(MATCH(A11,AK$7:AK$85,0),A$7:AK$85,35))</f>
        <v>65404.007400000002</v>
      </c>
      <c r="AO11" s="168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C11" s="147">
        <v>2000</v>
      </c>
    </row>
    <row r="12" spans="1:73" x14ac:dyDescent="0.2">
      <c r="A12" s="144">
        <v>6</v>
      </c>
      <c r="B12" s="11" t="s">
        <v>48</v>
      </c>
      <c r="C12" s="53">
        <v>34470</v>
      </c>
      <c r="D12" s="53">
        <v>34709</v>
      </c>
      <c r="E12" s="53">
        <v>34927</v>
      </c>
      <c r="F12" s="53">
        <v>35352</v>
      </c>
      <c r="G12" s="53">
        <v>35947</v>
      </c>
      <c r="H12" s="53">
        <v>36399</v>
      </c>
      <c r="I12" s="53">
        <v>36446</v>
      </c>
      <c r="J12" s="53">
        <v>36667</v>
      </c>
      <c r="K12" s="53">
        <v>37080</v>
      </c>
      <c r="L12" s="53">
        <v>37610</v>
      </c>
      <c r="M12" s="53">
        <v>38600</v>
      </c>
      <c r="N12" s="53">
        <v>39188</v>
      </c>
      <c r="O12" s="53">
        <v>39956</v>
      </c>
      <c r="P12" s="53">
        <v>40991</v>
      </c>
      <c r="Q12" s="53">
        <v>42097</v>
      </c>
      <c r="R12" s="53">
        <v>43389</v>
      </c>
      <c r="S12" s="53">
        <v>44459</v>
      </c>
      <c r="T12" s="53">
        <v>45520</v>
      </c>
      <c r="U12" s="53">
        <v>46500</v>
      </c>
      <c r="V12" s="53">
        <v>47654</v>
      </c>
      <c r="W12" s="53">
        <v>49008</v>
      </c>
      <c r="X12" s="53">
        <v>50676</v>
      </c>
      <c r="Y12" s="53">
        <v>52012</v>
      </c>
      <c r="Z12" s="53">
        <v>53394</v>
      </c>
      <c r="AA12" s="53">
        <v>54866</v>
      </c>
      <c r="AB12" s="53">
        <v>57580</v>
      </c>
      <c r="AC12" s="53">
        <v>59277</v>
      </c>
      <c r="AD12" s="53">
        <v>60644</v>
      </c>
      <c r="AE12" s="53"/>
      <c r="AF12" s="7">
        <f t="shared" si="2"/>
        <v>37</v>
      </c>
      <c r="AG12" s="14">
        <f t="shared" si="3"/>
        <v>15124.000599999999</v>
      </c>
      <c r="AI12" s="13">
        <f t="shared" si="4"/>
        <v>33.224956063268891</v>
      </c>
      <c r="AJ12" s="8">
        <f t="shared" si="5"/>
        <v>17</v>
      </c>
      <c r="AK12" s="8">
        <f t="shared" si="6"/>
        <v>11</v>
      </c>
      <c r="AL12" s="58"/>
      <c r="AM12" s="56" t="str">
        <f t="shared" si="0"/>
        <v xml:space="preserve">Greater Geelong </v>
      </c>
      <c r="AN12" s="56">
        <f t="shared" si="1"/>
        <v>59788.002699999997</v>
      </c>
      <c r="AO12" s="168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C12" s="147">
        <v>2001</v>
      </c>
    </row>
    <row r="13" spans="1:73" x14ac:dyDescent="0.2">
      <c r="A13" s="144">
        <v>7</v>
      </c>
      <c r="B13" s="11" t="s">
        <v>18</v>
      </c>
      <c r="C13" s="53">
        <v>86365</v>
      </c>
      <c r="D13" s="53">
        <v>86638</v>
      </c>
      <c r="E13" s="53">
        <v>86790</v>
      </c>
      <c r="F13" s="53">
        <v>87183</v>
      </c>
      <c r="G13" s="53">
        <v>87810</v>
      </c>
      <c r="H13" s="53">
        <v>88808</v>
      </c>
      <c r="I13" s="53">
        <v>89432</v>
      </c>
      <c r="J13" s="53">
        <v>89934</v>
      </c>
      <c r="K13" s="53">
        <v>90151</v>
      </c>
      <c r="L13" s="53">
        <v>90778</v>
      </c>
      <c r="M13" s="53">
        <v>91730</v>
      </c>
      <c r="N13" s="53">
        <v>92646</v>
      </c>
      <c r="O13" s="53">
        <v>93990</v>
      </c>
      <c r="P13" s="53">
        <v>95033</v>
      </c>
      <c r="Q13" s="53">
        <v>95594</v>
      </c>
      <c r="R13" s="53">
        <v>96119</v>
      </c>
      <c r="S13" s="53">
        <v>96958</v>
      </c>
      <c r="T13" s="53">
        <v>98199</v>
      </c>
      <c r="U13" s="53">
        <v>99752</v>
      </c>
      <c r="V13" s="53">
        <v>101227</v>
      </c>
      <c r="W13" s="53">
        <v>102737</v>
      </c>
      <c r="X13" s="53">
        <v>104282</v>
      </c>
      <c r="Y13" s="53">
        <v>105745</v>
      </c>
      <c r="Z13" s="53">
        <v>106856</v>
      </c>
      <c r="AA13" s="53">
        <v>107516</v>
      </c>
      <c r="AB13" s="53">
        <v>102337</v>
      </c>
      <c r="AC13" s="53">
        <v>102241</v>
      </c>
      <c r="AD13" s="53">
        <v>104272</v>
      </c>
      <c r="AE13" s="53"/>
      <c r="AF13" s="7">
        <f t="shared" si="2"/>
        <v>30</v>
      </c>
      <c r="AG13" s="14">
        <f t="shared" si="3"/>
        <v>6073.0006999999996</v>
      </c>
      <c r="AI13" s="13">
        <f t="shared" si="4"/>
        <v>6.184380696341103</v>
      </c>
      <c r="AJ13" s="8">
        <f t="shared" si="5"/>
        <v>35</v>
      </c>
      <c r="AK13" s="8">
        <f t="shared" si="6"/>
        <v>52</v>
      </c>
      <c r="AL13" s="58"/>
      <c r="AM13" s="56" t="str">
        <f t="shared" si="0"/>
        <v xml:space="preserve">Melbourne </v>
      </c>
      <c r="AN13" s="56">
        <f t="shared" si="1"/>
        <v>57883.004399999998</v>
      </c>
      <c r="AO13" s="168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C13" s="147">
        <v>2002</v>
      </c>
    </row>
    <row r="14" spans="1:73" x14ac:dyDescent="0.2">
      <c r="A14" s="144">
        <v>8</v>
      </c>
      <c r="B14" s="11" t="s">
        <v>85</v>
      </c>
      <c r="C14" s="53">
        <v>13800</v>
      </c>
      <c r="D14" s="53">
        <v>13969</v>
      </c>
      <c r="E14" s="53">
        <v>13946</v>
      </c>
      <c r="F14" s="53">
        <v>13964</v>
      </c>
      <c r="G14" s="53">
        <v>13947</v>
      </c>
      <c r="H14" s="53">
        <v>14017</v>
      </c>
      <c r="I14" s="53">
        <v>13992</v>
      </c>
      <c r="J14" s="53">
        <v>13976</v>
      </c>
      <c r="K14" s="53">
        <v>13934</v>
      </c>
      <c r="L14" s="53">
        <v>13912</v>
      </c>
      <c r="M14" s="53">
        <v>13981</v>
      </c>
      <c r="N14" s="53">
        <v>13973</v>
      </c>
      <c r="O14" s="53">
        <v>13880</v>
      </c>
      <c r="P14" s="53">
        <v>13882</v>
      </c>
      <c r="Q14" s="53">
        <v>13838</v>
      </c>
      <c r="R14" s="53">
        <v>13818</v>
      </c>
      <c r="S14" s="53">
        <v>13848</v>
      </c>
      <c r="T14" s="53">
        <v>13873</v>
      </c>
      <c r="U14" s="53">
        <v>13894</v>
      </c>
      <c r="V14" s="53">
        <v>13920</v>
      </c>
      <c r="W14" s="53">
        <v>13962</v>
      </c>
      <c r="X14" s="53">
        <v>13974</v>
      </c>
      <c r="Y14" s="53">
        <v>14023</v>
      </c>
      <c r="Z14" s="53">
        <v>14034</v>
      </c>
      <c r="AA14" s="53">
        <v>14135</v>
      </c>
      <c r="AB14" s="53">
        <v>14431</v>
      </c>
      <c r="AC14" s="53">
        <v>14463</v>
      </c>
      <c r="AD14" s="53">
        <v>14529</v>
      </c>
      <c r="AE14" s="53"/>
      <c r="AF14" s="7">
        <f t="shared" si="2"/>
        <v>64</v>
      </c>
      <c r="AG14" s="14">
        <f t="shared" si="3"/>
        <v>656.00080000000003</v>
      </c>
      <c r="AI14" s="13">
        <f t="shared" si="4"/>
        <v>4.7286095293015213</v>
      </c>
      <c r="AJ14" s="8">
        <f t="shared" si="5"/>
        <v>62</v>
      </c>
      <c r="AK14" s="8">
        <f t="shared" si="6"/>
        <v>60</v>
      </c>
      <c r="AL14" s="58"/>
      <c r="AM14" s="56" t="str">
        <f t="shared" si="0"/>
        <v xml:space="preserve">Cardinia </v>
      </c>
      <c r="AN14" s="56">
        <f t="shared" si="1"/>
        <v>42337.001300000004</v>
      </c>
      <c r="AO14" s="168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C14" s="147">
        <v>2003</v>
      </c>
    </row>
    <row r="15" spans="1:73" x14ac:dyDescent="0.2">
      <c r="A15" s="144">
        <v>9</v>
      </c>
      <c r="B15" s="11" t="s">
        <v>19</v>
      </c>
      <c r="C15" s="53">
        <v>153860</v>
      </c>
      <c r="D15" s="53">
        <v>154475</v>
      </c>
      <c r="E15" s="53">
        <v>154892</v>
      </c>
      <c r="F15" s="53">
        <v>155241</v>
      </c>
      <c r="G15" s="53">
        <v>155808</v>
      </c>
      <c r="H15" s="53">
        <v>157214</v>
      </c>
      <c r="I15" s="53">
        <v>158234</v>
      </c>
      <c r="J15" s="53">
        <v>158995</v>
      </c>
      <c r="K15" s="53">
        <v>159969</v>
      </c>
      <c r="L15" s="53">
        <v>161146</v>
      </c>
      <c r="M15" s="53">
        <v>161229</v>
      </c>
      <c r="N15" s="53">
        <v>162413</v>
      </c>
      <c r="O15" s="53">
        <v>164096</v>
      </c>
      <c r="P15" s="53">
        <v>165568</v>
      </c>
      <c r="Q15" s="53">
        <v>166326</v>
      </c>
      <c r="R15" s="53">
        <v>167062</v>
      </c>
      <c r="S15" s="53">
        <v>168540</v>
      </c>
      <c r="T15" s="53">
        <v>170545</v>
      </c>
      <c r="U15" s="53">
        <v>172816</v>
      </c>
      <c r="V15" s="53">
        <v>174994</v>
      </c>
      <c r="W15" s="53">
        <v>177361</v>
      </c>
      <c r="X15" s="53">
        <v>179677</v>
      </c>
      <c r="Y15" s="53">
        <v>181376</v>
      </c>
      <c r="Z15" s="53">
        <v>183197</v>
      </c>
      <c r="AA15" s="53">
        <v>182974</v>
      </c>
      <c r="AB15" s="53">
        <v>169901</v>
      </c>
      <c r="AC15" s="53">
        <v>169632</v>
      </c>
      <c r="AD15" s="53">
        <v>174537</v>
      </c>
      <c r="AE15" s="53"/>
      <c r="AF15" s="7">
        <f t="shared" si="2"/>
        <v>12</v>
      </c>
      <c r="AG15" s="14">
        <f t="shared" si="3"/>
        <v>3992.0009</v>
      </c>
      <c r="AI15" s="13">
        <f t="shared" si="4"/>
        <v>2.340731185317658</v>
      </c>
      <c r="AJ15" s="8">
        <f t="shared" si="5"/>
        <v>44</v>
      </c>
      <c r="AK15" s="8">
        <f t="shared" si="6"/>
        <v>66</v>
      </c>
      <c r="AL15" s="58"/>
      <c r="AM15" s="56" t="str">
        <f t="shared" si="0"/>
        <v xml:space="preserve">Moreland </v>
      </c>
      <c r="AN15" s="56">
        <f t="shared" si="1"/>
        <v>20999.0052</v>
      </c>
      <c r="AO15" s="168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C15" s="147">
        <v>2004</v>
      </c>
    </row>
    <row r="16" spans="1:73" x14ac:dyDescent="0.2">
      <c r="A16" s="144">
        <v>10</v>
      </c>
      <c r="B16" s="11" t="s">
        <v>20</v>
      </c>
      <c r="C16" s="53">
        <v>155584</v>
      </c>
      <c r="D16" s="53">
        <v>156875</v>
      </c>
      <c r="E16" s="53">
        <v>161137</v>
      </c>
      <c r="F16" s="53">
        <v>164277</v>
      </c>
      <c r="G16" s="53">
        <v>165444</v>
      </c>
      <c r="H16" s="53">
        <v>168247</v>
      </c>
      <c r="I16" s="53">
        <v>170433</v>
      </c>
      <c r="J16" s="53">
        <v>171496</v>
      </c>
      <c r="K16" s="53">
        <v>172194</v>
      </c>
      <c r="L16" s="53">
        <v>173403</v>
      </c>
      <c r="M16" s="53">
        <v>176003</v>
      </c>
      <c r="N16" s="53">
        <v>177827</v>
      </c>
      <c r="O16" s="53">
        <v>181030</v>
      </c>
      <c r="P16" s="53">
        <v>185763</v>
      </c>
      <c r="Q16" s="53">
        <v>188895</v>
      </c>
      <c r="R16" s="53">
        <v>191496</v>
      </c>
      <c r="S16" s="53">
        <v>194042</v>
      </c>
      <c r="T16" s="53">
        <v>196667</v>
      </c>
      <c r="U16" s="53">
        <v>199365</v>
      </c>
      <c r="V16" s="53">
        <v>202193</v>
      </c>
      <c r="W16" s="53">
        <v>205741</v>
      </c>
      <c r="X16" s="53">
        <v>206997</v>
      </c>
      <c r="Y16" s="53">
        <v>208744</v>
      </c>
      <c r="Z16" s="53">
        <v>209568</v>
      </c>
      <c r="AA16" s="53">
        <v>208147</v>
      </c>
      <c r="AB16" s="53">
        <v>196712</v>
      </c>
      <c r="AC16" s="53">
        <v>193392</v>
      </c>
      <c r="AD16" s="53">
        <v>196046</v>
      </c>
      <c r="AE16" s="53"/>
      <c r="AF16" s="7">
        <f t="shared" si="2"/>
        <v>8</v>
      </c>
      <c r="AG16" s="14">
        <f t="shared" si="3"/>
        <v>-620.99900000000002</v>
      </c>
      <c r="AI16" s="13">
        <f t="shared" si="4"/>
        <v>-0.31576217667427686</v>
      </c>
      <c r="AJ16" s="8">
        <f t="shared" si="5"/>
        <v>78</v>
      </c>
      <c r="AK16" s="8">
        <f t="shared" si="6"/>
        <v>73</v>
      </c>
      <c r="AL16" s="58"/>
      <c r="AM16" s="56" t="str">
        <f t="shared" si="0"/>
        <v xml:space="preserve">Monash </v>
      </c>
      <c r="AN16" s="56">
        <f t="shared" si="1"/>
        <v>20186.0049</v>
      </c>
      <c r="AO16" s="168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C16" s="147">
        <v>2005</v>
      </c>
    </row>
    <row r="17" spans="1:55" x14ac:dyDescent="0.2">
      <c r="A17" s="144">
        <v>11</v>
      </c>
      <c r="B17" s="11" t="s">
        <v>49</v>
      </c>
      <c r="C17" s="53">
        <v>7927</v>
      </c>
      <c r="D17" s="53">
        <v>7868</v>
      </c>
      <c r="E17" s="53">
        <v>7722</v>
      </c>
      <c r="F17" s="53">
        <v>7616</v>
      </c>
      <c r="G17" s="53">
        <v>7406</v>
      </c>
      <c r="H17" s="53">
        <v>7331</v>
      </c>
      <c r="I17" s="53">
        <v>7256</v>
      </c>
      <c r="J17" s="53">
        <v>7169</v>
      </c>
      <c r="K17" s="53">
        <v>7101</v>
      </c>
      <c r="L17" s="53">
        <v>7092</v>
      </c>
      <c r="M17" s="53">
        <v>7102</v>
      </c>
      <c r="N17" s="53">
        <v>6986</v>
      </c>
      <c r="O17" s="53">
        <v>6879</v>
      </c>
      <c r="P17" s="53">
        <v>6807</v>
      </c>
      <c r="Q17" s="53">
        <v>6622</v>
      </c>
      <c r="R17" s="53">
        <v>6465</v>
      </c>
      <c r="S17" s="53">
        <v>6424</v>
      </c>
      <c r="T17" s="53">
        <v>6367</v>
      </c>
      <c r="U17" s="53">
        <v>6307</v>
      </c>
      <c r="V17" s="53">
        <v>6269</v>
      </c>
      <c r="W17" s="53">
        <v>6230</v>
      </c>
      <c r="X17" s="53">
        <v>6205</v>
      </c>
      <c r="Y17" s="53">
        <v>6183</v>
      </c>
      <c r="Z17" s="53">
        <v>6123</v>
      </c>
      <c r="AA17" s="53">
        <v>6101</v>
      </c>
      <c r="AB17" s="53">
        <v>6130</v>
      </c>
      <c r="AC17" s="53">
        <v>6120</v>
      </c>
      <c r="AD17" s="53">
        <v>6040</v>
      </c>
      <c r="AE17" s="53"/>
      <c r="AF17" s="7">
        <f t="shared" si="2"/>
        <v>76</v>
      </c>
      <c r="AG17" s="14">
        <f t="shared" si="3"/>
        <v>-326.99889999999999</v>
      </c>
      <c r="AI17" s="13">
        <f t="shared" si="4"/>
        <v>-5.135856761426103</v>
      </c>
      <c r="AJ17" s="8">
        <f t="shared" si="5"/>
        <v>76</v>
      </c>
      <c r="AK17" s="8">
        <f t="shared" si="6"/>
        <v>78</v>
      </c>
      <c r="AL17" s="58"/>
      <c r="AM17" s="56" t="str">
        <f t="shared" si="0"/>
        <v xml:space="preserve">Ballarat </v>
      </c>
      <c r="AN17" s="56">
        <f t="shared" si="1"/>
        <v>19814.0003</v>
      </c>
      <c r="AO17" s="168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C17" s="147">
        <v>2006</v>
      </c>
    </row>
    <row r="18" spans="1:55" x14ac:dyDescent="0.2">
      <c r="A18" s="144">
        <v>12</v>
      </c>
      <c r="B18" s="11" t="s">
        <v>50</v>
      </c>
      <c r="C18" s="53">
        <v>34708</v>
      </c>
      <c r="D18" s="53">
        <v>35208</v>
      </c>
      <c r="E18" s="53">
        <v>35512</v>
      </c>
      <c r="F18" s="53">
        <v>35843</v>
      </c>
      <c r="G18" s="53">
        <v>36076</v>
      </c>
      <c r="H18" s="53">
        <v>36349</v>
      </c>
      <c r="I18" s="53">
        <v>36450</v>
      </c>
      <c r="J18" s="53">
        <v>36540</v>
      </c>
      <c r="K18" s="53">
        <v>36618</v>
      </c>
      <c r="L18" s="53">
        <v>37110</v>
      </c>
      <c r="M18" s="53">
        <v>37434</v>
      </c>
      <c r="N18" s="53">
        <v>37389</v>
      </c>
      <c r="O18" s="53">
        <v>37321</v>
      </c>
      <c r="P18" s="53">
        <v>37247</v>
      </c>
      <c r="Q18" s="53">
        <v>36973</v>
      </c>
      <c r="R18" s="53">
        <v>36855</v>
      </c>
      <c r="S18" s="53">
        <v>37016</v>
      </c>
      <c r="T18" s="53">
        <v>37154</v>
      </c>
      <c r="U18" s="53">
        <v>37260</v>
      </c>
      <c r="V18" s="53">
        <v>37333</v>
      </c>
      <c r="W18" s="53">
        <v>37429</v>
      </c>
      <c r="X18" s="53">
        <v>37597</v>
      </c>
      <c r="Y18" s="53">
        <v>37590</v>
      </c>
      <c r="Z18" s="53">
        <v>37615</v>
      </c>
      <c r="AA18" s="53">
        <v>37668</v>
      </c>
      <c r="AB18" s="53">
        <v>38545</v>
      </c>
      <c r="AC18" s="53">
        <v>38556</v>
      </c>
      <c r="AD18" s="53">
        <v>38299</v>
      </c>
      <c r="AE18" s="53"/>
      <c r="AF18" s="7">
        <f t="shared" si="2"/>
        <v>47</v>
      </c>
      <c r="AG18" s="14">
        <f t="shared" si="3"/>
        <v>1145.0011999999999</v>
      </c>
      <c r="AI18" s="13">
        <f t="shared" si="4"/>
        <v>3.0817677773590999</v>
      </c>
      <c r="AJ18" s="8">
        <f t="shared" si="5"/>
        <v>58</v>
      </c>
      <c r="AK18" s="8">
        <f t="shared" si="6"/>
        <v>64</v>
      </c>
      <c r="AL18" s="58"/>
      <c r="AM18" s="56" t="str">
        <f t="shared" si="0"/>
        <v xml:space="preserve">Greater Bendigo </v>
      </c>
      <c r="AN18" s="56">
        <f t="shared" si="1"/>
        <v>18395.002499999999</v>
      </c>
      <c r="AO18" s="168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C18" s="147">
        <v>2007</v>
      </c>
    </row>
    <row r="19" spans="1:55" x14ac:dyDescent="0.2">
      <c r="A19" s="144">
        <v>13</v>
      </c>
      <c r="B19" s="11" t="s">
        <v>51</v>
      </c>
      <c r="C19" s="53">
        <v>42716</v>
      </c>
      <c r="D19" s="53">
        <v>43236</v>
      </c>
      <c r="E19" s="53">
        <v>44016</v>
      </c>
      <c r="F19" s="53">
        <v>44974</v>
      </c>
      <c r="G19" s="53">
        <v>45777</v>
      </c>
      <c r="H19" s="53">
        <v>47010</v>
      </c>
      <c r="I19" s="53">
        <v>48248</v>
      </c>
      <c r="J19" s="53">
        <v>50524</v>
      </c>
      <c r="K19" s="53">
        <v>53390</v>
      </c>
      <c r="L19" s="53">
        <v>55729</v>
      </c>
      <c r="M19" s="53">
        <v>58540</v>
      </c>
      <c r="N19" s="53">
        <v>60782</v>
      </c>
      <c r="O19" s="53">
        <v>63880</v>
      </c>
      <c r="P19" s="53">
        <v>67936</v>
      </c>
      <c r="Q19" s="53">
        <v>71830</v>
      </c>
      <c r="R19" s="53">
        <v>75831</v>
      </c>
      <c r="S19" s="53">
        <v>80451</v>
      </c>
      <c r="T19" s="53">
        <v>84623</v>
      </c>
      <c r="U19" s="53">
        <v>88153</v>
      </c>
      <c r="V19" s="53">
        <v>92430</v>
      </c>
      <c r="W19" s="53">
        <v>97625</v>
      </c>
      <c r="X19" s="53">
        <v>102403</v>
      </c>
      <c r="Y19" s="53">
        <v>107117</v>
      </c>
      <c r="Z19" s="53">
        <v>112179</v>
      </c>
      <c r="AA19" s="53">
        <v>116131</v>
      </c>
      <c r="AB19" s="53">
        <v>119521</v>
      </c>
      <c r="AC19" s="53">
        <v>123181</v>
      </c>
      <c r="AD19" s="53">
        <v>126960</v>
      </c>
      <c r="AE19" s="53"/>
      <c r="AF19" s="7">
        <f t="shared" si="2"/>
        <v>23</v>
      </c>
      <c r="AG19" s="14">
        <f t="shared" si="3"/>
        <v>42337.001300000004</v>
      </c>
      <c r="AI19" s="13">
        <f t="shared" si="4"/>
        <v>50.03013365160772</v>
      </c>
      <c r="AJ19" s="8">
        <f t="shared" si="5"/>
        <v>8</v>
      </c>
      <c r="AK19" s="8">
        <f t="shared" si="6"/>
        <v>3</v>
      </c>
      <c r="AL19" s="58"/>
      <c r="AM19" s="56" t="str">
        <f t="shared" si="0"/>
        <v xml:space="preserve">Mornington Peninsula </v>
      </c>
      <c r="AN19" s="56">
        <f t="shared" si="1"/>
        <v>16483.005300000001</v>
      </c>
      <c r="AO19" s="168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C19" s="147">
        <v>2008</v>
      </c>
    </row>
    <row r="20" spans="1:55" x14ac:dyDescent="0.2">
      <c r="A20" s="144">
        <v>14</v>
      </c>
      <c r="B20" s="11" t="s">
        <v>21</v>
      </c>
      <c r="C20" s="53">
        <v>148957</v>
      </c>
      <c r="D20" s="53">
        <v>153694</v>
      </c>
      <c r="E20" s="53">
        <v>159855</v>
      </c>
      <c r="F20" s="53">
        <v>166132</v>
      </c>
      <c r="G20" s="53">
        <v>173642</v>
      </c>
      <c r="H20" s="53">
        <v>181562</v>
      </c>
      <c r="I20" s="53">
        <v>190758</v>
      </c>
      <c r="J20" s="53">
        <v>201119</v>
      </c>
      <c r="K20" s="53">
        <v>209202</v>
      </c>
      <c r="L20" s="53">
        <v>215923</v>
      </c>
      <c r="M20" s="53">
        <v>222681</v>
      </c>
      <c r="N20" s="53">
        <v>230207</v>
      </c>
      <c r="O20" s="53">
        <v>238176</v>
      </c>
      <c r="P20" s="53">
        <v>246721</v>
      </c>
      <c r="Q20" s="53">
        <v>254471</v>
      </c>
      <c r="R20" s="53">
        <v>261282</v>
      </c>
      <c r="S20" s="53">
        <v>269447</v>
      </c>
      <c r="T20" s="53">
        <v>278358</v>
      </c>
      <c r="U20" s="53">
        <v>288553</v>
      </c>
      <c r="V20" s="53">
        <v>300408</v>
      </c>
      <c r="W20" s="53">
        <v>313521</v>
      </c>
      <c r="X20" s="53">
        <v>326771</v>
      </c>
      <c r="Y20" s="53">
        <v>340443</v>
      </c>
      <c r="Z20" s="53">
        <v>353962</v>
      </c>
      <c r="AA20" s="53">
        <v>364394</v>
      </c>
      <c r="AB20" s="53">
        <v>369453</v>
      </c>
      <c r="AC20" s="53">
        <v>379104</v>
      </c>
      <c r="AD20" s="53">
        <v>392110</v>
      </c>
      <c r="AE20" s="53"/>
      <c r="AF20" s="7">
        <f t="shared" si="2"/>
        <v>1</v>
      </c>
      <c r="AG20" s="14">
        <f t="shared" si="3"/>
        <v>113752.00139999999</v>
      </c>
      <c r="AI20" s="13">
        <f t="shared" si="4"/>
        <v>40.865360435123115</v>
      </c>
      <c r="AJ20" s="8">
        <f t="shared" si="5"/>
        <v>2</v>
      </c>
      <c r="AK20" s="8">
        <f t="shared" si="6"/>
        <v>7</v>
      </c>
      <c r="AL20" s="58"/>
      <c r="AM20" s="56" t="str">
        <f t="shared" si="0"/>
        <v xml:space="preserve">Whitehorse </v>
      </c>
      <c r="AN20" s="56">
        <f t="shared" si="1"/>
        <v>16349.007299999999</v>
      </c>
      <c r="AO20" s="168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C20" s="147">
        <v>2009</v>
      </c>
    </row>
    <row r="21" spans="1:55" x14ac:dyDescent="0.2">
      <c r="A21" s="144">
        <v>15</v>
      </c>
      <c r="B21" s="11" t="s">
        <v>52</v>
      </c>
      <c r="C21" s="53">
        <v>12914</v>
      </c>
      <c r="D21" s="53">
        <v>12975</v>
      </c>
      <c r="E21" s="53">
        <v>12980</v>
      </c>
      <c r="F21" s="53">
        <v>13003</v>
      </c>
      <c r="G21" s="53">
        <v>13018</v>
      </c>
      <c r="H21" s="53">
        <v>13087</v>
      </c>
      <c r="I21" s="53">
        <v>13026</v>
      </c>
      <c r="J21" s="53">
        <v>12928</v>
      </c>
      <c r="K21" s="53">
        <v>12754</v>
      </c>
      <c r="L21" s="53">
        <v>12745</v>
      </c>
      <c r="M21" s="53">
        <v>12692</v>
      </c>
      <c r="N21" s="53">
        <v>12710</v>
      </c>
      <c r="O21" s="53">
        <v>12699</v>
      </c>
      <c r="P21" s="53">
        <v>12757</v>
      </c>
      <c r="Q21" s="53">
        <v>12600</v>
      </c>
      <c r="R21" s="53">
        <v>12579</v>
      </c>
      <c r="S21" s="53">
        <v>12702</v>
      </c>
      <c r="T21" s="53">
        <v>12787</v>
      </c>
      <c r="U21" s="53">
        <v>12847</v>
      </c>
      <c r="V21" s="53">
        <v>12903</v>
      </c>
      <c r="W21" s="53">
        <v>13012</v>
      </c>
      <c r="X21" s="53">
        <v>13148</v>
      </c>
      <c r="Y21" s="53">
        <v>13208</v>
      </c>
      <c r="Z21" s="53">
        <v>13182</v>
      </c>
      <c r="AA21" s="53">
        <v>13092</v>
      </c>
      <c r="AB21" s="53">
        <v>13382</v>
      </c>
      <c r="AC21" s="53">
        <v>13520</v>
      </c>
      <c r="AD21" s="53">
        <v>13574</v>
      </c>
      <c r="AE21" s="53"/>
      <c r="AF21" s="7">
        <f t="shared" si="2"/>
        <v>65</v>
      </c>
      <c r="AG21" s="14">
        <f t="shared" si="3"/>
        <v>787.00149999999996</v>
      </c>
      <c r="AI21" s="13">
        <f t="shared" si="4"/>
        <v>6.1546883553609133</v>
      </c>
      <c r="AJ21" s="8">
        <f t="shared" si="5"/>
        <v>61</v>
      </c>
      <c r="AK21" s="8">
        <f t="shared" si="6"/>
        <v>53</v>
      </c>
      <c r="AL21" s="58"/>
      <c r="AM21" s="56" t="str">
        <f t="shared" si="0"/>
        <v xml:space="preserve">Mitchell </v>
      </c>
      <c r="AN21" s="56">
        <f t="shared" si="1"/>
        <v>15995.0047</v>
      </c>
      <c r="AO21" s="168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C21" s="147">
        <v>2010</v>
      </c>
    </row>
    <row r="22" spans="1:55" x14ac:dyDescent="0.2">
      <c r="A22" s="144">
        <v>16</v>
      </c>
      <c r="B22" s="11" t="s">
        <v>53</v>
      </c>
      <c r="C22" s="53">
        <v>20710</v>
      </c>
      <c r="D22" s="53">
        <v>20769</v>
      </c>
      <c r="E22" s="53">
        <v>20726</v>
      </c>
      <c r="F22" s="53">
        <v>20682</v>
      </c>
      <c r="G22" s="53">
        <v>20825</v>
      </c>
      <c r="H22" s="53">
        <v>21005</v>
      </c>
      <c r="I22" s="53">
        <v>20920</v>
      </c>
      <c r="J22" s="53">
        <v>20973</v>
      </c>
      <c r="K22" s="53">
        <v>20981</v>
      </c>
      <c r="L22" s="53">
        <v>21044</v>
      </c>
      <c r="M22" s="53">
        <v>21044</v>
      </c>
      <c r="N22" s="53">
        <v>21011</v>
      </c>
      <c r="O22" s="53">
        <v>20988</v>
      </c>
      <c r="P22" s="53">
        <v>20940</v>
      </c>
      <c r="Q22" s="53">
        <v>20855</v>
      </c>
      <c r="R22" s="53">
        <v>20799</v>
      </c>
      <c r="S22" s="53">
        <v>20906</v>
      </c>
      <c r="T22" s="53">
        <v>21037</v>
      </c>
      <c r="U22" s="53">
        <v>21142</v>
      </c>
      <c r="V22" s="53">
        <v>21248</v>
      </c>
      <c r="W22" s="53">
        <v>21359</v>
      </c>
      <c r="X22" s="53">
        <v>21430</v>
      </c>
      <c r="Y22" s="53">
        <v>21502</v>
      </c>
      <c r="Z22" s="53">
        <v>21562</v>
      </c>
      <c r="AA22" s="53">
        <v>21657</v>
      </c>
      <c r="AB22" s="53">
        <v>22304</v>
      </c>
      <c r="AC22" s="53">
        <v>22198</v>
      </c>
      <c r="AD22" s="53">
        <v>22273</v>
      </c>
      <c r="AE22" s="53"/>
      <c r="AF22" s="7">
        <f t="shared" si="2"/>
        <v>53</v>
      </c>
      <c r="AG22" s="14">
        <f t="shared" si="3"/>
        <v>1236.0016000000001</v>
      </c>
      <c r="AI22" s="13">
        <f t="shared" si="4"/>
        <v>5.8753624566240434</v>
      </c>
      <c r="AJ22" s="8">
        <f t="shared" si="5"/>
        <v>56</v>
      </c>
      <c r="AK22" s="8">
        <f t="shared" si="6"/>
        <v>54</v>
      </c>
      <c r="AL22" s="58"/>
      <c r="AM22" s="56" t="str">
        <f t="shared" si="0"/>
        <v xml:space="preserve">Glen Eira </v>
      </c>
      <c r="AN22" s="56">
        <f t="shared" si="1"/>
        <v>15384.002200000001</v>
      </c>
      <c r="AO22" s="168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C22" s="147">
        <v>2011</v>
      </c>
    </row>
    <row r="23" spans="1:55" x14ac:dyDescent="0.2">
      <c r="A23" s="144">
        <v>17</v>
      </c>
      <c r="B23" s="11" t="s">
        <v>54</v>
      </c>
      <c r="C23" s="53">
        <v>17812</v>
      </c>
      <c r="D23" s="53">
        <v>17850</v>
      </c>
      <c r="E23" s="53">
        <v>17866</v>
      </c>
      <c r="F23" s="53">
        <v>17758</v>
      </c>
      <c r="G23" s="53">
        <v>17612</v>
      </c>
      <c r="H23" s="53">
        <v>17558</v>
      </c>
      <c r="I23" s="53">
        <v>17443</v>
      </c>
      <c r="J23" s="53">
        <v>17209</v>
      </c>
      <c r="K23" s="53">
        <v>17182</v>
      </c>
      <c r="L23" s="53">
        <v>17145</v>
      </c>
      <c r="M23" s="53">
        <v>17165</v>
      </c>
      <c r="N23" s="53">
        <v>17012</v>
      </c>
      <c r="O23" s="53">
        <v>16852</v>
      </c>
      <c r="P23" s="53">
        <v>16778</v>
      </c>
      <c r="Q23" s="53">
        <v>16563</v>
      </c>
      <c r="R23" s="53">
        <v>16526</v>
      </c>
      <c r="S23" s="53">
        <v>16452</v>
      </c>
      <c r="T23" s="53">
        <v>16368</v>
      </c>
      <c r="U23" s="53">
        <v>16282</v>
      </c>
      <c r="V23" s="53">
        <v>16199</v>
      </c>
      <c r="W23" s="53">
        <v>16133</v>
      </c>
      <c r="X23" s="53">
        <v>16210</v>
      </c>
      <c r="Y23" s="53">
        <v>16139</v>
      </c>
      <c r="Z23" s="53">
        <v>16017</v>
      </c>
      <c r="AA23" s="53">
        <v>15927</v>
      </c>
      <c r="AB23" s="53">
        <v>16029</v>
      </c>
      <c r="AC23" s="53">
        <v>15999</v>
      </c>
      <c r="AD23" s="53">
        <v>15948</v>
      </c>
      <c r="AE23" s="53"/>
      <c r="AF23" s="7">
        <f t="shared" si="2"/>
        <v>62</v>
      </c>
      <c r="AG23" s="14">
        <f t="shared" si="3"/>
        <v>-419.99829999999997</v>
      </c>
      <c r="AI23" s="13">
        <f t="shared" si="4"/>
        <v>-2.5659824046920821</v>
      </c>
      <c r="AJ23" s="8">
        <f t="shared" si="5"/>
        <v>77</v>
      </c>
      <c r="AK23" s="8">
        <f t="shared" si="6"/>
        <v>75</v>
      </c>
      <c r="AL23" s="58"/>
      <c r="AM23" s="56" t="str">
        <f t="shared" si="0"/>
        <v xml:space="preserve">Baw Baw </v>
      </c>
      <c r="AN23" s="56">
        <f t="shared" si="1"/>
        <v>15124.000599999999</v>
      </c>
      <c r="AO23" s="168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C23" s="147">
        <v>2012</v>
      </c>
    </row>
    <row r="24" spans="1:55" x14ac:dyDescent="0.2">
      <c r="A24" s="144">
        <v>18</v>
      </c>
      <c r="B24" s="11" t="s">
        <v>22</v>
      </c>
      <c r="C24" s="53">
        <v>127405</v>
      </c>
      <c r="D24" s="53">
        <v>127756</v>
      </c>
      <c r="E24" s="53">
        <v>127450</v>
      </c>
      <c r="F24" s="53">
        <v>127548</v>
      </c>
      <c r="G24" s="53">
        <v>127351</v>
      </c>
      <c r="H24" s="53">
        <v>127855</v>
      </c>
      <c r="I24" s="53">
        <v>128364</v>
      </c>
      <c r="J24" s="53">
        <v>128970</v>
      </c>
      <c r="K24" s="53">
        <v>130027</v>
      </c>
      <c r="L24" s="53">
        <v>131615</v>
      </c>
      <c r="M24" s="53">
        <v>133644</v>
      </c>
      <c r="N24" s="53">
        <v>135766</v>
      </c>
      <c r="O24" s="53">
        <v>138217</v>
      </c>
      <c r="P24" s="53">
        <v>140609</v>
      </c>
      <c r="Q24" s="53">
        <v>141780</v>
      </c>
      <c r="R24" s="53">
        <v>142942</v>
      </c>
      <c r="S24" s="53">
        <v>145000</v>
      </c>
      <c r="T24" s="53">
        <v>147253</v>
      </c>
      <c r="U24" s="53">
        <v>149539</v>
      </c>
      <c r="V24" s="53">
        <v>152037</v>
      </c>
      <c r="W24" s="53">
        <v>155022</v>
      </c>
      <c r="X24" s="53">
        <v>158751</v>
      </c>
      <c r="Y24" s="53">
        <v>161653</v>
      </c>
      <c r="Z24" s="53">
        <v>164224</v>
      </c>
      <c r="AA24" s="53">
        <v>166356</v>
      </c>
      <c r="AB24" s="53">
        <v>150335</v>
      </c>
      <c r="AC24" s="53">
        <v>150605</v>
      </c>
      <c r="AD24" s="53">
        <v>155683</v>
      </c>
      <c r="AE24" s="53"/>
      <c r="AF24" s="7">
        <f t="shared" si="2"/>
        <v>19</v>
      </c>
      <c r="AG24" s="14">
        <f t="shared" si="3"/>
        <v>8430.0018</v>
      </c>
      <c r="AI24" s="13">
        <f t="shared" si="4"/>
        <v>5.724840920049167</v>
      </c>
      <c r="AJ24" s="8">
        <f t="shared" si="5"/>
        <v>28</v>
      </c>
      <c r="AK24" s="8">
        <f t="shared" si="6"/>
        <v>55</v>
      </c>
      <c r="AL24" s="58"/>
      <c r="AM24" s="56" t="str">
        <f t="shared" si="0"/>
        <v xml:space="preserve">Greater Dandenong </v>
      </c>
      <c r="AN24" s="56">
        <f t="shared" si="1"/>
        <v>14975.0026</v>
      </c>
      <c r="AO24" s="168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C24" s="147">
        <v>2013</v>
      </c>
    </row>
    <row r="25" spans="1:55" x14ac:dyDescent="0.2">
      <c r="A25" s="144">
        <v>19</v>
      </c>
      <c r="B25" s="11" t="s">
        <v>55</v>
      </c>
      <c r="C25" s="53">
        <v>39094</v>
      </c>
      <c r="D25" s="53">
        <v>39399</v>
      </c>
      <c r="E25" s="53">
        <v>39462</v>
      </c>
      <c r="F25" s="53">
        <v>39496</v>
      </c>
      <c r="G25" s="53">
        <v>39357</v>
      </c>
      <c r="H25" s="53">
        <v>39439</v>
      </c>
      <c r="I25" s="53">
        <v>39533</v>
      </c>
      <c r="J25" s="53">
        <v>39728</v>
      </c>
      <c r="K25" s="53">
        <v>40319</v>
      </c>
      <c r="L25" s="53">
        <v>40835</v>
      </c>
      <c r="M25" s="53">
        <v>41388</v>
      </c>
      <c r="N25" s="53">
        <v>41695</v>
      </c>
      <c r="O25" s="53">
        <v>42011</v>
      </c>
      <c r="P25" s="53">
        <v>42374</v>
      </c>
      <c r="Q25" s="53">
        <v>42385</v>
      </c>
      <c r="R25" s="53">
        <v>42826</v>
      </c>
      <c r="S25" s="53">
        <v>43305</v>
      </c>
      <c r="T25" s="53">
        <v>43746</v>
      </c>
      <c r="U25" s="53">
        <v>44201</v>
      </c>
      <c r="V25" s="53">
        <v>44771</v>
      </c>
      <c r="W25" s="53">
        <v>45426</v>
      </c>
      <c r="X25" s="53">
        <v>46136</v>
      </c>
      <c r="Y25" s="53">
        <v>46816</v>
      </c>
      <c r="Z25" s="53">
        <v>47308</v>
      </c>
      <c r="AA25" s="53">
        <v>47721</v>
      </c>
      <c r="AB25" s="53">
        <v>48453</v>
      </c>
      <c r="AC25" s="53">
        <v>48939</v>
      </c>
      <c r="AD25" s="53">
        <v>49179</v>
      </c>
      <c r="AE25" s="53"/>
      <c r="AF25" s="7">
        <f t="shared" si="2"/>
        <v>41</v>
      </c>
      <c r="AG25" s="14">
        <f t="shared" si="3"/>
        <v>5433.0019000000002</v>
      </c>
      <c r="AI25" s="13">
        <f t="shared" si="4"/>
        <v>12.419421204224387</v>
      </c>
      <c r="AJ25" s="8">
        <f t="shared" si="5"/>
        <v>38</v>
      </c>
      <c r="AK25" s="8">
        <f t="shared" si="6"/>
        <v>27</v>
      </c>
      <c r="AL25" s="58"/>
      <c r="AM25" s="56" t="str">
        <f t="shared" si="0"/>
        <v xml:space="preserve">Yarra </v>
      </c>
      <c r="AN25" s="56">
        <f t="shared" si="1"/>
        <v>13277.0077</v>
      </c>
      <c r="AO25" s="168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C25" s="147">
        <v>2014</v>
      </c>
    </row>
    <row r="26" spans="1:55" x14ac:dyDescent="0.2">
      <c r="A26" s="144">
        <v>20</v>
      </c>
      <c r="B26" s="11" t="s">
        <v>23</v>
      </c>
      <c r="C26" s="53">
        <v>109190</v>
      </c>
      <c r="D26" s="53">
        <v>109809</v>
      </c>
      <c r="E26" s="53">
        <v>110268</v>
      </c>
      <c r="F26" s="53">
        <v>111060</v>
      </c>
      <c r="G26" s="53">
        <v>112506</v>
      </c>
      <c r="H26" s="53">
        <v>114008</v>
      </c>
      <c r="I26" s="53">
        <v>115365</v>
      </c>
      <c r="J26" s="53">
        <v>116634</v>
      </c>
      <c r="K26" s="53">
        <v>118291</v>
      </c>
      <c r="L26" s="53">
        <v>119950</v>
      </c>
      <c r="M26" s="53">
        <v>121369</v>
      </c>
      <c r="N26" s="53">
        <v>123126</v>
      </c>
      <c r="O26" s="53">
        <v>125279</v>
      </c>
      <c r="P26" s="53">
        <v>127346</v>
      </c>
      <c r="Q26" s="53">
        <v>129052</v>
      </c>
      <c r="R26" s="53">
        <v>130350</v>
      </c>
      <c r="S26" s="53">
        <v>132226</v>
      </c>
      <c r="T26" s="53">
        <v>134376</v>
      </c>
      <c r="U26" s="53">
        <v>136270</v>
      </c>
      <c r="V26" s="53">
        <v>137932</v>
      </c>
      <c r="W26" s="53">
        <v>139511</v>
      </c>
      <c r="X26" s="53">
        <v>140718</v>
      </c>
      <c r="Y26" s="53">
        <v>141847</v>
      </c>
      <c r="Z26" s="53">
        <v>142645</v>
      </c>
      <c r="AA26" s="53">
        <v>143281</v>
      </c>
      <c r="AB26" s="53">
        <v>140809</v>
      </c>
      <c r="AC26" s="53">
        <v>141161</v>
      </c>
      <c r="AD26" s="53">
        <v>142826</v>
      </c>
      <c r="AE26" s="53"/>
      <c r="AF26" s="7">
        <f t="shared" si="2"/>
        <v>20</v>
      </c>
      <c r="AG26" s="14">
        <f t="shared" si="3"/>
        <v>8450.0020000000004</v>
      </c>
      <c r="AI26" s="13">
        <f t="shared" si="4"/>
        <v>6.2883252961838432</v>
      </c>
      <c r="AJ26" s="8">
        <f t="shared" si="5"/>
        <v>27</v>
      </c>
      <c r="AK26" s="8">
        <f t="shared" si="6"/>
        <v>51</v>
      </c>
      <c r="AL26" s="58"/>
      <c r="AM26" s="56" t="str">
        <f t="shared" si="0"/>
        <v xml:space="preserve">Maribyrnong </v>
      </c>
      <c r="AN26" s="56">
        <f t="shared" si="1"/>
        <v>11803.004199999999</v>
      </c>
      <c r="AO26" s="168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C26" s="147">
        <v>2015</v>
      </c>
    </row>
    <row r="27" spans="1:55" x14ac:dyDescent="0.2">
      <c r="A27" s="144">
        <v>21</v>
      </c>
      <c r="B27" s="11" t="s">
        <v>56</v>
      </c>
      <c r="C27" s="53">
        <v>12565</v>
      </c>
      <c r="D27" s="53">
        <v>12484</v>
      </c>
      <c r="E27" s="53">
        <v>12397</v>
      </c>
      <c r="F27" s="53">
        <v>12193</v>
      </c>
      <c r="G27" s="53">
        <v>12067</v>
      </c>
      <c r="H27" s="53">
        <v>12055</v>
      </c>
      <c r="I27" s="53">
        <v>11931</v>
      </c>
      <c r="J27" s="53">
        <v>11795</v>
      </c>
      <c r="K27" s="53">
        <v>11700</v>
      </c>
      <c r="L27" s="53">
        <v>11656</v>
      </c>
      <c r="M27" s="53">
        <v>11650</v>
      </c>
      <c r="N27" s="53">
        <v>11411</v>
      </c>
      <c r="O27" s="53">
        <v>11253</v>
      </c>
      <c r="P27" s="53">
        <v>11071</v>
      </c>
      <c r="Q27" s="53">
        <v>10692</v>
      </c>
      <c r="R27" s="53">
        <v>10453</v>
      </c>
      <c r="S27" s="53">
        <v>10499</v>
      </c>
      <c r="T27" s="53">
        <v>10526</v>
      </c>
      <c r="U27" s="53">
        <v>10538</v>
      </c>
      <c r="V27" s="53">
        <v>10543</v>
      </c>
      <c r="W27" s="53">
        <v>10563</v>
      </c>
      <c r="X27" s="53">
        <v>10569</v>
      </c>
      <c r="Y27" s="53">
        <v>10546</v>
      </c>
      <c r="Z27" s="53">
        <v>10469</v>
      </c>
      <c r="AA27" s="53">
        <v>10400</v>
      </c>
      <c r="AB27" s="53">
        <v>10612</v>
      </c>
      <c r="AC27" s="53">
        <v>10534</v>
      </c>
      <c r="AD27" s="53">
        <v>10420</v>
      </c>
      <c r="AE27" s="53"/>
      <c r="AF27" s="7">
        <f t="shared" si="2"/>
        <v>71</v>
      </c>
      <c r="AG27" s="14">
        <f t="shared" si="3"/>
        <v>-105.9979</v>
      </c>
      <c r="AI27" s="13">
        <f t="shared" si="4"/>
        <v>-1.0070302109063272</v>
      </c>
      <c r="AJ27" s="8">
        <f t="shared" si="5"/>
        <v>73</v>
      </c>
      <c r="AK27" s="8">
        <f t="shared" si="6"/>
        <v>74</v>
      </c>
      <c r="AL27" s="58"/>
      <c r="AM27" s="56" t="str">
        <f t="shared" si="0"/>
        <v xml:space="preserve">Bass Coast </v>
      </c>
      <c r="AN27" s="56">
        <f t="shared" si="1"/>
        <v>11451.0005</v>
      </c>
      <c r="AO27" s="56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C27" s="147">
        <v>2016</v>
      </c>
    </row>
    <row r="28" spans="1:55" x14ac:dyDescent="0.2">
      <c r="A28" s="144">
        <v>22</v>
      </c>
      <c r="B28" s="11" t="s">
        <v>24</v>
      </c>
      <c r="C28" s="53">
        <v>120271</v>
      </c>
      <c r="D28" s="53">
        <v>120745</v>
      </c>
      <c r="E28" s="53">
        <v>121012</v>
      </c>
      <c r="F28" s="53">
        <v>121426</v>
      </c>
      <c r="G28" s="53">
        <v>122119</v>
      </c>
      <c r="H28" s="53">
        <v>123105</v>
      </c>
      <c r="I28" s="53">
        <v>124186</v>
      </c>
      <c r="J28" s="53">
        <v>124973</v>
      </c>
      <c r="K28" s="53">
        <v>126223</v>
      </c>
      <c r="L28" s="53">
        <v>127635</v>
      </c>
      <c r="M28" s="53">
        <v>129779</v>
      </c>
      <c r="N28" s="53">
        <v>131573</v>
      </c>
      <c r="O28" s="53">
        <v>133717</v>
      </c>
      <c r="P28" s="53">
        <v>135904</v>
      </c>
      <c r="Q28" s="53">
        <v>136515</v>
      </c>
      <c r="R28" s="53">
        <v>137152</v>
      </c>
      <c r="S28" s="53">
        <v>139234</v>
      </c>
      <c r="T28" s="53">
        <v>141453</v>
      </c>
      <c r="U28" s="53">
        <v>144039</v>
      </c>
      <c r="V28" s="53">
        <v>146410</v>
      </c>
      <c r="W28" s="53">
        <v>149012</v>
      </c>
      <c r="X28" s="53">
        <v>151457</v>
      </c>
      <c r="Y28" s="53">
        <v>153920</v>
      </c>
      <c r="Z28" s="53">
        <v>156535</v>
      </c>
      <c r="AA28" s="53">
        <v>158149</v>
      </c>
      <c r="AB28" s="53">
        <v>150685</v>
      </c>
      <c r="AC28" s="53">
        <v>151824</v>
      </c>
      <c r="AD28" s="53">
        <v>156837</v>
      </c>
      <c r="AE28" s="53"/>
      <c r="AF28" s="7">
        <f t="shared" si="2"/>
        <v>18</v>
      </c>
      <c r="AG28" s="14">
        <f t="shared" si="3"/>
        <v>15384.002200000001</v>
      </c>
      <c r="AI28" s="13">
        <f t="shared" si="4"/>
        <v>10.875697228054548</v>
      </c>
      <c r="AJ28" s="8">
        <f t="shared" si="5"/>
        <v>16</v>
      </c>
      <c r="AK28" s="8">
        <f t="shared" si="6"/>
        <v>30</v>
      </c>
      <c r="AL28" s="58"/>
      <c r="AM28" s="56" t="str">
        <f t="shared" si="0"/>
        <v xml:space="preserve">Kingston </v>
      </c>
      <c r="AN28" s="56">
        <f t="shared" si="1"/>
        <v>11332.003500000001</v>
      </c>
      <c r="AO28" s="56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C28" s="147">
        <v>2017</v>
      </c>
    </row>
    <row r="29" spans="1:55" x14ac:dyDescent="0.2">
      <c r="A29" s="144">
        <v>23</v>
      </c>
      <c r="B29" s="11" t="s">
        <v>57</v>
      </c>
      <c r="C29" s="53">
        <v>20848</v>
      </c>
      <c r="D29" s="53">
        <v>20870</v>
      </c>
      <c r="E29" s="53">
        <v>20747</v>
      </c>
      <c r="F29" s="53">
        <v>20666</v>
      </c>
      <c r="G29" s="53">
        <v>20519</v>
      </c>
      <c r="H29" s="53">
        <v>20392</v>
      </c>
      <c r="I29" s="53">
        <v>20316</v>
      </c>
      <c r="J29" s="53">
        <v>20214</v>
      </c>
      <c r="K29" s="53">
        <v>20290</v>
      </c>
      <c r="L29" s="53">
        <v>20408</v>
      </c>
      <c r="M29" s="53">
        <v>20495</v>
      </c>
      <c r="N29" s="53">
        <v>20392</v>
      </c>
      <c r="O29" s="53">
        <v>20338</v>
      </c>
      <c r="P29" s="53">
        <v>20244</v>
      </c>
      <c r="Q29" s="53">
        <v>19949</v>
      </c>
      <c r="R29" s="53">
        <v>19848</v>
      </c>
      <c r="S29" s="53">
        <v>19822</v>
      </c>
      <c r="T29" s="53">
        <v>19787</v>
      </c>
      <c r="U29" s="53">
        <v>19747</v>
      </c>
      <c r="V29" s="53">
        <v>19716</v>
      </c>
      <c r="W29" s="53">
        <v>19726</v>
      </c>
      <c r="X29" s="53">
        <v>19692</v>
      </c>
      <c r="Y29" s="53">
        <v>19664</v>
      </c>
      <c r="Z29" s="53">
        <v>19671</v>
      </c>
      <c r="AA29" s="53">
        <v>19618</v>
      </c>
      <c r="AB29" s="53">
        <v>20056</v>
      </c>
      <c r="AC29" s="53">
        <v>20049</v>
      </c>
      <c r="AD29" s="53">
        <v>20022</v>
      </c>
      <c r="AE29" s="53"/>
      <c r="AF29" s="7">
        <f t="shared" si="2"/>
        <v>57</v>
      </c>
      <c r="AG29" s="14">
        <f t="shared" si="3"/>
        <v>235.00229999999999</v>
      </c>
      <c r="AI29" s="13">
        <f t="shared" si="4"/>
        <v>1.1876484560570071</v>
      </c>
      <c r="AJ29" s="8">
        <f t="shared" si="5"/>
        <v>66</v>
      </c>
      <c r="AK29" s="8">
        <f t="shared" si="6"/>
        <v>68</v>
      </c>
      <c r="AL29" s="58"/>
      <c r="AM29" s="56" t="str">
        <f t="shared" si="0"/>
        <v xml:space="preserve">Surf Coast </v>
      </c>
      <c r="AN29" s="56">
        <f t="shared" si="1"/>
        <v>11066.006600000001</v>
      </c>
      <c r="AO29" s="56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C29" s="147">
        <v>2018</v>
      </c>
    </row>
    <row r="30" spans="1:55" x14ac:dyDescent="0.2">
      <c r="A30" s="144">
        <v>24</v>
      </c>
      <c r="B30" s="11" t="s">
        <v>58</v>
      </c>
      <c r="C30" s="53">
        <v>13783</v>
      </c>
      <c r="D30" s="53">
        <v>13863</v>
      </c>
      <c r="E30" s="53">
        <v>14030</v>
      </c>
      <c r="F30" s="53">
        <v>14231</v>
      </c>
      <c r="G30" s="53">
        <v>14686</v>
      </c>
      <c r="H30" s="53">
        <v>15101</v>
      </c>
      <c r="I30" s="53">
        <v>15272</v>
      </c>
      <c r="J30" s="53">
        <v>15669</v>
      </c>
      <c r="K30" s="53">
        <v>16174</v>
      </c>
      <c r="L30" s="53">
        <v>16708</v>
      </c>
      <c r="M30" s="53">
        <v>17013</v>
      </c>
      <c r="N30" s="53">
        <v>17316</v>
      </c>
      <c r="O30" s="53">
        <v>17685</v>
      </c>
      <c r="P30" s="53">
        <v>18114</v>
      </c>
      <c r="Q30" s="53">
        <v>18441</v>
      </c>
      <c r="R30" s="53">
        <v>18958</v>
      </c>
      <c r="S30" s="53">
        <v>19590</v>
      </c>
      <c r="T30" s="53">
        <v>20331</v>
      </c>
      <c r="U30" s="53">
        <v>20860</v>
      </c>
      <c r="V30" s="53">
        <v>21340</v>
      </c>
      <c r="W30" s="53">
        <v>21929</v>
      </c>
      <c r="X30" s="53">
        <v>22568</v>
      </c>
      <c r="Y30" s="53">
        <v>23118</v>
      </c>
      <c r="Z30" s="53">
        <v>23722</v>
      </c>
      <c r="AA30" s="53">
        <v>24241</v>
      </c>
      <c r="AB30" s="53">
        <v>24879</v>
      </c>
      <c r="AC30" s="53">
        <v>25321</v>
      </c>
      <c r="AD30" s="53">
        <v>25818</v>
      </c>
      <c r="AE30" s="53"/>
      <c r="AF30" s="7">
        <f t="shared" si="2"/>
        <v>52</v>
      </c>
      <c r="AG30" s="14">
        <f t="shared" si="3"/>
        <v>5487.0024000000003</v>
      </c>
      <c r="AI30" s="13">
        <f t="shared" si="4"/>
        <v>26.988342924597902</v>
      </c>
      <c r="AJ30" s="8">
        <f t="shared" si="5"/>
        <v>37</v>
      </c>
      <c r="AK30" s="8">
        <f t="shared" si="6"/>
        <v>14</v>
      </c>
      <c r="AL30" s="58"/>
      <c r="AM30" s="56" t="str">
        <f t="shared" si="0"/>
        <v xml:space="preserve">Manningham </v>
      </c>
      <c r="AN30" s="56">
        <f t="shared" si="1"/>
        <v>11005.004000000001</v>
      </c>
      <c r="AO30" s="56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C30" s="147">
        <v>2019</v>
      </c>
    </row>
    <row r="31" spans="1:55" x14ac:dyDescent="0.2">
      <c r="A31" s="144">
        <v>25</v>
      </c>
      <c r="B31" s="11" t="s">
        <v>25</v>
      </c>
      <c r="C31" s="53">
        <v>84515</v>
      </c>
      <c r="D31" s="53">
        <v>85628</v>
      </c>
      <c r="E31" s="53">
        <v>86671</v>
      </c>
      <c r="F31" s="53">
        <v>87781</v>
      </c>
      <c r="G31" s="53">
        <v>88968</v>
      </c>
      <c r="H31" s="53">
        <v>90449</v>
      </c>
      <c r="I31" s="53">
        <v>91318</v>
      </c>
      <c r="J31" s="53">
        <v>92510</v>
      </c>
      <c r="K31" s="53">
        <v>93778</v>
      </c>
      <c r="L31" s="53">
        <v>94971</v>
      </c>
      <c r="M31" s="53">
        <v>96543</v>
      </c>
      <c r="N31" s="53">
        <v>97763</v>
      </c>
      <c r="O31" s="53">
        <v>98753</v>
      </c>
      <c r="P31" s="53">
        <v>99997</v>
      </c>
      <c r="Q31" s="53">
        <v>100506</v>
      </c>
      <c r="R31" s="53">
        <v>101995</v>
      </c>
      <c r="S31" s="53">
        <v>103830</v>
      </c>
      <c r="T31" s="53">
        <v>105779</v>
      </c>
      <c r="U31" s="53">
        <v>107732</v>
      </c>
      <c r="V31" s="53">
        <v>109626</v>
      </c>
      <c r="W31" s="53">
        <v>111783</v>
      </c>
      <c r="X31" s="53">
        <v>114091</v>
      </c>
      <c r="Y31" s="53">
        <v>116041</v>
      </c>
      <c r="Z31" s="53">
        <v>118091</v>
      </c>
      <c r="AA31" s="53">
        <v>119938</v>
      </c>
      <c r="AB31" s="53">
        <v>121221</v>
      </c>
      <c r="AC31" s="53">
        <v>122704</v>
      </c>
      <c r="AD31" s="53">
        <v>124174</v>
      </c>
      <c r="AE31" s="53"/>
      <c r="AF31" s="7">
        <f t="shared" si="2"/>
        <v>25</v>
      </c>
      <c r="AG31" s="14">
        <f t="shared" si="3"/>
        <v>18395.002499999999</v>
      </c>
      <c r="AI31" s="13">
        <f t="shared" si="4"/>
        <v>17.390030157214571</v>
      </c>
      <c r="AJ31" s="8">
        <f t="shared" si="5"/>
        <v>12</v>
      </c>
      <c r="AK31" s="8">
        <f t="shared" si="6"/>
        <v>20</v>
      </c>
      <c r="AL31" s="58"/>
      <c r="AM31" s="56" t="str">
        <f t="shared" si="0"/>
        <v xml:space="preserve">Moonee Valley </v>
      </c>
      <c r="AN31" s="56">
        <f t="shared" si="1"/>
        <v>10967.004999999999</v>
      </c>
      <c r="AO31" s="56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C31" s="147">
        <v>2020</v>
      </c>
    </row>
    <row r="32" spans="1:55" x14ac:dyDescent="0.2">
      <c r="A32" s="144">
        <v>26</v>
      </c>
      <c r="B32" s="11" t="s">
        <v>26</v>
      </c>
      <c r="C32" s="53">
        <v>131796</v>
      </c>
      <c r="D32" s="53">
        <v>131267</v>
      </c>
      <c r="E32" s="53">
        <v>130250</v>
      </c>
      <c r="F32" s="53">
        <v>129347</v>
      </c>
      <c r="G32" s="53">
        <v>128762</v>
      </c>
      <c r="H32" s="53">
        <v>128516</v>
      </c>
      <c r="I32" s="53">
        <v>128176</v>
      </c>
      <c r="J32" s="53">
        <v>127981</v>
      </c>
      <c r="K32" s="53">
        <v>128147</v>
      </c>
      <c r="L32" s="53">
        <v>128830</v>
      </c>
      <c r="M32" s="53">
        <v>131389</v>
      </c>
      <c r="N32" s="53">
        <v>133922</v>
      </c>
      <c r="O32" s="53">
        <v>136711</v>
      </c>
      <c r="P32" s="53">
        <v>139338</v>
      </c>
      <c r="Q32" s="53">
        <v>140212</v>
      </c>
      <c r="R32" s="53">
        <v>142167</v>
      </c>
      <c r="S32" s="53">
        <v>145295</v>
      </c>
      <c r="T32" s="53">
        <v>148817</v>
      </c>
      <c r="U32" s="53">
        <v>152667</v>
      </c>
      <c r="V32" s="53">
        <v>156800</v>
      </c>
      <c r="W32" s="53">
        <v>160952</v>
      </c>
      <c r="X32" s="53">
        <v>163518</v>
      </c>
      <c r="Y32" s="53">
        <v>166140</v>
      </c>
      <c r="Z32" s="53">
        <v>168261</v>
      </c>
      <c r="AA32" s="53">
        <v>168267</v>
      </c>
      <c r="AB32" s="53">
        <v>160171</v>
      </c>
      <c r="AC32" s="53">
        <v>159294</v>
      </c>
      <c r="AD32" s="53">
        <v>163792</v>
      </c>
      <c r="AE32" s="53"/>
      <c r="AF32" s="7">
        <f t="shared" si="2"/>
        <v>14</v>
      </c>
      <c r="AG32" s="14">
        <f t="shared" si="3"/>
        <v>14975.0026</v>
      </c>
      <c r="AI32" s="13">
        <f t="shared" si="4"/>
        <v>10.06269445023082</v>
      </c>
      <c r="AJ32" s="8">
        <f t="shared" si="5"/>
        <v>18</v>
      </c>
      <c r="AK32" s="8">
        <f t="shared" si="6"/>
        <v>34</v>
      </c>
      <c r="AL32" s="58"/>
      <c r="AM32" s="56" t="str">
        <f t="shared" si="0"/>
        <v xml:space="preserve">Moorabool </v>
      </c>
      <c r="AN32" s="56">
        <f t="shared" si="1"/>
        <v>8683.0051000000003</v>
      </c>
      <c r="AO32" s="56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C32" s="147">
        <v>2021</v>
      </c>
    </row>
    <row r="33" spans="1:55" x14ac:dyDescent="0.2">
      <c r="A33" s="144">
        <v>27</v>
      </c>
      <c r="B33" s="11" t="s">
        <v>27</v>
      </c>
      <c r="C33" s="53">
        <v>183728</v>
      </c>
      <c r="D33" s="53">
        <v>184908</v>
      </c>
      <c r="E33" s="53">
        <v>186086</v>
      </c>
      <c r="F33" s="53">
        <v>188600</v>
      </c>
      <c r="G33" s="53">
        <v>191459</v>
      </c>
      <c r="H33" s="53">
        <v>194478</v>
      </c>
      <c r="I33" s="53">
        <v>197181</v>
      </c>
      <c r="J33" s="53">
        <v>199113</v>
      </c>
      <c r="K33" s="53">
        <v>201198</v>
      </c>
      <c r="L33" s="53">
        <v>203480</v>
      </c>
      <c r="M33" s="53">
        <v>205686</v>
      </c>
      <c r="N33" s="53">
        <v>207296</v>
      </c>
      <c r="O33" s="53">
        <v>209150</v>
      </c>
      <c r="P33" s="53">
        <v>211365</v>
      </c>
      <c r="Q33" s="53">
        <v>212585</v>
      </c>
      <c r="R33" s="53">
        <v>215837</v>
      </c>
      <c r="S33" s="53">
        <v>219018</v>
      </c>
      <c r="T33" s="53">
        <v>223021</v>
      </c>
      <c r="U33" s="53">
        <v>227326</v>
      </c>
      <c r="V33" s="53">
        <v>232411</v>
      </c>
      <c r="W33" s="53">
        <v>238603</v>
      </c>
      <c r="X33" s="53">
        <v>245728</v>
      </c>
      <c r="Y33" s="53">
        <v>252229</v>
      </c>
      <c r="Z33" s="53">
        <v>258938</v>
      </c>
      <c r="AA33" s="53">
        <v>264783</v>
      </c>
      <c r="AB33" s="53">
        <v>270776</v>
      </c>
      <c r="AC33" s="53">
        <v>276601</v>
      </c>
      <c r="AD33" s="53">
        <v>282809</v>
      </c>
      <c r="AE33" s="53"/>
      <c r="AF33" s="7">
        <f t="shared" si="2"/>
        <v>3</v>
      </c>
      <c r="AG33" s="14">
        <f t="shared" si="3"/>
        <v>59788.002699999997</v>
      </c>
      <c r="AI33" s="13">
        <f t="shared" si="4"/>
        <v>26.808237789266482</v>
      </c>
      <c r="AJ33" s="8">
        <f t="shared" si="5"/>
        <v>6</v>
      </c>
      <c r="AK33" s="8">
        <f t="shared" si="6"/>
        <v>15</v>
      </c>
      <c r="AL33" s="58"/>
      <c r="AM33" s="56" t="str">
        <f t="shared" si="0"/>
        <v xml:space="preserve">Frankston </v>
      </c>
      <c r="AN33" s="56">
        <f t="shared" si="1"/>
        <v>8450.0020000000004</v>
      </c>
      <c r="AO33" s="56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C33" s="147">
        <v>2022</v>
      </c>
    </row>
    <row r="34" spans="1:55" x14ac:dyDescent="0.2">
      <c r="A34" s="144">
        <v>28</v>
      </c>
      <c r="B34" s="11" t="s">
        <v>28</v>
      </c>
      <c r="C34" s="53">
        <v>54179</v>
      </c>
      <c r="D34" s="53">
        <v>54727</v>
      </c>
      <c r="E34" s="53">
        <v>55324</v>
      </c>
      <c r="F34" s="53">
        <v>55974</v>
      </c>
      <c r="G34" s="53">
        <v>57211</v>
      </c>
      <c r="H34" s="53">
        <v>58150</v>
      </c>
      <c r="I34" s="53">
        <v>58380</v>
      </c>
      <c r="J34" s="53">
        <v>58620</v>
      </c>
      <c r="K34" s="53">
        <v>58575</v>
      </c>
      <c r="L34" s="53">
        <v>58677</v>
      </c>
      <c r="M34" s="53">
        <v>59427</v>
      </c>
      <c r="N34" s="53">
        <v>59815</v>
      </c>
      <c r="O34" s="53">
        <v>60383</v>
      </c>
      <c r="P34" s="53">
        <v>61187</v>
      </c>
      <c r="Q34" s="53">
        <v>61443</v>
      </c>
      <c r="R34" s="53">
        <v>61744</v>
      </c>
      <c r="S34" s="53">
        <v>62577</v>
      </c>
      <c r="T34" s="53">
        <v>63256</v>
      </c>
      <c r="U34" s="53">
        <v>63960</v>
      </c>
      <c r="V34" s="53">
        <v>64555</v>
      </c>
      <c r="W34" s="53">
        <v>65076</v>
      </c>
      <c r="X34" s="53">
        <v>65554</v>
      </c>
      <c r="Y34" s="53">
        <v>66008</v>
      </c>
      <c r="Z34" s="53">
        <v>66501</v>
      </c>
      <c r="AA34" s="53">
        <v>67042</v>
      </c>
      <c r="AB34" s="53">
        <v>68522</v>
      </c>
      <c r="AC34" s="53">
        <v>68964</v>
      </c>
      <c r="AD34" s="53">
        <v>69135</v>
      </c>
      <c r="AE34" s="53"/>
      <c r="AF34" s="7">
        <f t="shared" si="2"/>
        <v>35</v>
      </c>
      <c r="AG34" s="14">
        <f t="shared" si="3"/>
        <v>5879.0028000000002</v>
      </c>
      <c r="AI34" s="13">
        <f t="shared" si="4"/>
        <v>9.2939800177058309</v>
      </c>
      <c r="AJ34" s="8">
        <f t="shared" si="5"/>
        <v>36</v>
      </c>
      <c r="AK34" s="8">
        <f t="shared" si="6"/>
        <v>36</v>
      </c>
      <c r="AL34" s="58"/>
      <c r="AM34" s="56" t="str">
        <f t="shared" si="0"/>
        <v xml:space="preserve">Darebin </v>
      </c>
      <c r="AN34" s="56">
        <f t="shared" si="1"/>
        <v>8430.0018</v>
      </c>
      <c r="AO34" s="56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C34" s="147">
        <v>2023</v>
      </c>
    </row>
    <row r="35" spans="1:55" x14ac:dyDescent="0.2">
      <c r="A35" s="144">
        <v>29</v>
      </c>
      <c r="B35" s="11" t="s">
        <v>59</v>
      </c>
      <c r="C35" s="53">
        <v>13984</v>
      </c>
      <c r="D35" s="53">
        <v>14099</v>
      </c>
      <c r="E35" s="53">
        <v>14122</v>
      </c>
      <c r="F35" s="53">
        <v>14173</v>
      </c>
      <c r="G35" s="53">
        <v>14303</v>
      </c>
      <c r="H35" s="53">
        <v>14488</v>
      </c>
      <c r="I35" s="53">
        <v>14369</v>
      </c>
      <c r="J35" s="53">
        <v>14270</v>
      </c>
      <c r="K35" s="53">
        <v>14359</v>
      </c>
      <c r="L35" s="53">
        <v>14220</v>
      </c>
      <c r="M35" s="53">
        <v>14216</v>
      </c>
      <c r="N35" s="53">
        <v>14219</v>
      </c>
      <c r="O35" s="53">
        <v>14344</v>
      </c>
      <c r="P35" s="53">
        <v>14501</v>
      </c>
      <c r="Q35" s="53">
        <v>14561</v>
      </c>
      <c r="R35" s="53">
        <v>14629</v>
      </c>
      <c r="S35" s="53">
        <v>14836</v>
      </c>
      <c r="T35" s="53">
        <v>15038</v>
      </c>
      <c r="U35" s="53">
        <v>15214</v>
      </c>
      <c r="V35" s="53">
        <v>15375</v>
      </c>
      <c r="W35" s="53">
        <v>15560</v>
      </c>
      <c r="X35" s="53">
        <v>15629</v>
      </c>
      <c r="Y35" s="53">
        <v>15812</v>
      </c>
      <c r="Z35" s="53">
        <v>15973</v>
      </c>
      <c r="AA35" s="53">
        <v>16156</v>
      </c>
      <c r="AB35" s="53">
        <v>16476</v>
      </c>
      <c r="AC35" s="53">
        <v>16573</v>
      </c>
      <c r="AD35" s="53">
        <v>16670</v>
      </c>
      <c r="AE35" s="53"/>
      <c r="AF35" s="7">
        <f t="shared" si="2"/>
        <v>60</v>
      </c>
      <c r="AG35" s="14">
        <f t="shared" si="3"/>
        <v>1632.0029</v>
      </c>
      <c r="AI35" s="13">
        <f t="shared" si="4"/>
        <v>10.852506982311477</v>
      </c>
      <c r="AJ35" s="8">
        <f t="shared" si="5"/>
        <v>55</v>
      </c>
      <c r="AK35" s="8">
        <f t="shared" si="6"/>
        <v>31</v>
      </c>
      <c r="AL35" s="58"/>
      <c r="AM35" s="56" t="str">
        <f t="shared" si="0"/>
        <v xml:space="preserve">Macedon Ranges </v>
      </c>
      <c r="AN35" s="56">
        <f t="shared" si="1"/>
        <v>8306.0038999999997</v>
      </c>
      <c r="AO35" s="56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C35" s="147">
        <v>2024</v>
      </c>
    </row>
    <row r="36" spans="1:55" x14ac:dyDescent="0.2">
      <c r="A36" s="144">
        <v>30</v>
      </c>
      <c r="B36" s="11" t="s">
        <v>60</v>
      </c>
      <c r="C36" s="53">
        <v>6864</v>
      </c>
      <c r="D36" s="53">
        <v>6880</v>
      </c>
      <c r="E36" s="53">
        <v>6789</v>
      </c>
      <c r="F36" s="53">
        <v>6761</v>
      </c>
      <c r="G36" s="53">
        <v>6661</v>
      </c>
      <c r="H36" s="53">
        <v>6596</v>
      </c>
      <c r="I36" s="53">
        <v>6526</v>
      </c>
      <c r="J36" s="53">
        <v>6426</v>
      </c>
      <c r="K36" s="53">
        <v>6344</v>
      </c>
      <c r="L36" s="53">
        <v>6281</v>
      </c>
      <c r="M36" s="53">
        <v>6246</v>
      </c>
      <c r="N36" s="53">
        <v>6193</v>
      </c>
      <c r="O36" s="53">
        <v>6126</v>
      </c>
      <c r="P36" s="53">
        <v>6103</v>
      </c>
      <c r="Q36" s="53">
        <v>5954</v>
      </c>
      <c r="R36" s="53">
        <v>5856</v>
      </c>
      <c r="S36" s="53">
        <v>5851</v>
      </c>
      <c r="T36" s="53">
        <v>5835</v>
      </c>
      <c r="U36" s="53">
        <v>5821</v>
      </c>
      <c r="V36" s="53">
        <v>5779</v>
      </c>
      <c r="W36" s="53">
        <v>5741</v>
      </c>
      <c r="X36" s="53">
        <v>5718</v>
      </c>
      <c r="Y36" s="53">
        <v>5644</v>
      </c>
      <c r="Z36" s="53">
        <v>5586</v>
      </c>
      <c r="AA36" s="53">
        <v>5592</v>
      </c>
      <c r="AB36" s="53">
        <v>5656</v>
      </c>
      <c r="AC36" s="53">
        <v>5601</v>
      </c>
      <c r="AD36" s="53">
        <v>5559</v>
      </c>
      <c r="AE36" s="53"/>
      <c r="AF36" s="7">
        <f t="shared" si="2"/>
        <v>77</v>
      </c>
      <c r="AG36" s="14">
        <f t="shared" si="3"/>
        <v>-275.99700000000001</v>
      </c>
      <c r="AI36" s="13">
        <f t="shared" si="4"/>
        <v>-4.7300771208226218</v>
      </c>
      <c r="AJ36" s="8">
        <f t="shared" si="5"/>
        <v>75</v>
      </c>
      <c r="AK36" s="8">
        <f t="shared" si="6"/>
        <v>77</v>
      </c>
      <c r="AL36" s="58"/>
      <c r="AM36" s="56" t="str">
        <f t="shared" si="0"/>
        <v xml:space="preserve">Yarra Ranges </v>
      </c>
      <c r="AN36" s="56">
        <f t="shared" si="1"/>
        <v>7734.0078000000003</v>
      </c>
      <c r="AO36" s="56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C36" s="147"/>
    </row>
    <row r="37" spans="1:55" x14ac:dyDescent="0.2">
      <c r="A37" s="144">
        <v>31</v>
      </c>
      <c r="B37" s="11" t="s">
        <v>29</v>
      </c>
      <c r="C37" s="53">
        <v>77764</v>
      </c>
      <c r="D37" s="53">
        <v>78844</v>
      </c>
      <c r="E37" s="53">
        <v>80180</v>
      </c>
      <c r="F37" s="53">
        <v>81755</v>
      </c>
      <c r="G37" s="53">
        <v>82642</v>
      </c>
      <c r="H37" s="53">
        <v>83367</v>
      </c>
      <c r="I37" s="53">
        <v>83951</v>
      </c>
      <c r="J37" s="53">
        <v>84252</v>
      </c>
      <c r="K37" s="53">
        <v>83802</v>
      </c>
      <c r="L37" s="53">
        <v>84259</v>
      </c>
      <c r="M37" s="53">
        <v>84759</v>
      </c>
      <c r="N37" s="53">
        <v>85481</v>
      </c>
      <c r="O37" s="53">
        <v>85896</v>
      </c>
      <c r="P37" s="53">
        <v>86937</v>
      </c>
      <c r="Q37" s="53">
        <v>87192</v>
      </c>
      <c r="R37" s="53">
        <v>87395</v>
      </c>
      <c r="S37" s="53">
        <v>88350</v>
      </c>
      <c r="T37" s="53">
        <v>89182</v>
      </c>
      <c r="U37" s="53">
        <v>90445</v>
      </c>
      <c r="V37" s="53">
        <v>91724</v>
      </c>
      <c r="W37" s="53">
        <v>93392</v>
      </c>
      <c r="X37" s="53">
        <v>95071</v>
      </c>
      <c r="Y37" s="53">
        <v>96481</v>
      </c>
      <c r="Z37" s="53">
        <v>97765</v>
      </c>
      <c r="AA37" s="53">
        <v>98146</v>
      </c>
      <c r="AB37" s="53">
        <v>92275</v>
      </c>
      <c r="AC37" s="53">
        <v>91864</v>
      </c>
      <c r="AD37" s="53">
        <v>93738</v>
      </c>
      <c r="AE37" s="53"/>
      <c r="AF37" s="7">
        <f t="shared" si="2"/>
        <v>32</v>
      </c>
      <c r="AG37" s="14">
        <f t="shared" si="3"/>
        <v>4556.0030999999999</v>
      </c>
      <c r="AI37" s="13">
        <f t="shared" si="4"/>
        <v>5.1086542127335113</v>
      </c>
      <c r="AJ37" s="8">
        <f t="shared" si="5"/>
        <v>41</v>
      </c>
      <c r="AK37" s="8">
        <f t="shared" si="6"/>
        <v>59</v>
      </c>
      <c r="AL37" s="58"/>
      <c r="AM37" s="56" t="str">
        <f t="shared" si="0"/>
        <v xml:space="preserve">Stonnington </v>
      </c>
      <c r="AN37" s="56">
        <f t="shared" si="1"/>
        <v>7609.0064000000002</v>
      </c>
      <c r="AO37" s="56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C37" s="147"/>
    </row>
    <row r="38" spans="1:55" x14ac:dyDescent="0.2">
      <c r="A38" s="144">
        <v>32</v>
      </c>
      <c r="B38" s="11" t="s">
        <v>86</v>
      </c>
      <c r="C38" s="53">
        <v>17939</v>
      </c>
      <c r="D38" s="53">
        <v>17983</v>
      </c>
      <c r="E38" s="53">
        <v>18247</v>
      </c>
      <c r="F38" s="53">
        <v>18378</v>
      </c>
      <c r="G38" s="53">
        <v>18458</v>
      </c>
      <c r="H38" s="53">
        <v>18586</v>
      </c>
      <c r="I38" s="53">
        <v>18557</v>
      </c>
      <c r="J38" s="53">
        <v>18490</v>
      </c>
      <c r="K38" s="53">
        <v>18599</v>
      </c>
      <c r="L38" s="53">
        <v>18808</v>
      </c>
      <c r="M38" s="53">
        <v>19160</v>
      </c>
      <c r="N38" s="53">
        <v>19261</v>
      </c>
      <c r="O38" s="53">
        <v>19345</v>
      </c>
      <c r="P38" s="53">
        <v>19477</v>
      </c>
      <c r="Q38" s="53">
        <v>19390</v>
      </c>
      <c r="R38" s="53">
        <v>19523</v>
      </c>
      <c r="S38" s="53">
        <v>19600</v>
      </c>
      <c r="T38" s="53">
        <v>19671</v>
      </c>
      <c r="U38" s="53">
        <v>19720</v>
      </c>
      <c r="V38" s="53">
        <v>19757</v>
      </c>
      <c r="W38" s="53">
        <v>19817</v>
      </c>
      <c r="X38" s="53">
        <v>19885</v>
      </c>
      <c r="Y38" s="53">
        <v>19874</v>
      </c>
      <c r="Z38" s="53">
        <v>19920</v>
      </c>
      <c r="AA38" s="53">
        <v>20012</v>
      </c>
      <c r="AB38" s="53">
        <v>20369</v>
      </c>
      <c r="AC38" s="53">
        <v>20348</v>
      </c>
      <c r="AD38" s="53">
        <v>20315</v>
      </c>
      <c r="AE38" s="53"/>
      <c r="AF38" s="7">
        <f t="shared" si="2"/>
        <v>56</v>
      </c>
      <c r="AG38" s="14">
        <f t="shared" si="3"/>
        <v>644.00319999999999</v>
      </c>
      <c r="AI38" s="13">
        <f t="shared" si="4"/>
        <v>3.2738549133241825</v>
      </c>
      <c r="AJ38" s="8">
        <f t="shared" si="5"/>
        <v>63</v>
      </c>
      <c r="AK38" s="8">
        <f t="shared" si="6"/>
        <v>63</v>
      </c>
      <c r="AL38" s="58"/>
      <c r="AM38" s="56" t="str">
        <f t="shared" si="0"/>
        <v xml:space="preserve">Maroondah </v>
      </c>
      <c r="AN38" s="56">
        <f t="shared" si="1"/>
        <v>7565.0042999999996</v>
      </c>
      <c r="AO38" s="56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C38" s="147"/>
    </row>
    <row r="39" spans="1:55" x14ac:dyDescent="0.2">
      <c r="A39" s="144">
        <v>33</v>
      </c>
      <c r="B39" s="11" t="s">
        <v>30</v>
      </c>
      <c r="C39" s="53">
        <v>120819</v>
      </c>
      <c r="D39" s="53">
        <v>122942</v>
      </c>
      <c r="E39" s="53">
        <v>125409</v>
      </c>
      <c r="F39" s="53">
        <v>128415</v>
      </c>
      <c r="G39" s="53">
        <v>131970</v>
      </c>
      <c r="H39" s="53">
        <v>135986</v>
      </c>
      <c r="I39" s="53">
        <v>139466</v>
      </c>
      <c r="J39" s="53">
        <v>143249</v>
      </c>
      <c r="K39" s="53">
        <v>146605</v>
      </c>
      <c r="L39" s="53">
        <v>150091</v>
      </c>
      <c r="M39" s="53">
        <v>154351</v>
      </c>
      <c r="N39" s="53">
        <v>158384</v>
      </c>
      <c r="O39" s="53">
        <v>162647</v>
      </c>
      <c r="P39" s="53">
        <v>167439</v>
      </c>
      <c r="Q39" s="53">
        <v>170952</v>
      </c>
      <c r="R39" s="53">
        <v>174290</v>
      </c>
      <c r="S39" s="53">
        <v>179401</v>
      </c>
      <c r="T39" s="53">
        <v>185218</v>
      </c>
      <c r="U39" s="53">
        <v>191866</v>
      </c>
      <c r="V39" s="53">
        <v>199001</v>
      </c>
      <c r="W39" s="53">
        <v>207830</v>
      </c>
      <c r="X39" s="53">
        <v>215238</v>
      </c>
      <c r="Y39" s="53">
        <v>224423</v>
      </c>
      <c r="Z39" s="53">
        <v>233545</v>
      </c>
      <c r="AA39" s="53">
        <v>241038</v>
      </c>
      <c r="AB39" s="53">
        <v>246850</v>
      </c>
      <c r="AC39" s="53">
        <v>253182</v>
      </c>
      <c r="AD39" s="53">
        <v>262764</v>
      </c>
      <c r="AE39" s="53"/>
      <c r="AF39" s="7">
        <f t="shared" si="2"/>
        <v>4</v>
      </c>
      <c r="AG39" s="14">
        <f t="shared" si="3"/>
        <v>77546.003299999997</v>
      </c>
      <c r="AI39" s="13">
        <f t="shared" si="4"/>
        <v>41.867421092982319</v>
      </c>
      <c r="AJ39" s="8">
        <f t="shared" si="5"/>
        <v>4</v>
      </c>
      <c r="AK39" s="8">
        <f t="shared" si="6"/>
        <v>6</v>
      </c>
      <c r="AL39" s="58"/>
      <c r="AM39" s="56" t="str">
        <f t="shared" ref="AM39:AM70" si="7">IF($AN$4=1,VLOOKUP(MATCH(A39,AJ$7:AJ$85,0),A$7:AK$85,2),VLOOKUP(MATCH(A39,AK$7:AK$85,0),A$7:AK$85,2))</f>
        <v xml:space="preserve">Port Phillip </v>
      </c>
      <c r="AN39" s="56">
        <f t="shared" ref="AN39:AN70" si="8">IF($AN$4=1,VLOOKUP(MATCH(A39,AJ$7:AJ$85,0),A$7:AK$85,33),VLOOKUP(MATCH(A39,AK$7:AK$85,0),A$7:AK$85,35))</f>
        <v>7371.0059000000001</v>
      </c>
      <c r="AO39" s="56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C39" s="148"/>
    </row>
    <row r="40" spans="1:55" x14ac:dyDescent="0.2">
      <c r="A40" s="144">
        <v>34</v>
      </c>
      <c r="B40" s="11" t="s">
        <v>61</v>
      </c>
      <c r="C40" s="53">
        <v>14183</v>
      </c>
      <c r="D40" s="53">
        <v>14406</v>
      </c>
      <c r="E40" s="53">
        <v>14454</v>
      </c>
      <c r="F40" s="53">
        <v>14476</v>
      </c>
      <c r="G40" s="53">
        <v>14576</v>
      </c>
      <c r="H40" s="53">
        <v>14716</v>
      </c>
      <c r="I40" s="53">
        <v>14817</v>
      </c>
      <c r="J40" s="53">
        <v>14905</v>
      </c>
      <c r="K40" s="53">
        <v>14983</v>
      </c>
      <c r="L40" s="53">
        <v>15175</v>
      </c>
      <c r="M40" s="53">
        <v>15350</v>
      </c>
      <c r="N40" s="53">
        <v>15329</v>
      </c>
      <c r="O40" s="53">
        <v>15360</v>
      </c>
      <c r="P40" s="53">
        <v>15430</v>
      </c>
      <c r="Q40" s="53">
        <v>15287</v>
      </c>
      <c r="R40" s="53">
        <v>15317</v>
      </c>
      <c r="S40" s="53">
        <v>15431</v>
      </c>
      <c r="T40" s="53">
        <v>15556</v>
      </c>
      <c r="U40" s="53">
        <v>15663</v>
      </c>
      <c r="V40" s="53">
        <v>15834</v>
      </c>
      <c r="W40" s="53">
        <v>16035</v>
      </c>
      <c r="X40" s="53">
        <v>16333</v>
      </c>
      <c r="Y40" s="53">
        <v>16489</v>
      </c>
      <c r="Z40" s="53">
        <v>16699</v>
      </c>
      <c r="AA40" s="53">
        <v>16882</v>
      </c>
      <c r="AB40" s="53">
        <v>17249</v>
      </c>
      <c r="AC40" s="53">
        <v>17425</v>
      </c>
      <c r="AD40" s="53">
        <v>17662</v>
      </c>
      <c r="AE40" s="53"/>
      <c r="AF40" s="7">
        <f t="shared" si="2"/>
        <v>58</v>
      </c>
      <c r="AG40" s="14">
        <f t="shared" si="3"/>
        <v>2106.0034000000001</v>
      </c>
      <c r="AI40" s="13">
        <f t="shared" si="4"/>
        <v>13.538184623296475</v>
      </c>
      <c r="AJ40" s="8">
        <f t="shared" si="5"/>
        <v>51</v>
      </c>
      <c r="AK40" s="8">
        <f t="shared" si="6"/>
        <v>24</v>
      </c>
      <c r="AL40" s="58"/>
      <c r="AM40" s="56" t="str">
        <f t="shared" si="7"/>
        <v xml:space="preserve">Wodonga </v>
      </c>
      <c r="AN40" s="56">
        <f t="shared" si="8"/>
        <v>6798.0074999999997</v>
      </c>
      <c r="AO40" s="56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</row>
    <row r="41" spans="1:55" x14ac:dyDescent="0.2">
      <c r="A41" s="144">
        <v>35</v>
      </c>
      <c r="B41" s="11" t="s">
        <v>31</v>
      </c>
      <c r="C41" s="53">
        <v>129655</v>
      </c>
      <c r="D41" s="53">
        <v>130522</v>
      </c>
      <c r="E41" s="53">
        <v>131735</v>
      </c>
      <c r="F41" s="53">
        <v>132819</v>
      </c>
      <c r="G41" s="53">
        <v>133552</v>
      </c>
      <c r="H41" s="53">
        <v>133887</v>
      </c>
      <c r="I41" s="53">
        <v>135448</v>
      </c>
      <c r="J41" s="53">
        <v>136668</v>
      </c>
      <c r="K41" s="53">
        <v>137705</v>
      </c>
      <c r="L41" s="53">
        <v>138661</v>
      </c>
      <c r="M41" s="53">
        <v>139796</v>
      </c>
      <c r="N41" s="53">
        <v>141426</v>
      </c>
      <c r="O41" s="53">
        <v>143414</v>
      </c>
      <c r="P41" s="53">
        <v>146234</v>
      </c>
      <c r="Q41" s="53">
        <v>147407</v>
      </c>
      <c r="R41" s="53">
        <v>148304</v>
      </c>
      <c r="S41" s="53">
        <v>150487</v>
      </c>
      <c r="T41" s="53">
        <v>152392</v>
      </c>
      <c r="U41" s="53">
        <v>154352</v>
      </c>
      <c r="V41" s="53">
        <v>156461</v>
      </c>
      <c r="W41" s="53">
        <v>159023</v>
      </c>
      <c r="X41" s="53">
        <v>161051</v>
      </c>
      <c r="Y41" s="53">
        <v>163452</v>
      </c>
      <c r="Z41" s="53">
        <v>165804</v>
      </c>
      <c r="AA41" s="53">
        <v>167228</v>
      </c>
      <c r="AB41" s="53">
        <v>159567</v>
      </c>
      <c r="AC41" s="53">
        <v>160107</v>
      </c>
      <c r="AD41" s="53">
        <v>163724</v>
      </c>
      <c r="AE41" s="53"/>
      <c r="AF41" s="7">
        <f t="shared" si="2"/>
        <v>15</v>
      </c>
      <c r="AG41" s="14">
        <f t="shared" si="3"/>
        <v>11332.003500000001</v>
      </c>
      <c r="AI41" s="13">
        <f t="shared" si="4"/>
        <v>7.4360858837734263</v>
      </c>
      <c r="AJ41" s="8">
        <f t="shared" si="5"/>
        <v>22</v>
      </c>
      <c r="AK41" s="8">
        <f t="shared" si="6"/>
        <v>44</v>
      </c>
      <c r="AL41" s="58"/>
      <c r="AM41" s="56" t="str">
        <f t="shared" si="7"/>
        <v xml:space="preserve">Bayside </v>
      </c>
      <c r="AN41" s="56">
        <f t="shared" si="8"/>
        <v>6073.0006999999996</v>
      </c>
      <c r="AO41" s="56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</row>
    <row r="42" spans="1:55" x14ac:dyDescent="0.2">
      <c r="A42" s="144">
        <v>36</v>
      </c>
      <c r="B42" s="11" t="s">
        <v>32</v>
      </c>
      <c r="C42" s="53">
        <v>136825</v>
      </c>
      <c r="D42" s="53">
        <v>138073</v>
      </c>
      <c r="E42" s="53">
        <v>140430</v>
      </c>
      <c r="F42" s="53">
        <v>143126</v>
      </c>
      <c r="G42" s="53">
        <v>145375</v>
      </c>
      <c r="H42" s="53">
        <v>147433</v>
      </c>
      <c r="I42" s="53">
        <v>149317</v>
      </c>
      <c r="J42" s="53">
        <v>150694</v>
      </c>
      <c r="K42" s="53">
        <v>150871</v>
      </c>
      <c r="L42" s="53">
        <v>151290</v>
      </c>
      <c r="M42" s="53">
        <v>151804</v>
      </c>
      <c r="N42" s="53">
        <v>152404</v>
      </c>
      <c r="O42" s="53">
        <v>153134</v>
      </c>
      <c r="P42" s="53">
        <v>154264</v>
      </c>
      <c r="Q42" s="53">
        <v>154643</v>
      </c>
      <c r="R42" s="53">
        <v>154625</v>
      </c>
      <c r="S42" s="53">
        <v>155506</v>
      </c>
      <c r="T42" s="53">
        <v>156494</v>
      </c>
      <c r="U42" s="53">
        <v>157718</v>
      </c>
      <c r="V42" s="53">
        <v>159104</v>
      </c>
      <c r="W42" s="53">
        <v>160665</v>
      </c>
      <c r="X42" s="53">
        <v>161827</v>
      </c>
      <c r="Y42" s="53">
        <v>163212</v>
      </c>
      <c r="Z42" s="53">
        <v>164553</v>
      </c>
      <c r="AA42" s="53">
        <v>165092</v>
      </c>
      <c r="AB42" s="53">
        <v>160484</v>
      </c>
      <c r="AC42" s="53">
        <v>159549</v>
      </c>
      <c r="AD42" s="53">
        <v>161766</v>
      </c>
      <c r="AE42" s="53"/>
      <c r="AF42" s="7">
        <f t="shared" si="2"/>
        <v>16</v>
      </c>
      <c r="AG42" s="14">
        <f t="shared" si="3"/>
        <v>5272.0036</v>
      </c>
      <c r="AI42" s="13">
        <f t="shared" si="4"/>
        <v>3.3688192518563009</v>
      </c>
      <c r="AJ42" s="8">
        <f t="shared" si="5"/>
        <v>39</v>
      </c>
      <c r="AK42" s="8">
        <f t="shared" si="6"/>
        <v>62</v>
      </c>
      <c r="AL42" s="58"/>
      <c r="AM42" s="56" t="str">
        <f t="shared" si="7"/>
        <v xml:space="preserve">Greater Shepparton </v>
      </c>
      <c r="AN42" s="56">
        <f t="shared" si="8"/>
        <v>5879.0028000000002</v>
      </c>
      <c r="AO42" s="56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</row>
    <row r="43" spans="1:55" x14ac:dyDescent="0.2">
      <c r="A43" s="144">
        <v>37</v>
      </c>
      <c r="B43" s="11" t="s">
        <v>33</v>
      </c>
      <c r="C43" s="53">
        <v>71115</v>
      </c>
      <c r="D43" s="53">
        <v>71422</v>
      </c>
      <c r="E43" s="53">
        <v>71369</v>
      </c>
      <c r="F43" s="53">
        <v>71027</v>
      </c>
      <c r="G43" s="53">
        <v>70627</v>
      </c>
      <c r="H43" s="53">
        <v>70643</v>
      </c>
      <c r="I43" s="53">
        <v>70517</v>
      </c>
      <c r="J43" s="53">
        <v>70491</v>
      </c>
      <c r="K43" s="53">
        <v>70758</v>
      </c>
      <c r="L43" s="53">
        <v>71177</v>
      </c>
      <c r="M43" s="53">
        <v>72003</v>
      </c>
      <c r="N43" s="53">
        <v>72251</v>
      </c>
      <c r="O43" s="53">
        <v>72629</v>
      </c>
      <c r="P43" s="53">
        <v>72988</v>
      </c>
      <c r="Q43" s="53">
        <v>73082</v>
      </c>
      <c r="R43" s="53">
        <v>73788</v>
      </c>
      <c r="S43" s="53">
        <v>73963</v>
      </c>
      <c r="T43" s="53">
        <v>74019</v>
      </c>
      <c r="U43" s="53">
        <v>74002</v>
      </c>
      <c r="V43" s="53">
        <v>74102</v>
      </c>
      <c r="W43" s="53">
        <v>74329</v>
      </c>
      <c r="X43" s="53">
        <v>74908</v>
      </c>
      <c r="Y43" s="53">
        <v>75209</v>
      </c>
      <c r="Z43" s="53">
        <v>75553</v>
      </c>
      <c r="AA43" s="53">
        <v>75895</v>
      </c>
      <c r="AB43" s="53">
        <v>77086</v>
      </c>
      <c r="AC43" s="53">
        <v>77705</v>
      </c>
      <c r="AD43" s="53">
        <v>78154</v>
      </c>
      <c r="AE43" s="53"/>
      <c r="AF43" s="7">
        <f t="shared" si="2"/>
        <v>34</v>
      </c>
      <c r="AG43" s="14">
        <f t="shared" si="3"/>
        <v>4135.0037000000002</v>
      </c>
      <c r="AI43" s="13">
        <f t="shared" si="4"/>
        <v>5.5864034909955551</v>
      </c>
      <c r="AJ43" s="8">
        <f t="shared" si="5"/>
        <v>43</v>
      </c>
      <c r="AK43" s="8">
        <f t="shared" si="6"/>
        <v>56</v>
      </c>
      <c r="AL43" s="58"/>
      <c r="AM43" s="56" t="str">
        <f t="shared" si="7"/>
        <v xml:space="preserve">Golden Plains </v>
      </c>
      <c r="AN43" s="56">
        <f t="shared" si="8"/>
        <v>5487.0024000000003</v>
      </c>
      <c r="AO43" s="56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</row>
    <row r="44" spans="1:55" x14ac:dyDescent="0.2">
      <c r="A44" s="144">
        <v>38</v>
      </c>
      <c r="B44" s="11" t="s">
        <v>62</v>
      </c>
      <c r="C44" s="53">
        <v>9098</v>
      </c>
      <c r="D44" s="53">
        <v>9088</v>
      </c>
      <c r="E44" s="53">
        <v>8947</v>
      </c>
      <c r="F44" s="53">
        <v>8879</v>
      </c>
      <c r="G44" s="53">
        <v>8723</v>
      </c>
      <c r="H44" s="53">
        <v>8604</v>
      </c>
      <c r="I44" s="53">
        <v>8494</v>
      </c>
      <c r="J44" s="53">
        <v>8371</v>
      </c>
      <c r="K44" s="53">
        <v>8234</v>
      </c>
      <c r="L44" s="53">
        <v>8157</v>
      </c>
      <c r="M44" s="53">
        <v>8087</v>
      </c>
      <c r="N44" s="53">
        <v>8015</v>
      </c>
      <c r="O44" s="53">
        <v>7920</v>
      </c>
      <c r="P44" s="53">
        <v>7826</v>
      </c>
      <c r="Q44" s="53">
        <v>7653</v>
      </c>
      <c r="R44" s="53">
        <v>7546</v>
      </c>
      <c r="S44" s="53">
        <v>7531</v>
      </c>
      <c r="T44" s="53">
        <v>7519</v>
      </c>
      <c r="U44" s="53">
        <v>7516</v>
      </c>
      <c r="V44" s="53">
        <v>7537</v>
      </c>
      <c r="W44" s="53">
        <v>7555</v>
      </c>
      <c r="X44" s="53">
        <v>7507</v>
      </c>
      <c r="Y44" s="53">
        <v>7513</v>
      </c>
      <c r="Z44" s="53">
        <v>7502</v>
      </c>
      <c r="AA44" s="53">
        <v>7473</v>
      </c>
      <c r="AB44" s="53">
        <v>7700</v>
      </c>
      <c r="AC44" s="53">
        <v>7750</v>
      </c>
      <c r="AD44" s="53">
        <v>7747</v>
      </c>
      <c r="AE44" s="53"/>
      <c r="AF44" s="7">
        <f t="shared" si="2"/>
        <v>73</v>
      </c>
      <c r="AG44" s="14">
        <f t="shared" si="3"/>
        <v>228.00380000000001</v>
      </c>
      <c r="AI44" s="13">
        <f t="shared" si="4"/>
        <v>3.0323181274105599</v>
      </c>
      <c r="AJ44" s="8">
        <f t="shared" si="5"/>
        <v>67</v>
      </c>
      <c r="AK44" s="8">
        <f t="shared" si="6"/>
        <v>65</v>
      </c>
      <c r="AL44" s="58"/>
      <c r="AM44" s="56" t="str">
        <f t="shared" si="7"/>
        <v xml:space="preserve">East Gippsland </v>
      </c>
      <c r="AN44" s="56">
        <f t="shared" si="8"/>
        <v>5433.0019000000002</v>
      </c>
      <c r="AO44" s="56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</row>
    <row r="45" spans="1:55" x14ac:dyDescent="0.2">
      <c r="A45" s="144">
        <v>39</v>
      </c>
      <c r="B45" s="11" t="s">
        <v>63</v>
      </c>
      <c r="C45" s="53">
        <v>34087</v>
      </c>
      <c r="D45" s="53">
        <v>34805</v>
      </c>
      <c r="E45" s="53">
        <v>35525</v>
      </c>
      <c r="F45" s="53">
        <v>36323</v>
      </c>
      <c r="G45" s="53">
        <v>36982</v>
      </c>
      <c r="H45" s="53">
        <v>37672</v>
      </c>
      <c r="I45" s="53">
        <v>37935</v>
      </c>
      <c r="J45" s="53">
        <v>38250</v>
      </c>
      <c r="K45" s="53">
        <v>38948</v>
      </c>
      <c r="L45" s="53">
        <v>39491</v>
      </c>
      <c r="M45" s="53">
        <v>39933</v>
      </c>
      <c r="N45" s="53">
        <v>40328</v>
      </c>
      <c r="O45" s="53">
        <v>40873</v>
      </c>
      <c r="P45" s="53">
        <v>41754</v>
      </c>
      <c r="Q45" s="53">
        <v>42223</v>
      </c>
      <c r="R45" s="53">
        <v>42883</v>
      </c>
      <c r="S45" s="53">
        <v>43812</v>
      </c>
      <c r="T45" s="53">
        <v>44614</v>
      </c>
      <c r="U45" s="53">
        <v>45519</v>
      </c>
      <c r="V45" s="53">
        <v>46443</v>
      </c>
      <c r="W45" s="53">
        <v>47512</v>
      </c>
      <c r="X45" s="53">
        <v>48422</v>
      </c>
      <c r="Y45" s="53">
        <v>49387</v>
      </c>
      <c r="Z45" s="53">
        <v>50230</v>
      </c>
      <c r="AA45" s="53">
        <v>50957</v>
      </c>
      <c r="AB45" s="53">
        <v>51576</v>
      </c>
      <c r="AC45" s="53">
        <v>52202</v>
      </c>
      <c r="AD45" s="53">
        <v>52920</v>
      </c>
      <c r="AE45" s="53"/>
      <c r="AF45" s="7">
        <f t="shared" si="2"/>
        <v>40</v>
      </c>
      <c r="AG45" s="14">
        <f t="shared" si="3"/>
        <v>8306.0038999999997</v>
      </c>
      <c r="AI45" s="13">
        <f t="shared" si="4"/>
        <v>18.617474335410407</v>
      </c>
      <c r="AJ45" s="8">
        <f t="shared" si="5"/>
        <v>29</v>
      </c>
      <c r="AK45" s="8">
        <f t="shared" si="6"/>
        <v>17</v>
      </c>
      <c r="AL45" s="58"/>
      <c r="AM45" s="56" t="str">
        <f t="shared" si="7"/>
        <v xml:space="preserve">Knox </v>
      </c>
      <c r="AN45" s="56">
        <f t="shared" si="8"/>
        <v>5272.0036</v>
      </c>
      <c r="AO45" s="56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</row>
    <row r="46" spans="1:55" x14ac:dyDescent="0.2">
      <c r="A46" s="144">
        <v>40</v>
      </c>
      <c r="B46" s="11" t="s">
        <v>34</v>
      </c>
      <c r="C46" s="53">
        <v>110506</v>
      </c>
      <c r="D46" s="53">
        <v>110522</v>
      </c>
      <c r="E46" s="53">
        <v>111289</v>
      </c>
      <c r="F46" s="53">
        <v>112019</v>
      </c>
      <c r="G46" s="53">
        <v>112991</v>
      </c>
      <c r="H46" s="53">
        <v>113893</v>
      </c>
      <c r="I46" s="53">
        <v>114503</v>
      </c>
      <c r="J46" s="53">
        <v>114764</v>
      </c>
      <c r="K46" s="53">
        <v>114784</v>
      </c>
      <c r="L46" s="53">
        <v>115037</v>
      </c>
      <c r="M46" s="53">
        <v>115074</v>
      </c>
      <c r="N46" s="53">
        <v>115696</v>
      </c>
      <c r="O46" s="53">
        <v>116235</v>
      </c>
      <c r="P46" s="53">
        <v>116845</v>
      </c>
      <c r="Q46" s="53">
        <v>116656</v>
      </c>
      <c r="R46" s="53">
        <v>116750</v>
      </c>
      <c r="S46" s="53">
        <v>117535</v>
      </c>
      <c r="T46" s="53">
        <v>118509</v>
      </c>
      <c r="U46" s="53">
        <v>119706</v>
      </c>
      <c r="V46" s="53">
        <v>121166</v>
      </c>
      <c r="W46" s="53">
        <v>122902</v>
      </c>
      <c r="X46" s="53">
        <v>124270</v>
      </c>
      <c r="Y46" s="53">
        <v>125535</v>
      </c>
      <c r="Z46" s="53">
        <v>127585</v>
      </c>
      <c r="AA46" s="53">
        <v>128892</v>
      </c>
      <c r="AB46" s="53">
        <v>125827</v>
      </c>
      <c r="AC46" s="53">
        <v>126570</v>
      </c>
      <c r="AD46" s="53">
        <v>129514</v>
      </c>
      <c r="AE46" s="53"/>
      <c r="AF46" s="7">
        <f t="shared" si="2"/>
        <v>22</v>
      </c>
      <c r="AG46" s="14">
        <f t="shared" si="3"/>
        <v>11005.004000000001</v>
      </c>
      <c r="AI46" s="13">
        <f t="shared" si="4"/>
        <v>9.286214549105976</v>
      </c>
      <c r="AJ46" s="8">
        <f t="shared" si="5"/>
        <v>24</v>
      </c>
      <c r="AK46" s="8">
        <f t="shared" si="6"/>
        <v>38</v>
      </c>
      <c r="AL46" s="58"/>
      <c r="AM46" s="56" t="str">
        <f t="shared" si="7"/>
        <v xml:space="preserve">Banyule </v>
      </c>
      <c r="AN46" s="56">
        <f t="shared" si="8"/>
        <v>5170.0003999999999</v>
      </c>
      <c r="AO46" s="56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</row>
    <row r="47" spans="1:55" x14ac:dyDescent="0.2">
      <c r="A47" s="144">
        <v>41</v>
      </c>
      <c r="B47" s="11" t="s">
        <v>64</v>
      </c>
      <c r="C47" s="53">
        <v>6102</v>
      </c>
      <c r="D47" s="53">
        <v>6296</v>
      </c>
      <c r="E47" s="53">
        <v>6394</v>
      </c>
      <c r="F47" s="53">
        <v>6569</v>
      </c>
      <c r="G47" s="53">
        <v>6605</v>
      </c>
      <c r="H47" s="53">
        <v>6781</v>
      </c>
      <c r="I47" s="53">
        <v>6769</v>
      </c>
      <c r="J47" s="53">
        <v>6799</v>
      </c>
      <c r="K47" s="53">
        <v>6972</v>
      </c>
      <c r="L47" s="53">
        <v>7233</v>
      </c>
      <c r="M47" s="53">
        <v>7450</v>
      </c>
      <c r="N47" s="53">
        <v>7560</v>
      </c>
      <c r="O47" s="53">
        <v>7721</v>
      </c>
      <c r="P47" s="53">
        <v>7888</v>
      </c>
      <c r="Q47" s="53">
        <v>7870</v>
      </c>
      <c r="R47" s="53">
        <v>7942</v>
      </c>
      <c r="S47" s="53">
        <v>8085</v>
      </c>
      <c r="T47" s="53">
        <v>8250</v>
      </c>
      <c r="U47" s="53">
        <v>8358</v>
      </c>
      <c r="V47" s="53">
        <v>8483</v>
      </c>
      <c r="W47" s="53">
        <v>8605</v>
      </c>
      <c r="X47" s="53">
        <v>8796</v>
      </c>
      <c r="Y47" s="53">
        <v>8979</v>
      </c>
      <c r="Z47" s="53">
        <v>9175</v>
      </c>
      <c r="AA47" s="53">
        <v>9472</v>
      </c>
      <c r="AB47" s="53">
        <v>10112</v>
      </c>
      <c r="AC47" s="53">
        <v>10338</v>
      </c>
      <c r="AD47" s="53">
        <v>10546</v>
      </c>
      <c r="AE47" s="53"/>
      <c r="AF47" s="7">
        <f t="shared" si="2"/>
        <v>70</v>
      </c>
      <c r="AG47" s="14">
        <f t="shared" si="3"/>
        <v>2296.0041000000001</v>
      </c>
      <c r="AI47" s="13">
        <f t="shared" si="4"/>
        <v>27.830303030303032</v>
      </c>
      <c r="AJ47" s="8">
        <f t="shared" si="5"/>
        <v>50</v>
      </c>
      <c r="AK47" s="8">
        <f t="shared" si="6"/>
        <v>13</v>
      </c>
      <c r="AL47" s="58"/>
      <c r="AM47" s="56" t="str">
        <f t="shared" si="7"/>
        <v xml:space="preserve">Hobsons Bay </v>
      </c>
      <c r="AN47" s="56">
        <f t="shared" si="8"/>
        <v>4556.0030999999999</v>
      </c>
      <c r="AO47" s="56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</row>
    <row r="48" spans="1:55" x14ac:dyDescent="0.2">
      <c r="A48" s="144">
        <v>42</v>
      </c>
      <c r="B48" s="11" t="s">
        <v>35</v>
      </c>
      <c r="C48" s="53">
        <v>61329</v>
      </c>
      <c r="D48" s="53">
        <v>61284</v>
      </c>
      <c r="E48" s="53">
        <v>60915</v>
      </c>
      <c r="F48" s="53">
        <v>60770</v>
      </c>
      <c r="G48" s="53">
        <v>61126</v>
      </c>
      <c r="H48" s="53">
        <v>61226</v>
      </c>
      <c r="I48" s="53">
        <v>62040</v>
      </c>
      <c r="J48" s="53">
        <v>63027</v>
      </c>
      <c r="K48" s="53">
        <v>63808</v>
      </c>
      <c r="L48" s="53">
        <v>64774</v>
      </c>
      <c r="M48" s="53">
        <v>66183</v>
      </c>
      <c r="N48" s="53">
        <v>68312</v>
      </c>
      <c r="O48" s="53">
        <v>70489</v>
      </c>
      <c r="P48" s="53">
        <v>72302</v>
      </c>
      <c r="Q48" s="53">
        <v>73613</v>
      </c>
      <c r="R48" s="53">
        <v>75154</v>
      </c>
      <c r="S48" s="53">
        <v>77281</v>
      </c>
      <c r="T48" s="53">
        <v>79959</v>
      </c>
      <c r="U48" s="53">
        <v>82761</v>
      </c>
      <c r="V48" s="53">
        <v>85194</v>
      </c>
      <c r="W48" s="53">
        <v>87355</v>
      </c>
      <c r="X48" s="53">
        <v>89362</v>
      </c>
      <c r="Y48" s="53">
        <v>91413</v>
      </c>
      <c r="Z48" s="53">
        <v>93482</v>
      </c>
      <c r="AA48" s="53">
        <v>94928</v>
      </c>
      <c r="AB48" s="53">
        <v>86398</v>
      </c>
      <c r="AC48" s="53">
        <v>87605</v>
      </c>
      <c r="AD48" s="53">
        <v>91762</v>
      </c>
      <c r="AE48" s="53"/>
      <c r="AF48" s="7">
        <f t="shared" si="2"/>
        <v>33</v>
      </c>
      <c r="AG48" s="14">
        <f t="shared" si="3"/>
        <v>11803.004199999999</v>
      </c>
      <c r="AI48" s="13">
        <f t="shared" si="4"/>
        <v>14.761315174026688</v>
      </c>
      <c r="AJ48" s="8">
        <f t="shared" si="5"/>
        <v>20</v>
      </c>
      <c r="AK48" s="8">
        <f t="shared" si="6"/>
        <v>22</v>
      </c>
      <c r="AL48" s="58"/>
      <c r="AM48" s="56" t="str">
        <f t="shared" si="7"/>
        <v xml:space="preserve">Mildura </v>
      </c>
      <c r="AN48" s="56">
        <f t="shared" si="8"/>
        <v>4426.0046000000002</v>
      </c>
      <c r="AO48" s="56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</row>
    <row r="49" spans="1:53" x14ac:dyDescent="0.2">
      <c r="A49" s="144">
        <v>43</v>
      </c>
      <c r="B49" s="11" t="s">
        <v>36</v>
      </c>
      <c r="C49" s="53">
        <v>95879</v>
      </c>
      <c r="D49" s="53">
        <v>96302</v>
      </c>
      <c r="E49" s="53">
        <v>97063</v>
      </c>
      <c r="F49" s="53">
        <v>98277</v>
      </c>
      <c r="G49" s="53">
        <v>99268</v>
      </c>
      <c r="H49" s="53">
        <v>100279</v>
      </c>
      <c r="I49" s="53">
        <v>100847</v>
      </c>
      <c r="J49" s="53">
        <v>101139</v>
      </c>
      <c r="K49" s="53">
        <v>101464</v>
      </c>
      <c r="L49" s="53">
        <v>102012</v>
      </c>
      <c r="M49" s="53">
        <v>102461</v>
      </c>
      <c r="N49" s="53">
        <v>103290</v>
      </c>
      <c r="O49" s="53">
        <v>104512</v>
      </c>
      <c r="P49" s="53">
        <v>106220</v>
      </c>
      <c r="Q49" s="53">
        <v>106677</v>
      </c>
      <c r="R49" s="53">
        <v>107323</v>
      </c>
      <c r="S49" s="53">
        <v>108493</v>
      </c>
      <c r="T49" s="53">
        <v>109869</v>
      </c>
      <c r="U49" s="53">
        <v>111596</v>
      </c>
      <c r="V49" s="53">
        <v>113278</v>
      </c>
      <c r="W49" s="53">
        <v>114979</v>
      </c>
      <c r="X49" s="53">
        <v>116321</v>
      </c>
      <c r="Y49" s="53">
        <v>117505</v>
      </c>
      <c r="Z49" s="53">
        <v>118569</v>
      </c>
      <c r="AA49" s="53">
        <v>119355</v>
      </c>
      <c r="AB49" s="53">
        <v>116080</v>
      </c>
      <c r="AC49" s="53">
        <v>115759</v>
      </c>
      <c r="AD49" s="53">
        <v>117434</v>
      </c>
      <c r="AE49" s="53"/>
      <c r="AF49" s="7">
        <f t="shared" si="2"/>
        <v>27</v>
      </c>
      <c r="AG49" s="14">
        <f t="shared" si="3"/>
        <v>7565.0042999999996</v>
      </c>
      <c r="AI49" s="13">
        <f t="shared" si="4"/>
        <v>6.8854726993055362</v>
      </c>
      <c r="AJ49" s="8">
        <f t="shared" si="5"/>
        <v>32</v>
      </c>
      <c r="AK49" s="8">
        <f t="shared" si="6"/>
        <v>49</v>
      </c>
      <c r="AL49" s="58"/>
      <c r="AM49" s="56" t="str">
        <f t="shared" si="7"/>
        <v xml:space="preserve">Latrobe </v>
      </c>
      <c r="AN49" s="56">
        <f t="shared" si="8"/>
        <v>4135.0037000000002</v>
      </c>
      <c r="AO49" s="56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</row>
    <row r="50" spans="1:53" x14ac:dyDescent="0.25">
      <c r="A50" s="144">
        <v>44</v>
      </c>
      <c r="B50" s="11" t="s">
        <v>37</v>
      </c>
      <c r="C50" s="53">
        <v>39716</v>
      </c>
      <c r="D50" s="53">
        <v>41457</v>
      </c>
      <c r="E50" s="53">
        <v>43099</v>
      </c>
      <c r="F50" s="53">
        <v>44874</v>
      </c>
      <c r="G50" s="53">
        <v>48276</v>
      </c>
      <c r="H50" s="53">
        <v>50673</v>
      </c>
      <c r="I50" s="53">
        <v>55671</v>
      </c>
      <c r="J50" s="53">
        <v>61728</v>
      </c>
      <c r="K50" s="53">
        <v>67222</v>
      </c>
      <c r="L50" s="53">
        <v>72592</v>
      </c>
      <c r="M50" s="53">
        <v>80968</v>
      </c>
      <c r="N50" s="53">
        <v>86154</v>
      </c>
      <c r="O50" s="53">
        <v>90290</v>
      </c>
      <c r="P50" s="53">
        <v>94340</v>
      </c>
      <c r="Q50" s="53">
        <v>97623</v>
      </c>
      <c r="R50" s="53">
        <v>100240</v>
      </c>
      <c r="S50" s="53">
        <v>107912</v>
      </c>
      <c r="T50" s="53">
        <v>119513</v>
      </c>
      <c r="U50" s="53">
        <v>129254</v>
      </c>
      <c r="V50" s="53">
        <v>138596</v>
      </c>
      <c r="W50" s="53">
        <v>148039</v>
      </c>
      <c r="X50" s="53">
        <v>159141</v>
      </c>
      <c r="Y50" s="53">
        <v>170317</v>
      </c>
      <c r="Z50" s="53">
        <v>178994</v>
      </c>
      <c r="AA50" s="53">
        <v>183628</v>
      </c>
      <c r="AB50" s="53">
        <v>153674</v>
      </c>
      <c r="AC50" s="53">
        <v>160328</v>
      </c>
      <c r="AD50" s="53">
        <v>177396</v>
      </c>
      <c r="AE50" s="53"/>
      <c r="AF50" s="7">
        <f t="shared" si="2"/>
        <v>11</v>
      </c>
      <c r="AG50" s="14">
        <f t="shared" si="3"/>
        <v>57883.004399999998</v>
      </c>
      <c r="AI50" s="13">
        <f t="shared" si="4"/>
        <v>48.432388108406613</v>
      </c>
      <c r="AJ50" s="8">
        <f t="shared" si="5"/>
        <v>7</v>
      </c>
      <c r="AK50" s="8">
        <f t="shared" si="6"/>
        <v>4</v>
      </c>
      <c r="AL50" s="58"/>
      <c r="AM50" s="56" t="str">
        <f t="shared" si="7"/>
        <v xml:space="preserve">Boroondara </v>
      </c>
      <c r="AN50" s="56">
        <f t="shared" si="8"/>
        <v>3992.0009</v>
      </c>
      <c r="AO50" s="169"/>
      <c r="AP50" s="55"/>
      <c r="AQ50" s="55"/>
      <c r="AR50" s="52"/>
      <c r="AS50" s="52"/>
      <c r="AT50" s="52"/>
      <c r="AU50" s="52"/>
      <c r="AV50" s="52"/>
      <c r="AW50" s="52"/>
      <c r="AX50" s="52"/>
      <c r="AY50" s="52"/>
      <c r="AZ50" s="52"/>
      <c r="BA50" s="52"/>
    </row>
    <row r="51" spans="1:53" x14ac:dyDescent="0.25">
      <c r="A51" s="144">
        <v>45</v>
      </c>
      <c r="B51" s="11" t="s">
        <v>65</v>
      </c>
      <c r="C51" s="53">
        <v>40612</v>
      </c>
      <c r="D51" s="53">
        <v>42737</v>
      </c>
      <c r="E51" s="53">
        <v>42846</v>
      </c>
      <c r="F51" s="53">
        <v>44732</v>
      </c>
      <c r="G51" s="53">
        <v>48725</v>
      </c>
      <c r="H51" s="53">
        <v>52830</v>
      </c>
      <c r="I51" s="53">
        <v>58151</v>
      </c>
      <c r="J51" s="53">
        <v>64769</v>
      </c>
      <c r="K51" s="53">
        <v>70138</v>
      </c>
      <c r="L51" s="53">
        <v>74676</v>
      </c>
      <c r="M51" s="53">
        <v>81414</v>
      </c>
      <c r="N51" s="53">
        <v>86490</v>
      </c>
      <c r="O51" s="53">
        <v>92532</v>
      </c>
      <c r="P51" s="53">
        <v>99598</v>
      </c>
      <c r="Q51" s="53">
        <v>106848</v>
      </c>
      <c r="R51" s="53">
        <v>112643</v>
      </c>
      <c r="S51" s="53">
        <v>118424</v>
      </c>
      <c r="T51" s="53">
        <v>124089</v>
      </c>
      <c r="U51" s="53">
        <v>129582</v>
      </c>
      <c r="V51" s="53">
        <v>135308</v>
      </c>
      <c r="W51" s="53">
        <v>141749</v>
      </c>
      <c r="X51" s="53">
        <v>148618</v>
      </c>
      <c r="Y51" s="53">
        <v>156718</v>
      </c>
      <c r="Z51" s="53">
        <v>164936</v>
      </c>
      <c r="AA51" s="53">
        <v>172398</v>
      </c>
      <c r="AB51" s="53">
        <v>181223</v>
      </c>
      <c r="AC51" s="53">
        <v>193285</v>
      </c>
      <c r="AD51" s="53">
        <v>206070</v>
      </c>
      <c r="AE51" s="53"/>
      <c r="AF51" s="7">
        <f t="shared" si="2"/>
        <v>6</v>
      </c>
      <c r="AG51" s="14">
        <f t="shared" si="3"/>
        <v>81981.004499999995</v>
      </c>
      <c r="AI51" s="13">
        <f t="shared" si="4"/>
        <v>66.066291129753637</v>
      </c>
      <c r="AJ51" s="8">
        <f t="shared" si="5"/>
        <v>3</v>
      </c>
      <c r="AK51" s="8">
        <f t="shared" si="6"/>
        <v>2</v>
      </c>
      <c r="AL51" s="58"/>
      <c r="AM51" s="56" t="str">
        <f t="shared" si="7"/>
        <v xml:space="preserve">Wellington </v>
      </c>
      <c r="AN51" s="56">
        <f t="shared" si="8"/>
        <v>3423.0070999999998</v>
      </c>
      <c r="AO51" s="169"/>
      <c r="AP51" s="55"/>
      <c r="AQ51" s="55"/>
      <c r="AR51" s="52"/>
      <c r="AS51" s="52"/>
      <c r="AT51" s="52"/>
      <c r="AU51" s="52"/>
      <c r="AV51" s="52"/>
      <c r="AW51" s="52"/>
      <c r="AX51" s="52"/>
      <c r="AY51" s="52"/>
      <c r="AZ51" s="52"/>
      <c r="BA51" s="52"/>
    </row>
    <row r="52" spans="1:53" x14ac:dyDescent="0.25">
      <c r="A52" s="144">
        <v>46</v>
      </c>
      <c r="B52" s="11" t="s">
        <v>87</v>
      </c>
      <c r="C52" s="53">
        <v>45811</v>
      </c>
      <c r="D52" s="53">
        <v>46483</v>
      </c>
      <c r="E52" s="53">
        <v>47300</v>
      </c>
      <c r="F52" s="53">
        <v>48057</v>
      </c>
      <c r="G52" s="53">
        <v>48797</v>
      </c>
      <c r="H52" s="53">
        <v>49616</v>
      </c>
      <c r="I52" s="53">
        <v>50067</v>
      </c>
      <c r="J52" s="53">
        <v>50150</v>
      </c>
      <c r="K52" s="53">
        <v>50472</v>
      </c>
      <c r="L52" s="53">
        <v>51007</v>
      </c>
      <c r="M52" s="53">
        <v>51590</v>
      </c>
      <c r="N52" s="53">
        <v>51770</v>
      </c>
      <c r="O52" s="53">
        <v>51888</v>
      </c>
      <c r="P52" s="53">
        <v>51978</v>
      </c>
      <c r="Q52" s="53">
        <v>51625</v>
      </c>
      <c r="R52" s="53">
        <v>51822</v>
      </c>
      <c r="S52" s="53">
        <v>52469</v>
      </c>
      <c r="T52" s="53">
        <v>53128</v>
      </c>
      <c r="U52" s="53">
        <v>53712</v>
      </c>
      <c r="V52" s="53">
        <v>54134</v>
      </c>
      <c r="W52" s="53">
        <v>54564</v>
      </c>
      <c r="X52" s="53">
        <v>55142</v>
      </c>
      <c r="Y52" s="53">
        <v>55516</v>
      </c>
      <c r="Z52" s="53">
        <v>55779</v>
      </c>
      <c r="AA52" s="53">
        <v>55916</v>
      </c>
      <c r="AB52" s="53">
        <v>56969</v>
      </c>
      <c r="AC52" s="53">
        <v>57250</v>
      </c>
      <c r="AD52" s="53">
        <v>57554</v>
      </c>
      <c r="AE52" s="53"/>
      <c r="AF52" s="7">
        <f t="shared" si="2"/>
        <v>38</v>
      </c>
      <c r="AG52" s="14">
        <f t="shared" si="3"/>
        <v>4426.0046000000002</v>
      </c>
      <c r="AI52" s="13">
        <f t="shared" si="4"/>
        <v>8.3308236711338655</v>
      </c>
      <c r="AJ52" s="8">
        <f t="shared" si="5"/>
        <v>42</v>
      </c>
      <c r="AK52" s="8">
        <f t="shared" si="6"/>
        <v>40</v>
      </c>
      <c r="AL52" s="58"/>
      <c r="AM52" s="56" t="str">
        <f t="shared" si="7"/>
        <v xml:space="preserve">South Gippsland </v>
      </c>
      <c r="AN52" s="56">
        <f t="shared" si="8"/>
        <v>2620.0061999999998</v>
      </c>
      <c r="AO52" s="169"/>
      <c r="AP52" s="55"/>
      <c r="AQ52" s="55"/>
      <c r="AR52" s="52"/>
      <c r="AS52" s="52"/>
      <c r="AT52" s="52"/>
      <c r="AU52" s="52"/>
      <c r="AV52" s="52"/>
      <c r="AW52" s="52"/>
      <c r="AX52" s="52"/>
      <c r="AY52" s="52"/>
      <c r="AZ52" s="52"/>
      <c r="BA52" s="52"/>
    </row>
    <row r="53" spans="1:53" x14ac:dyDescent="0.25">
      <c r="A53" s="144">
        <v>47</v>
      </c>
      <c r="B53" s="11" t="s">
        <v>66</v>
      </c>
      <c r="C53" s="53">
        <v>25655</v>
      </c>
      <c r="D53" s="53">
        <v>26013</v>
      </c>
      <c r="E53" s="53">
        <v>26455</v>
      </c>
      <c r="F53" s="53">
        <v>27027</v>
      </c>
      <c r="G53" s="53">
        <v>27685</v>
      </c>
      <c r="H53" s="53">
        <v>28406</v>
      </c>
      <c r="I53" s="53">
        <v>28995</v>
      </c>
      <c r="J53" s="53">
        <v>30050</v>
      </c>
      <c r="K53" s="53">
        <v>30840</v>
      </c>
      <c r="L53" s="53">
        <v>31629</v>
      </c>
      <c r="M53" s="53">
        <v>32038</v>
      </c>
      <c r="N53" s="53">
        <v>32691</v>
      </c>
      <c r="O53" s="53">
        <v>33135</v>
      </c>
      <c r="P53" s="53">
        <v>33637</v>
      </c>
      <c r="Q53" s="53">
        <v>33892</v>
      </c>
      <c r="R53" s="53">
        <v>35105</v>
      </c>
      <c r="S53" s="53">
        <v>36360</v>
      </c>
      <c r="T53" s="53">
        <v>37728</v>
      </c>
      <c r="U53" s="53">
        <v>39011</v>
      </c>
      <c r="V53" s="53">
        <v>40171</v>
      </c>
      <c r="W53" s="53">
        <v>41632</v>
      </c>
      <c r="X53" s="53">
        <v>42903</v>
      </c>
      <c r="Y53" s="53">
        <v>44298</v>
      </c>
      <c r="Z53" s="53">
        <v>46087</v>
      </c>
      <c r="AA53" s="53">
        <v>47627</v>
      </c>
      <c r="AB53" s="53">
        <v>49684</v>
      </c>
      <c r="AC53" s="53">
        <v>51682</v>
      </c>
      <c r="AD53" s="53">
        <v>53723</v>
      </c>
      <c r="AE53" s="53"/>
      <c r="AF53" s="7">
        <f t="shared" si="2"/>
        <v>39</v>
      </c>
      <c r="AG53" s="14">
        <f t="shared" si="3"/>
        <v>15995.0047</v>
      </c>
      <c r="AI53" s="13">
        <f t="shared" si="4"/>
        <v>42.395568278201864</v>
      </c>
      <c r="AJ53" s="8">
        <f t="shared" si="5"/>
        <v>15</v>
      </c>
      <c r="AK53" s="8">
        <f t="shared" si="6"/>
        <v>5</v>
      </c>
      <c r="AL53" s="58"/>
      <c r="AM53" s="56" t="str">
        <f t="shared" si="7"/>
        <v xml:space="preserve">Warrnambool </v>
      </c>
      <c r="AN53" s="56">
        <f t="shared" si="8"/>
        <v>2478.0070000000001</v>
      </c>
      <c r="AO53" s="169"/>
      <c r="AP53" s="55"/>
      <c r="AQ53" s="55"/>
      <c r="AR53" s="52"/>
      <c r="AS53" s="52"/>
      <c r="AT53" s="52"/>
      <c r="AU53" s="52"/>
      <c r="AV53" s="52"/>
      <c r="AW53" s="52"/>
      <c r="AX53" s="52"/>
      <c r="AY53" s="52"/>
      <c r="AZ53" s="52"/>
      <c r="BA53" s="52"/>
    </row>
    <row r="54" spans="1:53" x14ac:dyDescent="0.25">
      <c r="A54" s="144">
        <v>48</v>
      </c>
      <c r="B54" s="11" t="s">
        <v>67</v>
      </c>
      <c r="C54" s="53">
        <v>25856</v>
      </c>
      <c r="D54" s="53">
        <v>25994</v>
      </c>
      <c r="E54" s="53">
        <v>26273</v>
      </c>
      <c r="F54" s="53">
        <v>26365</v>
      </c>
      <c r="G54" s="53">
        <v>26581</v>
      </c>
      <c r="H54" s="53">
        <v>26810</v>
      </c>
      <c r="I54" s="53">
        <v>26742</v>
      </c>
      <c r="J54" s="53">
        <v>26804</v>
      </c>
      <c r="K54" s="53">
        <v>26966</v>
      </c>
      <c r="L54" s="53">
        <v>27329</v>
      </c>
      <c r="M54" s="53">
        <v>28049</v>
      </c>
      <c r="N54" s="53">
        <v>28205</v>
      </c>
      <c r="O54" s="53">
        <v>28382</v>
      </c>
      <c r="P54" s="53">
        <v>28478</v>
      </c>
      <c r="Q54" s="53">
        <v>28331</v>
      </c>
      <c r="R54" s="53">
        <v>28406</v>
      </c>
      <c r="S54" s="53">
        <v>28645</v>
      </c>
      <c r="T54" s="53">
        <v>28836</v>
      </c>
      <c r="U54" s="53">
        <v>29012</v>
      </c>
      <c r="V54" s="53">
        <v>29174</v>
      </c>
      <c r="W54" s="53">
        <v>29306</v>
      </c>
      <c r="X54" s="53">
        <v>29652</v>
      </c>
      <c r="Y54" s="53">
        <v>29797</v>
      </c>
      <c r="Z54" s="53">
        <v>29920</v>
      </c>
      <c r="AA54" s="53">
        <v>30012</v>
      </c>
      <c r="AB54" s="53">
        <v>30351</v>
      </c>
      <c r="AC54" s="53">
        <v>30584</v>
      </c>
      <c r="AD54" s="53">
        <v>30775</v>
      </c>
      <c r="AE54" s="53"/>
      <c r="AF54" s="7">
        <f t="shared" si="2"/>
        <v>50</v>
      </c>
      <c r="AG54" s="14">
        <f t="shared" si="3"/>
        <v>1939.0047999999999</v>
      </c>
      <c r="AI54" s="13">
        <f t="shared" si="4"/>
        <v>6.7242335968927733</v>
      </c>
      <c r="AJ54" s="8">
        <f t="shared" si="5"/>
        <v>53</v>
      </c>
      <c r="AK54" s="8">
        <f t="shared" si="6"/>
        <v>50</v>
      </c>
      <c r="AL54" s="58"/>
      <c r="AM54" s="56" t="str">
        <f t="shared" si="7"/>
        <v xml:space="preserve">Mount Alexander </v>
      </c>
      <c r="AN54" s="56">
        <f t="shared" si="8"/>
        <v>2379.0054</v>
      </c>
      <c r="AO54" s="169"/>
      <c r="AP54" s="55"/>
      <c r="AQ54" s="55"/>
      <c r="AR54" s="52"/>
      <c r="AS54" s="52"/>
      <c r="AT54" s="52"/>
      <c r="AU54" s="52"/>
      <c r="AV54" s="52"/>
      <c r="AW54" s="52"/>
      <c r="AX54" s="52"/>
      <c r="AY54" s="52"/>
      <c r="AZ54" s="52"/>
      <c r="BA54" s="52"/>
    </row>
    <row r="55" spans="1:53" x14ac:dyDescent="0.25">
      <c r="A55" s="144">
        <v>49</v>
      </c>
      <c r="B55" s="11" t="s">
        <v>38</v>
      </c>
      <c r="C55" s="53">
        <v>160677</v>
      </c>
      <c r="D55" s="53">
        <v>160425</v>
      </c>
      <c r="E55" s="53">
        <v>160892</v>
      </c>
      <c r="F55" s="53">
        <v>161244</v>
      </c>
      <c r="G55" s="53">
        <v>162134</v>
      </c>
      <c r="H55" s="53">
        <v>163141</v>
      </c>
      <c r="I55" s="53">
        <v>163760</v>
      </c>
      <c r="J55" s="53">
        <v>164375</v>
      </c>
      <c r="K55" s="53">
        <v>165369</v>
      </c>
      <c r="L55" s="53">
        <v>167472</v>
      </c>
      <c r="M55" s="53">
        <v>168708</v>
      </c>
      <c r="N55" s="53">
        <v>170778</v>
      </c>
      <c r="O55" s="53">
        <v>173070</v>
      </c>
      <c r="P55" s="53">
        <v>176170</v>
      </c>
      <c r="Q55" s="53">
        <v>175731</v>
      </c>
      <c r="R55" s="53">
        <v>177345</v>
      </c>
      <c r="S55" s="53">
        <v>180398</v>
      </c>
      <c r="T55" s="53">
        <v>183374</v>
      </c>
      <c r="U55" s="53">
        <v>186395</v>
      </c>
      <c r="V55" s="53">
        <v>189541</v>
      </c>
      <c r="W55" s="53">
        <v>192850</v>
      </c>
      <c r="X55" s="53">
        <v>196922</v>
      </c>
      <c r="Y55" s="53">
        <v>200212</v>
      </c>
      <c r="Z55" s="53">
        <v>202896</v>
      </c>
      <c r="AA55" s="53">
        <v>204845</v>
      </c>
      <c r="AB55" s="53">
        <v>193051</v>
      </c>
      <c r="AC55" s="53">
        <v>195081</v>
      </c>
      <c r="AD55" s="53">
        <v>203560</v>
      </c>
      <c r="AE55" s="53"/>
      <c r="AF55" s="7">
        <f t="shared" si="2"/>
        <v>7</v>
      </c>
      <c r="AG55" s="14">
        <f t="shared" si="3"/>
        <v>20186.0049</v>
      </c>
      <c r="AI55" s="13">
        <f t="shared" si="4"/>
        <v>11.008103657006991</v>
      </c>
      <c r="AJ55" s="8">
        <f t="shared" si="5"/>
        <v>10</v>
      </c>
      <c r="AK55" s="8">
        <f t="shared" si="6"/>
        <v>29</v>
      </c>
      <c r="AL55" s="58"/>
      <c r="AM55" s="56" t="str">
        <f t="shared" si="7"/>
        <v xml:space="preserve">Wangaratta </v>
      </c>
      <c r="AN55" s="56">
        <f t="shared" si="8"/>
        <v>2362.0068999999999</v>
      </c>
      <c r="AO55" s="169"/>
      <c r="AP55" s="55"/>
      <c r="AQ55" s="55"/>
      <c r="AR55" s="52"/>
      <c r="AS55" s="52"/>
      <c r="AT55" s="52"/>
      <c r="AU55" s="52"/>
      <c r="AV55" s="52"/>
      <c r="AW55" s="52"/>
      <c r="AX55" s="52"/>
      <c r="AY55" s="52"/>
      <c r="AZ55" s="52"/>
      <c r="BA55" s="52"/>
    </row>
    <row r="56" spans="1:53" x14ac:dyDescent="0.25">
      <c r="A56" s="144">
        <v>50</v>
      </c>
      <c r="B56" s="11" t="s">
        <v>39</v>
      </c>
      <c r="C56" s="53">
        <v>110004</v>
      </c>
      <c r="D56" s="53">
        <v>110193</v>
      </c>
      <c r="E56" s="53">
        <v>110567</v>
      </c>
      <c r="F56" s="53">
        <v>110339</v>
      </c>
      <c r="G56" s="53">
        <v>110179</v>
      </c>
      <c r="H56" s="53">
        <v>110511</v>
      </c>
      <c r="I56" s="53">
        <v>110390</v>
      </c>
      <c r="J56" s="53">
        <v>110315</v>
      </c>
      <c r="K56" s="53">
        <v>110301</v>
      </c>
      <c r="L56" s="53">
        <v>110724</v>
      </c>
      <c r="M56" s="53">
        <v>106791</v>
      </c>
      <c r="N56" s="53">
        <v>107662</v>
      </c>
      <c r="O56" s="53">
        <v>109088</v>
      </c>
      <c r="P56" s="53">
        <v>110545</v>
      </c>
      <c r="Q56" s="53">
        <v>111363</v>
      </c>
      <c r="R56" s="53">
        <v>112180</v>
      </c>
      <c r="S56" s="53">
        <v>113718</v>
      </c>
      <c r="T56" s="53">
        <v>115519</v>
      </c>
      <c r="U56" s="53">
        <v>117894</v>
      </c>
      <c r="V56" s="53">
        <v>120427</v>
      </c>
      <c r="W56" s="53">
        <v>122968</v>
      </c>
      <c r="X56" s="53">
        <v>125411</v>
      </c>
      <c r="Y56" s="53">
        <v>127906</v>
      </c>
      <c r="Z56" s="53">
        <v>130313</v>
      </c>
      <c r="AA56" s="53">
        <v>131702</v>
      </c>
      <c r="AB56" s="53">
        <v>122965</v>
      </c>
      <c r="AC56" s="53">
        <v>123119</v>
      </c>
      <c r="AD56" s="53">
        <v>126486</v>
      </c>
      <c r="AE56" s="53"/>
      <c r="AF56" s="7">
        <f t="shared" si="2"/>
        <v>24</v>
      </c>
      <c r="AG56" s="14">
        <f t="shared" si="3"/>
        <v>10967.004999999999</v>
      </c>
      <c r="AI56" s="13">
        <f t="shared" si="4"/>
        <v>9.4936763649269817</v>
      </c>
      <c r="AJ56" s="8">
        <f t="shared" si="5"/>
        <v>25</v>
      </c>
      <c r="AK56" s="8">
        <f t="shared" si="6"/>
        <v>35</v>
      </c>
      <c r="AL56" s="58"/>
      <c r="AM56" s="56" t="str">
        <f t="shared" si="7"/>
        <v xml:space="preserve">Mansfield </v>
      </c>
      <c r="AN56" s="56">
        <f t="shared" si="8"/>
        <v>2296.0041000000001</v>
      </c>
      <c r="AO56" s="169"/>
      <c r="AP56" s="55"/>
      <c r="AQ56" s="55"/>
      <c r="AR56" s="52"/>
      <c r="AS56" s="52"/>
      <c r="AT56" s="52"/>
      <c r="AU56" s="52"/>
      <c r="AV56" s="52"/>
      <c r="AW56" s="52"/>
      <c r="AX56" s="52"/>
      <c r="AY56" s="52"/>
      <c r="AZ56" s="52"/>
      <c r="BA56" s="52"/>
    </row>
    <row r="57" spans="1:53" x14ac:dyDescent="0.25">
      <c r="A57" s="144">
        <v>51</v>
      </c>
      <c r="B57" s="11" t="s">
        <v>68</v>
      </c>
      <c r="C57" s="53">
        <v>22934</v>
      </c>
      <c r="D57" s="53">
        <v>23362</v>
      </c>
      <c r="E57" s="53">
        <v>23710</v>
      </c>
      <c r="F57" s="53">
        <v>24295</v>
      </c>
      <c r="G57" s="53">
        <v>24660</v>
      </c>
      <c r="H57" s="53">
        <v>25087</v>
      </c>
      <c r="I57" s="53">
        <v>25185</v>
      </c>
      <c r="J57" s="53">
        <v>25444</v>
      </c>
      <c r="K57" s="53">
        <v>25655</v>
      </c>
      <c r="L57" s="53">
        <v>26106</v>
      </c>
      <c r="M57" s="53">
        <v>26454</v>
      </c>
      <c r="N57" s="53">
        <v>26718</v>
      </c>
      <c r="O57" s="53">
        <v>27013</v>
      </c>
      <c r="P57" s="53">
        <v>27484</v>
      </c>
      <c r="Q57" s="53">
        <v>28047</v>
      </c>
      <c r="R57" s="53">
        <v>28670</v>
      </c>
      <c r="S57" s="53">
        <v>29367</v>
      </c>
      <c r="T57" s="53">
        <v>30409</v>
      </c>
      <c r="U57" s="53">
        <v>31077</v>
      </c>
      <c r="V57" s="53">
        <v>31769</v>
      </c>
      <c r="W57" s="53">
        <v>32658</v>
      </c>
      <c r="X57" s="53">
        <v>33442</v>
      </c>
      <c r="Y57" s="53">
        <v>34156</v>
      </c>
      <c r="Z57" s="53">
        <v>35051</v>
      </c>
      <c r="AA57" s="53">
        <v>36002</v>
      </c>
      <c r="AB57" s="53">
        <v>37895</v>
      </c>
      <c r="AC57" s="53">
        <v>38526</v>
      </c>
      <c r="AD57" s="53">
        <v>39092</v>
      </c>
      <c r="AE57" s="53"/>
      <c r="AF57" s="7">
        <f t="shared" si="2"/>
        <v>46</v>
      </c>
      <c r="AG57" s="14">
        <f t="shared" si="3"/>
        <v>8683.0051000000003</v>
      </c>
      <c r="AI57" s="13">
        <f t="shared" si="4"/>
        <v>28.554046499391628</v>
      </c>
      <c r="AJ57" s="8">
        <f t="shared" si="5"/>
        <v>26</v>
      </c>
      <c r="AK57" s="8">
        <f t="shared" si="6"/>
        <v>12</v>
      </c>
      <c r="AL57" s="58"/>
      <c r="AM57" s="56" t="str">
        <f t="shared" si="7"/>
        <v xml:space="preserve">Indigo </v>
      </c>
      <c r="AN57" s="56">
        <f t="shared" si="8"/>
        <v>2106.0034000000001</v>
      </c>
      <c r="AO57" s="169"/>
      <c r="AP57" s="55"/>
      <c r="AQ57" s="55"/>
      <c r="AR57" s="52"/>
      <c r="AS57" s="52"/>
      <c r="AT57" s="52"/>
      <c r="AU57" s="52"/>
      <c r="AV57" s="52"/>
      <c r="AW57" s="52"/>
      <c r="AX57" s="52"/>
      <c r="AY57" s="52"/>
      <c r="AZ57" s="52"/>
      <c r="BA57" s="52"/>
    </row>
    <row r="58" spans="1:53" x14ac:dyDescent="0.25">
      <c r="A58" s="144">
        <v>52</v>
      </c>
      <c r="B58" s="11" t="s">
        <v>40</v>
      </c>
      <c r="C58" s="53">
        <v>136733</v>
      </c>
      <c r="D58" s="53">
        <v>136632</v>
      </c>
      <c r="E58" s="53">
        <v>136311</v>
      </c>
      <c r="F58" s="53">
        <v>136264</v>
      </c>
      <c r="G58" s="53">
        <v>135765</v>
      </c>
      <c r="H58" s="53">
        <v>136381</v>
      </c>
      <c r="I58" s="53">
        <v>137154</v>
      </c>
      <c r="J58" s="53">
        <v>137839</v>
      </c>
      <c r="K58" s="53">
        <v>138977</v>
      </c>
      <c r="L58" s="53">
        <v>140385</v>
      </c>
      <c r="M58" s="53">
        <v>142306</v>
      </c>
      <c r="N58" s="53">
        <v>145011</v>
      </c>
      <c r="O58" s="53">
        <v>147406</v>
      </c>
      <c r="P58" s="53">
        <v>150973</v>
      </c>
      <c r="Q58" s="53">
        <v>152261</v>
      </c>
      <c r="R58" s="53">
        <v>154247</v>
      </c>
      <c r="S58" s="53">
        <v>156962</v>
      </c>
      <c r="T58" s="53">
        <v>160224</v>
      </c>
      <c r="U58" s="53">
        <v>164077</v>
      </c>
      <c r="V58" s="53">
        <v>167873</v>
      </c>
      <c r="W58" s="53">
        <v>172091</v>
      </c>
      <c r="X58" s="53">
        <v>176974</v>
      </c>
      <c r="Y58" s="53">
        <v>181780</v>
      </c>
      <c r="Z58" s="53">
        <v>185811</v>
      </c>
      <c r="AA58" s="53">
        <v>188660</v>
      </c>
      <c r="AB58" s="53">
        <v>173541</v>
      </c>
      <c r="AC58" s="53">
        <v>174886</v>
      </c>
      <c r="AD58" s="53">
        <v>181223</v>
      </c>
      <c r="AE58" s="53"/>
      <c r="AF58" s="7">
        <f t="shared" si="2"/>
        <v>9</v>
      </c>
      <c r="AG58" s="14">
        <f t="shared" si="3"/>
        <v>20999.0052</v>
      </c>
      <c r="AI58" s="13">
        <f t="shared" si="4"/>
        <v>13.106026562812062</v>
      </c>
      <c r="AJ58" s="8">
        <f t="shared" si="5"/>
        <v>9</v>
      </c>
      <c r="AK58" s="8">
        <f t="shared" si="6"/>
        <v>25</v>
      </c>
      <c r="AL58" s="58"/>
      <c r="AM58" s="56" t="str">
        <f t="shared" si="7"/>
        <v xml:space="preserve">Murrindindi </v>
      </c>
      <c r="AN58" s="56">
        <f t="shared" si="8"/>
        <v>1940.0056</v>
      </c>
      <c r="AO58" s="169"/>
      <c r="AP58" s="55"/>
      <c r="AQ58" s="55"/>
      <c r="AR58" s="52"/>
      <c r="AS58" s="52"/>
      <c r="AT58" s="52"/>
      <c r="AU58" s="52"/>
      <c r="AV58" s="52"/>
      <c r="AW58" s="52"/>
      <c r="AX58" s="52"/>
      <c r="AY58" s="52"/>
      <c r="AZ58" s="52"/>
      <c r="BA58" s="52"/>
    </row>
    <row r="59" spans="1:53" x14ac:dyDescent="0.25">
      <c r="A59" s="144">
        <v>53</v>
      </c>
      <c r="B59" s="11" t="s">
        <v>69</v>
      </c>
      <c r="C59" s="53">
        <v>117800</v>
      </c>
      <c r="D59" s="53">
        <v>119483</v>
      </c>
      <c r="E59" s="53">
        <v>121793</v>
      </c>
      <c r="F59" s="53">
        <v>125069</v>
      </c>
      <c r="G59" s="53">
        <v>128660</v>
      </c>
      <c r="H59" s="53">
        <v>132387</v>
      </c>
      <c r="I59" s="53">
        <v>135117</v>
      </c>
      <c r="J59" s="53">
        <v>136879</v>
      </c>
      <c r="K59" s="53">
        <v>137907</v>
      </c>
      <c r="L59" s="53">
        <v>139245</v>
      </c>
      <c r="M59" s="53">
        <v>140734</v>
      </c>
      <c r="N59" s="53">
        <v>142716</v>
      </c>
      <c r="O59" s="53">
        <v>145113</v>
      </c>
      <c r="P59" s="53">
        <v>147504</v>
      </c>
      <c r="Q59" s="53">
        <v>148542</v>
      </c>
      <c r="R59" s="53">
        <v>149271</v>
      </c>
      <c r="S59" s="53">
        <v>151600</v>
      </c>
      <c r="T59" s="53">
        <v>153760</v>
      </c>
      <c r="U59" s="53">
        <v>156194</v>
      </c>
      <c r="V59" s="53">
        <v>158454</v>
      </c>
      <c r="W59" s="53">
        <v>160862</v>
      </c>
      <c r="X59" s="53">
        <v>163834</v>
      </c>
      <c r="Y59" s="53">
        <v>165823</v>
      </c>
      <c r="Z59" s="53">
        <v>167619</v>
      </c>
      <c r="AA59" s="53">
        <v>168832</v>
      </c>
      <c r="AB59" s="53">
        <v>170390</v>
      </c>
      <c r="AC59" s="53">
        <v>169733</v>
      </c>
      <c r="AD59" s="53">
        <v>170243</v>
      </c>
      <c r="AE59" s="53"/>
      <c r="AF59" s="7">
        <f t="shared" si="2"/>
        <v>13</v>
      </c>
      <c r="AG59" s="14">
        <f t="shared" si="3"/>
        <v>16483.005300000001</v>
      </c>
      <c r="AI59" s="13">
        <f t="shared" si="4"/>
        <v>10.719953173777315</v>
      </c>
      <c r="AJ59" s="8">
        <f t="shared" si="5"/>
        <v>13</v>
      </c>
      <c r="AK59" s="8">
        <f t="shared" si="6"/>
        <v>32</v>
      </c>
      <c r="AL59" s="58"/>
      <c r="AM59" s="56" t="str">
        <f t="shared" si="7"/>
        <v xml:space="preserve">Moira </v>
      </c>
      <c r="AN59" s="56">
        <f t="shared" si="8"/>
        <v>1939.0047999999999</v>
      </c>
      <c r="AO59" s="169"/>
      <c r="AP59" s="55"/>
      <c r="AQ59" s="55"/>
      <c r="AR59" s="52"/>
      <c r="AS59" s="52"/>
      <c r="AT59" s="52"/>
      <c r="AU59" s="52"/>
      <c r="AV59" s="52"/>
      <c r="AW59" s="52"/>
      <c r="AX59" s="52"/>
      <c r="AY59" s="52"/>
      <c r="AZ59" s="52"/>
      <c r="BA59" s="52"/>
    </row>
    <row r="60" spans="1:53" x14ac:dyDescent="0.25">
      <c r="A60" s="144">
        <v>54</v>
      </c>
      <c r="B60" s="11" t="s">
        <v>70</v>
      </c>
      <c r="C60" s="53">
        <v>16721</v>
      </c>
      <c r="D60" s="53">
        <v>16894</v>
      </c>
      <c r="E60" s="53">
        <v>16916</v>
      </c>
      <c r="F60" s="53">
        <v>17002</v>
      </c>
      <c r="G60" s="53">
        <v>16997</v>
      </c>
      <c r="H60" s="53">
        <v>17142</v>
      </c>
      <c r="I60" s="53">
        <v>17174</v>
      </c>
      <c r="J60" s="53">
        <v>17372</v>
      </c>
      <c r="K60" s="53">
        <v>17393</v>
      </c>
      <c r="L60" s="53">
        <v>17527</v>
      </c>
      <c r="M60" s="53">
        <v>17663</v>
      </c>
      <c r="N60" s="53">
        <v>17708</v>
      </c>
      <c r="O60" s="53">
        <v>17808</v>
      </c>
      <c r="P60" s="53">
        <v>17833</v>
      </c>
      <c r="Q60" s="53">
        <v>17806</v>
      </c>
      <c r="R60" s="53">
        <v>17872</v>
      </c>
      <c r="S60" s="53">
        <v>18031</v>
      </c>
      <c r="T60" s="53">
        <v>18197</v>
      </c>
      <c r="U60" s="53">
        <v>18432</v>
      </c>
      <c r="V60" s="53">
        <v>18706</v>
      </c>
      <c r="W60" s="53">
        <v>18966</v>
      </c>
      <c r="X60" s="53">
        <v>19297</v>
      </c>
      <c r="Y60" s="53">
        <v>19514</v>
      </c>
      <c r="Z60" s="53">
        <v>19751</v>
      </c>
      <c r="AA60" s="53">
        <v>19999</v>
      </c>
      <c r="AB60" s="53">
        <v>20106</v>
      </c>
      <c r="AC60" s="53">
        <v>20324</v>
      </c>
      <c r="AD60" s="53">
        <v>20576</v>
      </c>
      <c r="AE60" s="53"/>
      <c r="AF60" s="7">
        <f t="shared" si="2"/>
        <v>55</v>
      </c>
      <c r="AG60" s="14">
        <f t="shared" si="3"/>
        <v>2379.0054</v>
      </c>
      <c r="AI60" s="13">
        <f t="shared" si="4"/>
        <v>13.073583557729297</v>
      </c>
      <c r="AJ60" s="8">
        <f t="shared" si="5"/>
        <v>48</v>
      </c>
      <c r="AK60" s="8">
        <f t="shared" si="6"/>
        <v>26</v>
      </c>
      <c r="AL60" s="58"/>
      <c r="AM60" s="56" t="str">
        <f t="shared" si="7"/>
        <v xml:space="preserve">Strathbogie </v>
      </c>
      <c r="AN60" s="56">
        <f t="shared" si="8"/>
        <v>1720.0065</v>
      </c>
      <c r="AO60" s="169"/>
      <c r="AP60" s="55"/>
      <c r="AQ60" s="55"/>
      <c r="AR60" s="52"/>
      <c r="AS60" s="52"/>
      <c r="AT60" s="52"/>
      <c r="AU60" s="52"/>
      <c r="AV60" s="52"/>
      <c r="AW60" s="52"/>
      <c r="AX60" s="52"/>
      <c r="AY60" s="52"/>
      <c r="AZ60" s="52"/>
      <c r="BA60" s="52"/>
    </row>
    <row r="61" spans="1:53" x14ac:dyDescent="0.25">
      <c r="A61" s="144">
        <v>55</v>
      </c>
      <c r="B61" s="11" t="s">
        <v>71</v>
      </c>
      <c r="C61" s="53">
        <v>16288</v>
      </c>
      <c r="D61" s="53">
        <v>16189</v>
      </c>
      <c r="E61" s="53">
        <v>16060</v>
      </c>
      <c r="F61" s="53">
        <v>15923</v>
      </c>
      <c r="G61" s="53">
        <v>15844</v>
      </c>
      <c r="H61" s="53">
        <v>15763</v>
      </c>
      <c r="I61" s="53">
        <v>15761</v>
      </c>
      <c r="J61" s="53">
        <v>15757</v>
      </c>
      <c r="K61" s="53">
        <v>15779</v>
      </c>
      <c r="L61" s="53">
        <v>15845</v>
      </c>
      <c r="M61" s="53">
        <v>16035</v>
      </c>
      <c r="N61" s="53">
        <v>15976</v>
      </c>
      <c r="O61" s="53">
        <v>16042</v>
      </c>
      <c r="P61" s="53">
        <v>16141</v>
      </c>
      <c r="Q61" s="53">
        <v>16082</v>
      </c>
      <c r="R61" s="53">
        <v>16167</v>
      </c>
      <c r="S61" s="53">
        <v>16300</v>
      </c>
      <c r="T61" s="53">
        <v>16416</v>
      </c>
      <c r="U61" s="53">
        <v>16497</v>
      </c>
      <c r="V61" s="53">
        <v>16573</v>
      </c>
      <c r="W61" s="53">
        <v>16693</v>
      </c>
      <c r="X61" s="53">
        <v>16793</v>
      </c>
      <c r="Y61" s="53">
        <v>16887</v>
      </c>
      <c r="Z61" s="53">
        <v>16952</v>
      </c>
      <c r="AA61" s="53">
        <v>17023</v>
      </c>
      <c r="AB61" s="53">
        <v>17291</v>
      </c>
      <c r="AC61" s="53">
        <v>17478</v>
      </c>
      <c r="AD61" s="53">
        <v>17610</v>
      </c>
      <c r="AE61" s="53"/>
      <c r="AF61" s="7">
        <f t="shared" si="2"/>
        <v>59</v>
      </c>
      <c r="AG61" s="14">
        <f t="shared" si="3"/>
        <v>1194.0055</v>
      </c>
      <c r="AI61" s="13">
        <f t="shared" si="4"/>
        <v>7.2733918128654969</v>
      </c>
      <c r="AJ61" s="8">
        <f t="shared" si="5"/>
        <v>57</v>
      </c>
      <c r="AK61" s="8">
        <f t="shared" si="6"/>
        <v>47</v>
      </c>
      <c r="AL61" s="58"/>
      <c r="AM61" s="56" t="str">
        <f t="shared" si="7"/>
        <v xml:space="preserve">Hepburn </v>
      </c>
      <c r="AN61" s="56">
        <f t="shared" si="8"/>
        <v>1632.0029</v>
      </c>
      <c r="AO61" s="169"/>
      <c r="AP61" s="55"/>
      <c r="AQ61" s="55"/>
      <c r="AR61" s="52"/>
      <c r="AS61" s="52"/>
      <c r="AT61" s="52"/>
      <c r="AU61" s="52"/>
      <c r="AV61" s="52"/>
      <c r="AW61" s="52"/>
      <c r="AX61" s="52"/>
      <c r="AY61" s="52"/>
      <c r="AZ61" s="52"/>
      <c r="BA61" s="52"/>
    </row>
    <row r="62" spans="1:53" x14ac:dyDescent="0.25">
      <c r="A62" s="144">
        <v>56</v>
      </c>
      <c r="B62" s="11" t="s">
        <v>13</v>
      </c>
      <c r="C62" s="53">
        <v>12896</v>
      </c>
      <c r="D62" s="53">
        <v>13050</v>
      </c>
      <c r="E62" s="53">
        <v>13108</v>
      </c>
      <c r="F62" s="53">
        <v>13232</v>
      </c>
      <c r="G62" s="53">
        <v>13434</v>
      </c>
      <c r="H62" s="53">
        <v>13640</v>
      </c>
      <c r="I62" s="53">
        <v>13695</v>
      </c>
      <c r="J62" s="53">
        <v>13732</v>
      </c>
      <c r="K62" s="53">
        <v>13764</v>
      </c>
      <c r="L62" s="53">
        <v>13913</v>
      </c>
      <c r="M62" s="53">
        <v>14157</v>
      </c>
      <c r="N62" s="53">
        <v>14076</v>
      </c>
      <c r="O62" s="53">
        <v>13991</v>
      </c>
      <c r="P62" s="53">
        <v>13305</v>
      </c>
      <c r="Q62" s="53">
        <v>13318</v>
      </c>
      <c r="R62" s="53">
        <v>13335</v>
      </c>
      <c r="S62" s="53">
        <v>13447</v>
      </c>
      <c r="T62" s="53">
        <v>13542</v>
      </c>
      <c r="U62" s="53">
        <v>13660</v>
      </c>
      <c r="V62" s="53">
        <v>13814</v>
      </c>
      <c r="W62" s="53">
        <v>13993</v>
      </c>
      <c r="X62" s="53">
        <v>14234</v>
      </c>
      <c r="Y62" s="53">
        <v>14478</v>
      </c>
      <c r="Z62" s="53">
        <v>14568</v>
      </c>
      <c r="AA62" s="53">
        <v>14659</v>
      </c>
      <c r="AB62" s="53">
        <v>15134</v>
      </c>
      <c r="AC62" s="53">
        <v>15353</v>
      </c>
      <c r="AD62" s="53">
        <v>15482</v>
      </c>
      <c r="AE62" s="53"/>
      <c r="AF62" s="7">
        <f t="shared" si="2"/>
        <v>63</v>
      </c>
      <c r="AG62" s="14">
        <f t="shared" si="3"/>
        <v>1940.0056</v>
      </c>
      <c r="AI62" s="13">
        <f t="shared" si="4"/>
        <v>14.325801211047112</v>
      </c>
      <c r="AJ62" s="8">
        <f t="shared" si="5"/>
        <v>52</v>
      </c>
      <c r="AK62" s="8">
        <f t="shared" si="6"/>
        <v>23</v>
      </c>
      <c r="AL62" s="58"/>
      <c r="AM62" s="56" t="str">
        <f t="shared" si="7"/>
        <v xml:space="preserve">Colac-Otway </v>
      </c>
      <c r="AN62" s="56">
        <f t="shared" si="8"/>
        <v>1236.0016000000001</v>
      </c>
      <c r="AO62" s="169"/>
      <c r="AP62" s="55"/>
      <c r="AQ62" s="55"/>
      <c r="AR62" s="52"/>
      <c r="AS62" s="52"/>
      <c r="AT62" s="52"/>
      <c r="AU62" s="52"/>
      <c r="AV62" s="52"/>
      <c r="AW62" s="52"/>
      <c r="AX62" s="52"/>
      <c r="AY62" s="52"/>
      <c r="AZ62" s="52"/>
      <c r="BA62" s="52"/>
    </row>
    <row r="63" spans="1:53" x14ac:dyDescent="0.25">
      <c r="A63" s="144">
        <v>57</v>
      </c>
      <c r="B63" s="11" t="s">
        <v>72</v>
      </c>
      <c r="C63" s="53">
        <v>57219</v>
      </c>
      <c r="D63" s="53">
        <v>57765</v>
      </c>
      <c r="E63" s="53">
        <v>58507</v>
      </c>
      <c r="F63" s="53">
        <v>59315</v>
      </c>
      <c r="G63" s="53">
        <v>60149</v>
      </c>
      <c r="H63" s="53">
        <v>60818</v>
      </c>
      <c r="I63" s="53">
        <v>60983</v>
      </c>
      <c r="J63" s="53">
        <v>60861</v>
      </c>
      <c r="K63" s="53">
        <v>61044</v>
      </c>
      <c r="L63" s="53">
        <v>61542</v>
      </c>
      <c r="M63" s="53">
        <v>62142</v>
      </c>
      <c r="N63" s="53">
        <v>62300</v>
      </c>
      <c r="O63" s="53">
        <v>62634</v>
      </c>
      <c r="P63" s="53">
        <v>62905</v>
      </c>
      <c r="Q63" s="53">
        <v>62838</v>
      </c>
      <c r="R63" s="53">
        <v>62716</v>
      </c>
      <c r="S63" s="53">
        <v>62971</v>
      </c>
      <c r="T63" s="53">
        <v>63228</v>
      </c>
      <c r="U63" s="53">
        <v>63533</v>
      </c>
      <c r="V63" s="53">
        <v>63822</v>
      </c>
      <c r="W63" s="53">
        <v>64280</v>
      </c>
      <c r="X63" s="53">
        <v>64618</v>
      </c>
      <c r="Y63" s="53">
        <v>64941</v>
      </c>
      <c r="Z63" s="53">
        <v>65099</v>
      </c>
      <c r="AA63" s="53">
        <v>65200</v>
      </c>
      <c r="AB63" s="53">
        <v>63454</v>
      </c>
      <c r="AC63" s="53">
        <v>63066</v>
      </c>
      <c r="AD63" s="53">
        <v>63264</v>
      </c>
      <c r="AE63" s="53"/>
      <c r="AF63" s="7">
        <f t="shared" si="2"/>
        <v>36</v>
      </c>
      <c r="AG63" s="14">
        <f t="shared" si="3"/>
        <v>36.005699999999997</v>
      </c>
      <c r="AI63" s="13">
        <f t="shared" si="4"/>
        <v>5.6936800151831467E-2</v>
      </c>
      <c r="AJ63" s="8">
        <f t="shared" si="5"/>
        <v>71</v>
      </c>
      <c r="AK63" s="8">
        <f t="shared" si="6"/>
        <v>71</v>
      </c>
      <c r="AL63" s="58"/>
      <c r="AM63" s="56" t="str">
        <f t="shared" si="7"/>
        <v xml:space="preserve">Moyne </v>
      </c>
      <c r="AN63" s="56">
        <f t="shared" si="8"/>
        <v>1194.0055</v>
      </c>
      <c r="AO63" s="169"/>
      <c r="AP63" s="55"/>
      <c r="AQ63" s="55"/>
      <c r="AR63" s="52"/>
      <c r="AS63" s="52"/>
      <c r="AT63" s="52"/>
      <c r="AU63" s="52"/>
      <c r="AV63" s="52"/>
      <c r="AW63" s="52"/>
      <c r="AX63" s="52"/>
      <c r="AY63" s="52"/>
      <c r="AZ63" s="52"/>
      <c r="BA63" s="52"/>
    </row>
    <row r="64" spans="1:53" x14ac:dyDescent="0.25">
      <c r="A64" s="144">
        <v>58</v>
      </c>
      <c r="B64" s="11" t="s">
        <v>73</v>
      </c>
      <c r="C64" s="53">
        <v>13292</v>
      </c>
      <c r="D64" s="53">
        <v>13313</v>
      </c>
      <c r="E64" s="53">
        <v>13155</v>
      </c>
      <c r="F64" s="53">
        <v>13206</v>
      </c>
      <c r="G64" s="53">
        <v>13104</v>
      </c>
      <c r="H64" s="53">
        <v>13055</v>
      </c>
      <c r="I64" s="53">
        <v>12940</v>
      </c>
      <c r="J64" s="53">
        <v>12747</v>
      </c>
      <c r="K64" s="53">
        <v>12602</v>
      </c>
      <c r="L64" s="53">
        <v>12519</v>
      </c>
      <c r="M64" s="53">
        <v>12347</v>
      </c>
      <c r="N64" s="53">
        <v>12291</v>
      </c>
      <c r="O64" s="53">
        <v>12218</v>
      </c>
      <c r="P64" s="53">
        <v>12190</v>
      </c>
      <c r="Q64" s="53">
        <v>12113</v>
      </c>
      <c r="R64" s="53">
        <v>12054</v>
      </c>
      <c r="S64" s="53">
        <v>11974</v>
      </c>
      <c r="T64" s="53">
        <v>11885</v>
      </c>
      <c r="U64" s="53">
        <v>11788</v>
      </c>
      <c r="V64" s="53">
        <v>11661</v>
      </c>
      <c r="W64" s="53">
        <v>11577</v>
      </c>
      <c r="X64" s="53">
        <v>11517</v>
      </c>
      <c r="Y64" s="53">
        <v>11430</v>
      </c>
      <c r="Z64" s="53">
        <v>11401</v>
      </c>
      <c r="AA64" s="53">
        <v>11401</v>
      </c>
      <c r="AB64" s="53">
        <v>11885</v>
      </c>
      <c r="AC64" s="53">
        <v>11879</v>
      </c>
      <c r="AD64" s="53">
        <v>11879</v>
      </c>
      <c r="AE64" s="53"/>
      <c r="AF64" s="7">
        <f t="shared" si="2"/>
        <v>67</v>
      </c>
      <c r="AG64" s="14">
        <f t="shared" si="3"/>
        <v>-5.9942000000000002</v>
      </c>
      <c r="AI64" s="13">
        <f t="shared" si="4"/>
        <v>-5.0483803113167858E-2</v>
      </c>
      <c r="AJ64" s="8">
        <f t="shared" si="5"/>
        <v>72</v>
      </c>
      <c r="AK64" s="8">
        <f t="shared" si="6"/>
        <v>72</v>
      </c>
      <c r="AL64" s="58"/>
      <c r="AM64" s="56" t="str">
        <f t="shared" si="7"/>
        <v xml:space="preserve">Campaspe </v>
      </c>
      <c r="AN64" s="56">
        <f t="shared" si="8"/>
        <v>1145.0011999999999</v>
      </c>
      <c r="AO64" s="169"/>
      <c r="AP64" s="55"/>
      <c r="AQ64" s="55"/>
      <c r="AR64" s="52"/>
      <c r="AS64" s="52"/>
      <c r="AT64" s="52"/>
      <c r="AU64" s="52"/>
      <c r="AV64" s="52"/>
      <c r="AW64" s="52"/>
      <c r="AX64" s="52"/>
      <c r="AY64" s="52"/>
      <c r="AZ64" s="52"/>
      <c r="BA64" s="52"/>
    </row>
    <row r="65" spans="1:53" x14ac:dyDescent="0.25">
      <c r="A65" s="144">
        <v>59</v>
      </c>
      <c r="B65" s="11" t="s">
        <v>41</v>
      </c>
      <c r="C65" s="53">
        <v>76089</v>
      </c>
      <c r="D65" s="53">
        <v>76204</v>
      </c>
      <c r="E65" s="53">
        <v>76838</v>
      </c>
      <c r="F65" s="53">
        <v>77415</v>
      </c>
      <c r="G65" s="53">
        <v>78206</v>
      </c>
      <c r="H65" s="53">
        <v>80552</v>
      </c>
      <c r="I65" s="53">
        <v>82839</v>
      </c>
      <c r="J65" s="53">
        <v>84727</v>
      </c>
      <c r="K65" s="53">
        <v>86464</v>
      </c>
      <c r="L65" s="53">
        <v>88499</v>
      </c>
      <c r="M65" s="53">
        <v>90553</v>
      </c>
      <c r="N65" s="53">
        <v>92232</v>
      </c>
      <c r="O65" s="53">
        <v>93760</v>
      </c>
      <c r="P65" s="53">
        <v>95856</v>
      </c>
      <c r="Q65" s="53">
        <v>96375</v>
      </c>
      <c r="R65" s="53">
        <v>97276</v>
      </c>
      <c r="S65" s="53">
        <v>99902</v>
      </c>
      <c r="T65" s="53">
        <v>102144</v>
      </c>
      <c r="U65" s="53">
        <v>104471</v>
      </c>
      <c r="V65" s="53">
        <v>106432</v>
      </c>
      <c r="W65" s="53">
        <v>108558</v>
      </c>
      <c r="X65" s="53">
        <v>110656</v>
      </c>
      <c r="Y65" s="53">
        <v>113265</v>
      </c>
      <c r="Z65" s="53">
        <v>115620</v>
      </c>
      <c r="AA65" s="53">
        <v>116417</v>
      </c>
      <c r="AB65" s="53">
        <v>103508</v>
      </c>
      <c r="AC65" s="53">
        <v>104096</v>
      </c>
      <c r="AD65" s="53">
        <v>109515</v>
      </c>
      <c r="AE65" s="53"/>
      <c r="AF65" s="7">
        <f t="shared" si="2"/>
        <v>29</v>
      </c>
      <c r="AG65" s="14">
        <f t="shared" si="3"/>
        <v>7371.0059000000001</v>
      </c>
      <c r="AI65" s="13">
        <f t="shared" si="4"/>
        <v>7.2162828947368416</v>
      </c>
      <c r="AJ65" s="8">
        <f t="shared" si="5"/>
        <v>33</v>
      </c>
      <c r="AK65" s="8">
        <f t="shared" si="6"/>
        <v>48</v>
      </c>
      <c r="AL65" s="58"/>
      <c r="AM65" s="56" t="str">
        <f t="shared" si="7"/>
        <v xml:space="preserve">Alpine </v>
      </c>
      <c r="AN65" s="56">
        <f t="shared" si="8"/>
        <v>949.00009999999997</v>
      </c>
      <c r="AO65" s="169"/>
      <c r="AP65" s="55"/>
      <c r="AQ65" s="55"/>
      <c r="AR65" s="52"/>
      <c r="AS65" s="52"/>
      <c r="AT65" s="52"/>
      <c r="AU65" s="52"/>
      <c r="AV65" s="52"/>
      <c r="AW65" s="52"/>
      <c r="AX65" s="52"/>
      <c r="AY65" s="52"/>
      <c r="AZ65" s="52"/>
      <c r="BA65" s="52"/>
    </row>
    <row r="66" spans="1:53" x14ac:dyDescent="0.25">
      <c r="A66" s="144">
        <v>60</v>
      </c>
      <c r="B66" s="11" t="s">
        <v>74</v>
      </c>
      <c r="C66" s="53">
        <v>6978</v>
      </c>
      <c r="D66" s="53">
        <v>6935</v>
      </c>
      <c r="E66" s="53">
        <v>6838</v>
      </c>
      <c r="F66" s="53">
        <v>6760</v>
      </c>
      <c r="G66" s="53">
        <v>6685</v>
      </c>
      <c r="H66" s="53">
        <v>6641</v>
      </c>
      <c r="I66" s="53">
        <v>6623</v>
      </c>
      <c r="J66" s="53">
        <v>6614</v>
      </c>
      <c r="K66" s="53">
        <v>6635</v>
      </c>
      <c r="L66" s="53">
        <v>6701</v>
      </c>
      <c r="M66" s="53">
        <v>6786</v>
      </c>
      <c r="N66" s="53">
        <v>6764</v>
      </c>
      <c r="O66" s="53">
        <v>6745</v>
      </c>
      <c r="P66" s="53">
        <v>6776</v>
      </c>
      <c r="Q66" s="53">
        <v>6748</v>
      </c>
      <c r="R66" s="53">
        <v>6759</v>
      </c>
      <c r="S66" s="53">
        <v>6859</v>
      </c>
      <c r="T66" s="53">
        <v>6933</v>
      </c>
      <c r="U66" s="53">
        <v>7043</v>
      </c>
      <c r="V66" s="53">
        <v>7174</v>
      </c>
      <c r="W66" s="53">
        <v>7301</v>
      </c>
      <c r="X66" s="53">
        <v>7358</v>
      </c>
      <c r="Y66" s="53">
        <v>7353</v>
      </c>
      <c r="Z66" s="53">
        <v>7470</v>
      </c>
      <c r="AA66" s="53">
        <v>7555</v>
      </c>
      <c r="AB66" s="53">
        <v>7613</v>
      </c>
      <c r="AC66" s="53">
        <v>7653</v>
      </c>
      <c r="AD66" s="53">
        <v>7786</v>
      </c>
      <c r="AE66" s="53"/>
      <c r="AF66" s="7">
        <f t="shared" si="2"/>
        <v>72</v>
      </c>
      <c r="AG66" s="14">
        <f t="shared" si="3"/>
        <v>853.00599999999997</v>
      </c>
      <c r="AI66" s="13">
        <f t="shared" si="4"/>
        <v>12.303476128660032</v>
      </c>
      <c r="AJ66" s="8">
        <f t="shared" si="5"/>
        <v>60</v>
      </c>
      <c r="AK66" s="8">
        <f t="shared" si="6"/>
        <v>28</v>
      </c>
      <c r="AL66" s="58"/>
      <c r="AM66" s="56" t="str">
        <f t="shared" si="7"/>
        <v xml:space="preserve">Pyrenees </v>
      </c>
      <c r="AN66" s="56">
        <f t="shared" si="8"/>
        <v>853.00599999999997</v>
      </c>
      <c r="AO66" s="169"/>
      <c r="AP66" s="55"/>
      <c r="AQ66" s="55"/>
      <c r="AR66" s="52"/>
      <c r="AS66" s="52"/>
      <c r="AT66" s="52"/>
      <c r="AU66" s="52"/>
      <c r="AV66" s="52"/>
      <c r="AW66" s="52"/>
      <c r="AX66" s="52"/>
      <c r="AY66" s="52"/>
      <c r="AZ66" s="52"/>
      <c r="BA66" s="52"/>
    </row>
    <row r="67" spans="1:53" x14ac:dyDescent="0.25">
      <c r="A67" s="144">
        <v>61</v>
      </c>
      <c r="B67" s="11" t="s">
        <v>91</v>
      </c>
      <c r="C67" s="53">
        <v>3453</v>
      </c>
      <c r="D67" s="53">
        <v>3392</v>
      </c>
      <c r="E67" s="53">
        <v>3349</v>
      </c>
      <c r="F67" s="53">
        <v>3360</v>
      </c>
      <c r="G67" s="53">
        <v>3322</v>
      </c>
      <c r="H67" s="53">
        <v>3276</v>
      </c>
      <c r="I67" s="53">
        <v>3236</v>
      </c>
      <c r="J67" s="53">
        <v>3189</v>
      </c>
      <c r="K67" s="53">
        <v>3157</v>
      </c>
      <c r="L67" s="53">
        <v>3127</v>
      </c>
      <c r="M67" s="53">
        <v>3150</v>
      </c>
      <c r="N67" s="53">
        <v>3135</v>
      </c>
      <c r="O67" s="53">
        <v>3118</v>
      </c>
      <c r="P67" s="53">
        <v>3120</v>
      </c>
      <c r="Q67" s="53">
        <v>3059</v>
      </c>
      <c r="R67" s="53">
        <v>3061</v>
      </c>
      <c r="S67" s="53">
        <v>3052</v>
      </c>
      <c r="T67" s="53">
        <v>2993</v>
      </c>
      <c r="U67" s="53">
        <v>2957</v>
      </c>
      <c r="V67" s="53">
        <v>2916</v>
      </c>
      <c r="W67" s="53">
        <v>2904</v>
      </c>
      <c r="X67" s="53">
        <v>2959</v>
      </c>
      <c r="Y67" s="53">
        <v>2982</v>
      </c>
      <c r="Z67" s="53">
        <v>2939</v>
      </c>
      <c r="AA67" s="53">
        <v>3008</v>
      </c>
      <c r="AB67" s="53">
        <v>3235</v>
      </c>
      <c r="AC67" s="53">
        <v>3221</v>
      </c>
      <c r="AD67" s="53">
        <v>3238</v>
      </c>
      <c r="AE67" s="53"/>
      <c r="AF67" s="7">
        <f t="shared" si="2"/>
        <v>79</v>
      </c>
      <c r="AG67" s="14">
        <f t="shared" si="3"/>
        <v>245.0061</v>
      </c>
      <c r="AI67" s="13">
        <f t="shared" si="4"/>
        <v>8.1857667891747408</v>
      </c>
      <c r="AJ67" s="8">
        <f t="shared" si="5"/>
        <v>65</v>
      </c>
      <c r="AK67" s="8">
        <f t="shared" si="6"/>
        <v>41</v>
      </c>
      <c r="AL67" s="58"/>
      <c r="AM67" s="56" t="str">
        <f t="shared" si="7"/>
        <v xml:space="preserve">Central Goldfields </v>
      </c>
      <c r="AN67" s="56">
        <f t="shared" si="8"/>
        <v>787.00149999999996</v>
      </c>
      <c r="AO67" s="169"/>
      <c r="AP67" s="55"/>
      <c r="AQ67" s="55"/>
      <c r="AR67" s="52"/>
      <c r="AS67" s="52"/>
      <c r="AT67" s="52"/>
      <c r="AU67" s="52"/>
      <c r="AV67" s="52"/>
      <c r="AW67" s="52"/>
      <c r="AX67" s="52"/>
      <c r="AY67" s="52"/>
      <c r="AZ67" s="52"/>
      <c r="BA67" s="52"/>
    </row>
    <row r="68" spans="1:53" x14ac:dyDescent="0.25">
      <c r="A68" s="144">
        <v>62</v>
      </c>
      <c r="B68" s="11" t="s">
        <v>75</v>
      </c>
      <c r="C68" s="53">
        <v>25488</v>
      </c>
      <c r="D68" s="53">
        <v>25635</v>
      </c>
      <c r="E68" s="53">
        <v>25781</v>
      </c>
      <c r="F68" s="53">
        <v>25791</v>
      </c>
      <c r="G68" s="53">
        <v>25961</v>
      </c>
      <c r="H68" s="53">
        <v>26159</v>
      </c>
      <c r="I68" s="53">
        <v>26130</v>
      </c>
      <c r="J68" s="53">
        <v>26295</v>
      </c>
      <c r="K68" s="53">
        <v>26365</v>
      </c>
      <c r="L68" s="53">
        <v>26557</v>
      </c>
      <c r="M68" s="53">
        <v>26672</v>
      </c>
      <c r="N68" s="53">
        <v>26814</v>
      </c>
      <c r="O68" s="53">
        <v>26930</v>
      </c>
      <c r="P68" s="53">
        <v>27203</v>
      </c>
      <c r="Q68" s="53">
        <v>27173</v>
      </c>
      <c r="R68" s="53">
        <v>27512</v>
      </c>
      <c r="S68" s="53">
        <v>27895</v>
      </c>
      <c r="T68" s="53">
        <v>28203</v>
      </c>
      <c r="U68" s="53">
        <v>28426</v>
      </c>
      <c r="V68" s="53">
        <v>28661</v>
      </c>
      <c r="W68" s="53">
        <v>28936</v>
      </c>
      <c r="X68" s="53">
        <v>29321</v>
      </c>
      <c r="Y68" s="53">
        <v>29575</v>
      </c>
      <c r="Z68" s="53">
        <v>29910</v>
      </c>
      <c r="AA68" s="53">
        <v>30243</v>
      </c>
      <c r="AB68" s="53">
        <v>30378</v>
      </c>
      <c r="AC68" s="53">
        <v>30708</v>
      </c>
      <c r="AD68" s="53">
        <v>30823</v>
      </c>
      <c r="AE68" s="53"/>
      <c r="AF68" s="7">
        <f t="shared" si="2"/>
        <v>49</v>
      </c>
      <c r="AG68" s="14">
        <f t="shared" si="3"/>
        <v>2620.0061999999998</v>
      </c>
      <c r="AI68" s="13">
        <f t="shared" si="4"/>
        <v>9.2897918661135339</v>
      </c>
      <c r="AJ68" s="8">
        <f t="shared" si="5"/>
        <v>46</v>
      </c>
      <c r="AK68" s="8">
        <f t="shared" si="6"/>
        <v>37</v>
      </c>
      <c r="AL68" s="58"/>
      <c r="AM68" s="56" t="str">
        <f t="shared" si="7"/>
        <v xml:space="preserve">Benalla </v>
      </c>
      <c r="AN68" s="56">
        <f t="shared" si="8"/>
        <v>656.00080000000003</v>
      </c>
      <c r="AO68" s="169"/>
      <c r="AP68" s="55"/>
      <c r="AQ68" s="55"/>
      <c r="AR68" s="52"/>
      <c r="AS68" s="52"/>
      <c r="AT68" s="52"/>
      <c r="AU68" s="52"/>
      <c r="AV68" s="52"/>
      <c r="AW68" s="52"/>
      <c r="AX68" s="52"/>
      <c r="AY68" s="52"/>
      <c r="AZ68" s="52"/>
      <c r="BA68" s="52"/>
    </row>
    <row r="69" spans="1:53" x14ac:dyDescent="0.2">
      <c r="A69" s="144">
        <v>63</v>
      </c>
      <c r="B69" s="11" t="s">
        <v>76</v>
      </c>
      <c r="C69" s="53">
        <v>17548</v>
      </c>
      <c r="D69" s="53">
        <v>17491</v>
      </c>
      <c r="E69" s="53">
        <v>17401</v>
      </c>
      <c r="F69" s="53">
        <v>17310</v>
      </c>
      <c r="G69" s="53">
        <v>17093</v>
      </c>
      <c r="H69" s="53">
        <v>17132</v>
      </c>
      <c r="I69" s="53">
        <v>17084</v>
      </c>
      <c r="J69" s="53">
        <v>17069</v>
      </c>
      <c r="K69" s="53">
        <v>17076</v>
      </c>
      <c r="L69" s="53">
        <v>17155</v>
      </c>
      <c r="M69" s="53">
        <v>17209</v>
      </c>
      <c r="N69" s="53">
        <v>17223</v>
      </c>
      <c r="O69" s="53">
        <v>17143</v>
      </c>
      <c r="P69" s="53">
        <v>17051</v>
      </c>
      <c r="Q69" s="53">
        <v>16705</v>
      </c>
      <c r="R69" s="53">
        <v>16571</v>
      </c>
      <c r="S69" s="53">
        <v>16453</v>
      </c>
      <c r="T69" s="53">
        <v>16336</v>
      </c>
      <c r="U69" s="53">
        <v>16230</v>
      </c>
      <c r="V69" s="53">
        <v>16132</v>
      </c>
      <c r="W69" s="53">
        <v>16066</v>
      </c>
      <c r="X69" s="53">
        <v>16123</v>
      </c>
      <c r="Y69" s="53">
        <v>16134</v>
      </c>
      <c r="Z69" s="53">
        <v>16098</v>
      </c>
      <c r="AA69" s="53">
        <v>16131</v>
      </c>
      <c r="AB69" s="53">
        <v>16488</v>
      </c>
      <c r="AC69" s="53">
        <v>16401</v>
      </c>
      <c r="AD69" s="53">
        <v>16470</v>
      </c>
      <c r="AE69" s="53"/>
      <c r="AF69" s="7">
        <f t="shared" si="2"/>
        <v>61</v>
      </c>
      <c r="AG69" s="14">
        <f t="shared" si="3"/>
        <v>134.00630000000001</v>
      </c>
      <c r="AI69" s="13">
        <f t="shared" si="4"/>
        <v>0.8202742409402547</v>
      </c>
      <c r="AJ69" s="8">
        <f t="shared" si="5"/>
        <v>70</v>
      </c>
      <c r="AK69" s="8">
        <f t="shared" si="6"/>
        <v>70</v>
      </c>
      <c r="AL69" s="58"/>
      <c r="AM69" s="56" t="str">
        <f t="shared" si="7"/>
        <v xml:space="preserve">Horsham </v>
      </c>
      <c r="AN69" s="56">
        <f t="shared" si="8"/>
        <v>644.00319999999999</v>
      </c>
      <c r="AO69" s="56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</row>
    <row r="70" spans="1:53" x14ac:dyDescent="0.2">
      <c r="A70" s="144">
        <v>64</v>
      </c>
      <c r="B70" s="11" t="s">
        <v>42</v>
      </c>
      <c r="C70" s="53">
        <v>88562</v>
      </c>
      <c r="D70" s="53">
        <v>89085</v>
      </c>
      <c r="E70" s="53">
        <v>88786</v>
      </c>
      <c r="F70" s="53">
        <v>88721</v>
      </c>
      <c r="G70" s="53">
        <v>89457</v>
      </c>
      <c r="H70" s="53">
        <v>89978</v>
      </c>
      <c r="I70" s="53">
        <v>91096</v>
      </c>
      <c r="J70" s="53">
        <v>91910</v>
      </c>
      <c r="K70" s="53">
        <v>93485</v>
      </c>
      <c r="L70" s="53">
        <v>93965</v>
      </c>
      <c r="M70" s="53">
        <v>95011</v>
      </c>
      <c r="N70" s="53">
        <v>96039</v>
      </c>
      <c r="O70" s="53">
        <v>97523</v>
      </c>
      <c r="P70" s="53">
        <v>98622</v>
      </c>
      <c r="Q70" s="53">
        <v>98728</v>
      </c>
      <c r="R70" s="53">
        <v>98853</v>
      </c>
      <c r="S70" s="53">
        <v>101555</v>
      </c>
      <c r="T70" s="53">
        <v>103726</v>
      </c>
      <c r="U70" s="53">
        <v>106304</v>
      </c>
      <c r="V70" s="53">
        <v>108595</v>
      </c>
      <c r="W70" s="53">
        <v>111606</v>
      </c>
      <c r="X70" s="53">
        <v>113772</v>
      </c>
      <c r="Y70" s="53">
        <v>116281</v>
      </c>
      <c r="Z70" s="53">
        <v>117776</v>
      </c>
      <c r="AA70" s="53">
        <v>118567</v>
      </c>
      <c r="AB70" s="53">
        <v>106278</v>
      </c>
      <c r="AC70" s="53">
        <v>106524</v>
      </c>
      <c r="AD70" s="53">
        <v>111335</v>
      </c>
      <c r="AE70" s="53"/>
      <c r="AF70" s="7">
        <f t="shared" si="2"/>
        <v>28</v>
      </c>
      <c r="AG70" s="14">
        <f t="shared" si="3"/>
        <v>7609.0064000000002</v>
      </c>
      <c r="AI70" s="13">
        <f t="shared" si="4"/>
        <v>7.3356728303414762</v>
      </c>
      <c r="AJ70" s="8">
        <f t="shared" si="5"/>
        <v>31</v>
      </c>
      <c r="AK70" s="8">
        <f t="shared" si="6"/>
        <v>46</v>
      </c>
      <c r="AL70" s="58"/>
      <c r="AM70" s="56" t="str">
        <f t="shared" si="7"/>
        <v xml:space="preserve">Towong </v>
      </c>
      <c r="AN70" s="56">
        <f t="shared" si="8"/>
        <v>310.0068</v>
      </c>
      <c r="AO70" s="56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</row>
    <row r="71" spans="1:53" x14ac:dyDescent="0.2">
      <c r="A71" s="144">
        <v>65</v>
      </c>
      <c r="B71" s="11" t="s">
        <v>77</v>
      </c>
      <c r="C71" s="53">
        <v>9285</v>
      </c>
      <c r="D71" s="53">
        <v>9424</v>
      </c>
      <c r="E71" s="53">
        <v>9408</v>
      </c>
      <c r="F71" s="53">
        <v>9483</v>
      </c>
      <c r="G71" s="53">
        <v>9551</v>
      </c>
      <c r="H71" s="53">
        <v>9648</v>
      </c>
      <c r="I71" s="53">
        <v>9587</v>
      </c>
      <c r="J71" s="53">
        <v>9585</v>
      </c>
      <c r="K71" s="53">
        <v>9529</v>
      </c>
      <c r="L71" s="53">
        <v>9526</v>
      </c>
      <c r="M71" s="53">
        <v>9629</v>
      </c>
      <c r="N71" s="53">
        <v>9641</v>
      </c>
      <c r="O71" s="53">
        <v>9647</v>
      </c>
      <c r="P71" s="53">
        <v>9647</v>
      </c>
      <c r="Q71" s="53">
        <v>9598</v>
      </c>
      <c r="R71" s="53">
        <v>9598</v>
      </c>
      <c r="S71" s="53">
        <v>9740</v>
      </c>
      <c r="T71" s="53">
        <v>9858</v>
      </c>
      <c r="U71" s="53">
        <v>10007</v>
      </c>
      <c r="V71" s="53">
        <v>10163</v>
      </c>
      <c r="W71" s="53">
        <v>10329</v>
      </c>
      <c r="X71" s="53">
        <v>10484</v>
      </c>
      <c r="Y71" s="53">
        <v>10644</v>
      </c>
      <c r="Z71" s="53">
        <v>10778</v>
      </c>
      <c r="AA71" s="53">
        <v>10990</v>
      </c>
      <c r="AB71" s="53">
        <v>11364</v>
      </c>
      <c r="AC71" s="53">
        <v>11515</v>
      </c>
      <c r="AD71" s="53">
        <v>11578</v>
      </c>
      <c r="AE71" s="53"/>
      <c r="AF71" s="7">
        <f t="shared" si="2"/>
        <v>69</v>
      </c>
      <c r="AG71" s="14">
        <f t="shared" si="3"/>
        <v>1720.0065</v>
      </c>
      <c r="AI71" s="13">
        <f t="shared" si="4"/>
        <v>17.447758165956586</v>
      </c>
      <c r="AJ71" s="8">
        <f t="shared" si="5"/>
        <v>54</v>
      </c>
      <c r="AK71" s="8">
        <f t="shared" si="6"/>
        <v>19</v>
      </c>
      <c r="AL71" s="58"/>
      <c r="AM71" s="56" t="str">
        <f t="shared" ref="AM71:AM86" si="9">IF($AN$4=1,VLOOKUP(MATCH(A71,AJ$7:AJ$85,0),A$7:AK$85,2),VLOOKUP(MATCH(A71,AK$7:AK$85,0),A$7:AK$85,2))</f>
        <v xml:space="preserve">Queenscliffe </v>
      </c>
      <c r="AN71" s="56">
        <f t="shared" ref="AN71:AN86" si="10">IF($AN$4=1,VLOOKUP(MATCH(A71,AJ$7:AJ$85,0),A$7:AK$85,33),VLOOKUP(MATCH(A71,AK$7:AK$85,0),A$7:AK$85,35))</f>
        <v>245.0061</v>
      </c>
      <c r="AO71" s="56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</row>
    <row r="72" spans="1:53" x14ac:dyDescent="0.2">
      <c r="A72" s="144">
        <v>66</v>
      </c>
      <c r="B72" s="11" t="s">
        <v>78</v>
      </c>
      <c r="C72" s="53">
        <v>17845</v>
      </c>
      <c r="D72" s="53">
        <v>18187</v>
      </c>
      <c r="E72" s="53">
        <v>18741</v>
      </c>
      <c r="F72" s="53">
        <v>19394</v>
      </c>
      <c r="G72" s="53">
        <v>20195</v>
      </c>
      <c r="H72" s="53">
        <v>20872</v>
      </c>
      <c r="I72" s="53">
        <v>21265</v>
      </c>
      <c r="J72" s="53">
        <v>21504</v>
      </c>
      <c r="K72" s="53">
        <v>21781</v>
      </c>
      <c r="L72" s="53">
        <v>22158</v>
      </c>
      <c r="M72" s="53">
        <v>22798</v>
      </c>
      <c r="N72" s="53">
        <v>23512</v>
      </c>
      <c r="O72" s="53">
        <v>24336</v>
      </c>
      <c r="P72" s="53">
        <v>25224</v>
      </c>
      <c r="Q72" s="53">
        <v>25861</v>
      </c>
      <c r="R72" s="53">
        <v>26666</v>
      </c>
      <c r="S72" s="53">
        <v>27532</v>
      </c>
      <c r="T72" s="53">
        <v>28226</v>
      </c>
      <c r="U72" s="53">
        <v>28880</v>
      </c>
      <c r="V72" s="53">
        <v>29639</v>
      </c>
      <c r="W72" s="53">
        <v>30445</v>
      </c>
      <c r="X72" s="53">
        <v>31347</v>
      </c>
      <c r="Y72" s="53">
        <v>32252</v>
      </c>
      <c r="Z72" s="53">
        <v>33457</v>
      </c>
      <c r="AA72" s="53">
        <v>34761</v>
      </c>
      <c r="AB72" s="53">
        <v>37623</v>
      </c>
      <c r="AC72" s="53">
        <v>38672</v>
      </c>
      <c r="AD72" s="53">
        <v>39292</v>
      </c>
      <c r="AE72" s="53"/>
      <c r="AF72" s="7">
        <f t="shared" ref="AF72:AF85" si="11">RANK(AD72,AD$7:AD$85)</f>
        <v>45</v>
      </c>
      <c r="AG72" s="14">
        <f t="shared" ref="AG72:AG85" si="12">VLOOKUP($A72,$A$7:$AE$88,2+$AI$5)-VLOOKUP($A72,$A$7:$AE$88,2+$AG$5)+A72*0.0001</f>
        <v>11066.006600000001</v>
      </c>
      <c r="AI72" s="13">
        <f t="shared" ref="AI72:AI88" si="13">(VLOOKUP($A72,$A$7:$AE$88,2+$AI$5)-VLOOKUP($A72,$A$7:$AE$88,2+$AG$5))/VLOOKUP($A72,$A$7:$AE$88,2+$AG$5)*100</f>
        <v>39.2049883086516</v>
      </c>
      <c r="AJ72" s="8">
        <f t="shared" ref="AJ72:AJ85" si="14">RANK(AG72,$AG$7:$AG$85)</f>
        <v>23</v>
      </c>
      <c r="AK72" s="8">
        <f t="shared" ref="AK72:AK85" si="15">RANK(AI72,AI$7:AI$85)</f>
        <v>8</v>
      </c>
      <c r="AL72" s="58"/>
      <c r="AM72" s="56" t="str">
        <f t="shared" si="9"/>
        <v xml:space="preserve">Glenelg </v>
      </c>
      <c r="AN72" s="56">
        <f t="shared" si="10"/>
        <v>235.00229999999999</v>
      </c>
      <c r="AO72" s="56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</row>
    <row r="73" spans="1:53" x14ac:dyDescent="0.2">
      <c r="A73" s="144">
        <v>67</v>
      </c>
      <c r="B73" s="11" t="s">
        <v>88</v>
      </c>
      <c r="C73" s="53">
        <v>20868</v>
      </c>
      <c r="D73" s="53">
        <v>20925</v>
      </c>
      <c r="E73" s="53">
        <v>20845</v>
      </c>
      <c r="F73" s="53">
        <v>20948</v>
      </c>
      <c r="G73" s="53">
        <v>21107</v>
      </c>
      <c r="H73" s="53">
        <v>21349</v>
      </c>
      <c r="I73" s="53">
        <v>21309</v>
      </c>
      <c r="J73" s="53">
        <v>21259</v>
      </c>
      <c r="K73" s="53">
        <v>21229</v>
      </c>
      <c r="L73" s="53">
        <v>21254</v>
      </c>
      <c r="M73" s="53">
        <v>21386</v>
      </c>
      <c r="N73" s="53">
        <v>21346</v>
      </c>
      <c r="O73" s="53">
        <v>21243</v>
      </c>
      <c r="P73" s="53">
        <v>21277</v>
      </c>
      <c r="Q73" s="53">
        <v>20982</v>
      </c>
      <c r="R73" s="53">
        <v>20865</v>
      </c>
      <c r="S73" s="53">
        <v>20978</v>
      </c>
      <c r="T73" s="53">
        <v>21010</v>
      </c>
      <c r="U73" s="53">
        <v>20958</v>
      </c>
      <c r="V73" s="53">
        <v>20919</v>
      </c>
      <c r="W73" s="53">
        <v>20904</v>
      </c>
      <c r="X73" s="53">
        <v>20847</v>
      </c>
      <c r="Y73" s="53">
        <v>20760</v>
      </c>
      <c r="Z73" s="53">
        <v>20650</v>
      </c>
      <c r="AA73" s="53">
        <v>20524</v>
      </c>
      <c r="AB73" s="53">
        <v>21383</v>
      </c>
      <c r="AC73" s="53">
        <v>21239</v>
      </c>
      <c r="AD73" s="53">
        <v>21212</v>
      </c>
      <c r="AE73" s="53"/>
      <c r="AF73" s="7">
        <f t="shared" si="11"/>
        <v>54</v>
      </c>
      <c r="AG73" s="14">
        <f t="shared" si="12"/>
        <v>202.0067</v>
      </c>
      <c r="AI73" s="13">
        <f t="shared" si="13"/>
        <v>0.96144693003331749</v>
      </c>
      <c r="AJ73" s="8">
        <f t="shared" si="14"/>
        <v>69</v>
      </c>
      <c r="AK73" s="8">
        <f t="shared" si="15"/>
        <v>69</v>
      </c>
      <c r="AL73" s="58"/>
      <c r="AM73" s="56" t="str">
        <f t="shared" si="9"/>
        <v xml:space="preserve">Loddon </v>
      </c>
      <c r="AN73" s="56">
        <f t="shared" si="10"/>
        <v>228.00380000000001</v>
      </c>
      <c r="AO73" s="56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</row>
    <row r="74" spans="1:53" x14ac:dyDescent="0.2">
      <c r="A74" s="144">
        <v>68</v>
      </c>
      <c r="B74" s="11" t="s">
        <v>79</v>
      </c>
      <c r="C74" s="53">
        <v>6489</v>
      </c>
      <c r="D74" s="53">
        <v>6528</v>
      </c>
      <c r="E74" s="53">
        <v>6491</v>
      </c>
      <c r="F74" s="53">
        <v>6441</v>
      </c>
      <c r="G74" s="53">
        <v>6337</v>
      </c>
      <c r="H74" s="53">
        <v>6311</v>
      </c>
      <c r="I74" s="53">
        <v>6278</v>
      </c>
      <c r="J74" s="53">
        <v>6225</v>
      </c>
      <c r="K74" s="53">
        <v>6229</v>
      </c>
      <c r="L74" s="53">
        <v>6222</v>
      </c>
      <c r="M74" s="53">
        <v>6224</v>
      </c>
      <c r="N74" s="53">
        <v>6187</v>
      </c>
      <c r="O74" s="53">
        <v>6158</v>
      </c>
      <c r="P74" s="53">
        <v>6153</v>
      </c>
      <c r="Q74" s="53">
        <v>6004</v>
      </c>
      <c r="R74" s="53">
        <v>5918</v>
      </c>
      <c r="S74" s="53">
        <v>5926</v>
      </c>
      <c r="T74" s="53">
        <v>5933</v>
      </c>
      <c r="U74" s="53">
        <v>5942</v>
      </c>
      <c r="V74" s="53">
        <v>5953</v>
      </c>
      <c r="W74" s="53">
        <v>5973</v>
      </c>
      <c r="X74" s="53">
        <v>6039</v>
      </c>
      <c r="Y74" s="53">
        <v>6054</v>
      </c>
      <c r="Z74" s="53">
        <v>6039</v>
      </c>
      <c r="AA74" s="53">
        <v>6101</v>
      </c>
      <c r="AB74" s="53">
        <v>6183</v>
      </c>
      <c r="AC74" s="53">
        <v>6198</v>
      </c>
      <c r="AD74" s="53">
        <v>6243</v>
      </c>
      <c r="AE74" s="53"/>
      <c r="AF74" s="7">
        <f t="shared" si="11"/>
        <v>75</v>
      </c>
      <c r="AG74" s="14">
        <f t="shared" si="12"/>
        <v>310.0068</v>
      </c>
      <c r="AI74" s="13">
        <f t="shared" si="13"/>
        <v>5.2250126411596156</v>
      </c>
      <c r="AJ74" s="8">
        <f t="shared" si="14"/>
        <v>64</v>
      </c>
      <c r="AK74" s="8">
        <f t="shared" si="15"/>
        <v>57</v>
      </c>
      <c r="AL74" s="58"/>
      <c r="AM74" s="56" t="str">
        <f t="shared" si="9"/>
        <v xml:space="preserve">Ararat </v>
      </c>
      <c r="AN74" s="56">
        <f t="shared" si="10"/>
        <v>208.00020000000001</v>
      </c>
      <c r="AO74" s="56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</row>
    <row r="75" spans="1:53" x14ac:dyDescent="0.2">
      <c r="A75" s="144">
        <v>69</v>
      </c>
      <c r="B75" s="11" t="s">
        <v>89</v>
      </c>
      <c r="C75" s="53">
        <v>26039</v>
      </c>
      <c r="D75" s="53">
        <v>26134</v>
      </c>
      <c r="E75" s="53">
        <v>26469</v>
      </c>
      <c r="F75" s="53">
        <v>26568</v>
      </c>
      <c r="G75" s="53">
        <v>26570</v>
      </c>
      <c r="H75" s="53">
        <v>26664</v>
      </c>
      <c r="I75" s="53">
        <v>26664</v>
      </c>
      <c r="J75" s="53">
        <v>26759</v>
      </c>
      <c r="K75" s="53">
        <v>26796</v>
      </c>
      <c r="L75" s="53">
        <v>27007</v>
      </c>
      <c r="M75" s="53">
        <v>27333</v>
      </c>
      <c r="N75" s="53">
        <v>27333</v>
      </c>
      <c r="O75" s="53">
        <v>27355</v>
      </c>
      <c r="P75" s="53">
        <v>27362</v>
      </c>
      <c r="Q75" s="53">
        <v>27200</v>
      </c>
      <c r="R75" s="53">
        <v>27212</v>
      </c>
      <c r="S75" s="53">
        <v>27437</v>
      </c>
      <c r="T75" s="53">
        <v>27640</v>
      </c>
      <c r="U75" s="53">
        <v>27860</v>
      </c>
      <c r="V75" s="53">
        <v>28144</v>
      </c>
      <c r="W75" s="53">
        <v>28559</v>
      </c>
      <c r="X75" s="53">
        <v>28853</v>
      </c>
      <c r="Y75" s="53">
        <v>29086</v>
      </c>
      <c r="Z75" s="53">
        <v>29184</v>
      </c>
      <c r="AA75" s="53">
        <v>29191</v>
      </c>
      <c r="AB75" s="53">
        <v>29740</v>
      </c>
      <c r="AC75" s="53">
        <v>29915</v>
      </c>
      <c r="AD75" s="53">
        <v>30002</v>
      </c>
      <c r="AE75" s="53"/>
      <c r="AF75" s="7">
        <f t="shared" si="11"/>
        <v>51</v>
      </c>
      <c r="AG75" s="14">
        <f t="shared" si="12"/>
        <v>2362.0068999999999</v>
      </c>
      <c r="AI75" s="13">
        <f t="shared" si="13"/>
        <v>8.5455861070911734</v>
      </c>
      <c r="AJ75" s="8">
        <f t="shared" si="14"/>
        <v>49</v>
      </c>
      <c r="AK75" s="8">
        <f t="shared" si="15"/>
        <v>39</v>
      </c>
      <c r="AL75" s="58"/>
      <c r="AM75" s="56" t="str">
        <f t="shared" si="9"/>
        <v xml:space="preserve">Swan Hill </v>
      </c>
      <c r="AN75" s="56">
        <f t="shared" si="10"/>
        <v>202.0067</v>
      </c>
      <c r="AO75" s="56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</row>
    <row r="76" spans="1:53" x14ac:dyDescent="0.2">
      <c r="A76" s="144">
        <v>70</v>
      </c>
      <c r="B76" s="11" t="s">
        <v>43</v>
      </c>
      <c r="C76" s="53">
        <v>27372</v>
      </c>
      <c r="D76" s="53">
        <v>27819</v>
      </c>
      <c r="E76" s="53">
        <v>28107</v>
      </c>
      <c r="F76" s="53">
        <v>28651</v>
      </c>
      <c r="G76" s="53">
        <v>29163</v>
      </c>
      <c r="H76" s="53">
        <v>29629</v>
      </c>
      <c r="I76" s="53">
        <v>30000</v>
      </c>
      <c r="J76" s="53">
        <v>30279</v>
      </c>
      <c r="K76" s="53">
        <v>30598</v>
      </c>
      <c r="L76" s="53">
        <v>30976</v>
      </c>
      <c r="M76" s="53">
        <v>31601</v>
      </c>
      <c r="N76" s="53">
        <v>31925</v>
      </c>
      <c r="O76" s="53">
        <v>32096</v>
      </c>
      <c r="P76" s="53">
        <v>32315</v>
      </c>
      <c r="Q76" s="53">
        <v>32370</v>
      </c>
      <c r="R76" s="53">
        <v>32667</v>
      </c>
      <c r="S76" s="53">
        <v>33068</v>
      </c>
      <c r="T76" s="53">
        <v>33429</v>
      </c>
      <c r="U76" s="53">
        <v>33752</v>
      </c>
      <c r="V76" s="53">
        <v>34041</v>
      </c>
      <c r="W76" s="53">
        <v>34245</v>
      </c>
      <c r="X76" s="53">
        <v>34569</v>
      </c>
      <c r="Y76" s="53">
        <v>34863</v>
      </c>
      <c r="Z76" s="53">
        <v>35181</v>
      </c>
      <c r="AA76" s="53">
        <v>35522</v>
      </c>
      <c r="AB76" s="53">
        <v>35419</v>
      </c>
      <c r="AC76" s="53">
        <v>35576</v>
      </c>
      <c r="AD76" s="53">
        <v>35907</v>
      </c>
      <c r="AE76" s="53"/>
      <c r="AF76" s="7">
        <f t="shared" si="11"/>
        <v>48</v>
      </c>
      <c r="AG76" s="14">
        <f t="shared" si="12"/>
        <v>2478.0070000000001</v>
      </c>
      <c r="AI76" s="13">
        <f t="shared" si="13"/>
        <v>7.4127254778784888</v>
      </c>
      <c r="AJ76" s="8">
        <f t="shared" si="14"/>
        <v>47</v>
      </c>
      <c r="AK76" s="8">
        <f t="shared" si="15"/>
        <v>45</v>
      </c>
      <c r="AL76" s="58"/>
      <c r="AM76" s="56" t="str">
        <f t="shared" si="9"/>
        <v xml:space="preserve">Southern Grampians </v>
      </c>
      <c r="AN76" s="56">
        <f t="shared" si="10"/>
        <v>134.00630000000001</v>
      </c>
      <c r="AO76" s="56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</row>
    <row r="77" spans="1:53" x14ac:dyDescent="0.2">
      <c r="A77" s="144">
        <v>71</v>
      </c>
      <c r="B77" s="11" t="s">
        <v>80</v>
      </c>
      <c r="C77" s="53">
        <v>41545</v>
      </c>
      <c r="D77" s="53">
        <v>41859</v>
      </c>
      <c r="E77" s="53">
        <v>42075</v>
      </c>
      <c r="F77" s="53">
        <v>41983</v>
      </c>
      <c r="G77" s="53">
        <v>41658</v>
      </c>
      <c r="H77" s="53">
        <v>41462</v>
      </c>
      <c r="I77" s="53">
        <v>41124</v>
      </c>
      <c r="J77" s="53">
        <v>40895</v>
      </c>
      <c r="K77" s="53">
        <v>41021</v>
      </c>
      <c r="L77" s="53">
        <v>41214</v>
      </c>
      <c r="M77" s="53">
        <v>41528</v>
      </c>
      <c r="N77" s="53">
        <v>41604</v>
      </c>
      <c r="O77" s="53">
        <v>41728</v>
      </c>
      <c r="P77" s="53">
        <v>41918</v>
      </c>
      <c r="Q77" s="53">
        <v>41803</v>
      </c>
      <c r="R77" s="53">
        <v>42068</v>
      </c>
      <c r="S77" s="53">
        <v>42441</v>
      </c>
      <c r="T77" s="53">
        <v>42701</v>
      </c>
      <c r="U77" s="53">
        <v>42936</v>
      </c>
      <c r="V77" s="53">
        <v>43163</v>
      </c>
      <c r="W77" s="53">
        <v>43465</v>
      </c>
      <c r="X77" s="53">
        <v>43801</v>
      </c>
      <c r="Y77" s="53">
        <v>44017</v>
      </c>
      <c r="Z77" s="53">
        <v>44378</v>
      </c>
      <c r="AA77" s="53">
        <v>44761</v>
      </c>
      <c r="AB77" s="53">
        <v>45452</v>
      </c>
      <c r="AC77" s="53">
        <v>45818</v>
      </c>
      <c r="AD77" s="53">
        <v>46124</v>
      </c>
      <c r="AE77" s="53"/>
      <c r="AF77" s="7">
        <f t="shared" si="11"/>
        <v>42</v>
      </c>
      <c r="AG77" s="14">
        <f t="shared" si="12"/>
        <v>3423.0070999999998</v>
      </c>
      <c r="AI77" s="13">
        <f t="shared" si="13"/>
        <v>8.0162057094681618</v>
      </c>
      <c r="AJ77" s="8">
        <f t="shared" si="14"/>
        <v>45</v>
      </c>
      <c r="AK77" s="8">
        <f t="shared" si="15"/>
        <v>42</v>
      </c>
      <c r="AL77" s="58"/>
      <c r="AM77" s="56" t="str">
        <f t="shared" si="9"/>
        <v xml:space="preserve">Nillumbik </v>
      </c>
      <c r="AN77" s="56">
        <f t="shared" si="10"/>
        <v>36.005699999999997</v>
      </c>
      <c r="AO77" s="56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</row>
    <row r="78" spans="1:53" x14ac:dyDescent="0.2">
      <c r="A78" s="144">
        <v>72</v>
      </c>
      <c r="B78" s="11" t="s">
        <v>81</v>
      </c>
      <c r="C78" s="53">
        <v>5187</v>
      </c>
      <c r="D78" s="53">
        <v>5138</v>
      </c>
      <c r="E78" s="53">
        <v>5073</v>
      </c>
      <c r="F78" s="53">
        <v>5037</v>
      </c>
      <c r="G78" s="53">
        <v>4936</v>
      </c>
      <c r="H78" s="53">
        <v>4882</v>
      </c>
      <c r="I78" s="53">
        <v>4801</v>
      </c>
      <c r="J78" s="53">
        <v>4750</v>
      </c>
      <c r="K78" s="53">
        <v>4680</v>
      </c>
      <c r="L78" s="53">
        <v>4640</v>
      </c>
      <c r="M78" s="53">
        <v>4633</v>
      </c>
      <c r="N78" s="53">
        <v>4569</v>
      </c>
      <c r="O78" s="53">
        <v>4518</v>
      </c>
      <c r="P78" s="53">
        <v>4479</v>
      </c>
      <c r="Q78" s="53">
        <v>4373</v>
      </c>
      <c r="R78" s="53">
        <v>4287</v>
      </c>
      <c r="S78" s="53">
        <v>4210</v>
      </c>
      <c r="T78" s="53">
        <v>4115</v>
      </c>
      <c r="U78" s="53">
        <v>4026</v>
      </c>
      <c r="V78" s="53">
        <v>3958</v>
      </c>
      <c r="W78" s="53">
        <v>3912</v>
      </c>
      <c r="X78" s="53">
        <v>3894</v>
      </c>
      <c r="Y78" s="53">
        <v>3862</v>
      </c>
      <c r="Z78" s="53">
        <v>3839</v>
      </c>
      <c r="AA78" s="53">
        <v>3809</v>
      </c>
      <c r="AB78" s="53">
        <v>3977</v>
      </c>
      <c r="AC78" s="53">
        <v>3943</v>
      </c>
      <c r="AD78" s="53">
        <v>3933</v>
      </c>
      <c r="AE78" s="53"/>
      <c r="AF78" s="7">
        <f t="shared" si="11"/>
        <v>78</v>
      </c>
      <c r="AG78" s="14">
        <f t="shared" si="12"/>
        <v>-181.99279999999999</v>
      </c>
      <c r="AI78" s="13">
        <f t="shared" si="13"/>
        <v>-4.4228432563791014</v>
      </c>
      <c r="AJ78" s="8">
        <f t="shared" si="14"/>
        <v>74</v>
      </c>
      <c r="AK78" s="8">
        <f t="shared" si="15"/>
        <v>76</v>
      </c>
      <c r="AL78" s="58"/>
      <c r="AM78" s="56" t="str">
        <f t="shared" si="9"/>
        <v xml:space="preserve">Northern Grampians </v>
      </c>
      <c r="AN78" s="56">
        <f t="shared" si="10"/>
        <v>-5.9942000000000002</v>
      </c>
      <c r="AO78" s="56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</row>
    <row r="79" spans="1:53" x14ac:dyDescent="0.2">
      <c r="A79" s="144">
        <v>73</v>
      </c>
      <c r="B79" s="11" t="s">
        <v>14</v>
      </c>
      <c r="C79" s="53">
        <v>143013</v>
      </c>
      <c r="D79" s="53">
        <v>143718</v>
      </c>
      <c r="E79" s="53">
        <v>144953</v>
      </c>
      <c r="F79" s="53">
        <v>146275</v>
      </c>
      <c r="G79" s="53">
        <v>146649</v>
      </c>
      <c r="H79" s="53">
        <v>147085</v>
      </c>
      <c r="I79" s="53">
        <v>147477</v>
      </c>
      <c r="J79" s="53">
        <v>147658</v>
      </c>
      <c r="K79" s="53">
        <v>148261</v>
      </c>
      <c r="L79" s="53">
        <v>149353</v>
      </c>
      <c r="M79" s="53">
        <v>150532</v>
      </c>
      <c r="N79" s="53">
        <v>152368</v>
      </c>
      <c r="O79" s="53">
        <v>154207</v>
      </c>
      <c r="P79" s="53">
        <v>156542</v>
      </c>
      <c r="Q79" s="53">
        <v>157058</v>
      </c>
      <c r="R79" s="53">
        <v>157538</v>
      </c>
      <c r="S79" s="53">
        <v>159788</v>
      </c>
      <c r="T79" s="53">
        <v>162290</v>
      </c>
      <c r="U79" s="53">
        <v>164690</v>
      </c>
      <c r="V79" s="53">
        <v>167205</v>
      </c>
      <c r="W79" s="53">
        <v>170093</v>
      </c>
      <c r="X79" s="53">
        <v>173263</v>
      </c>
      <c r="Y79" s="53">
        <v>176273</v>
      </c>
      <c r="Z79" s="53">
        <v>178779</v>
      </c>
      <c r="AA79" s="53">
        <v>180664</v>
      </c>
      <c r="AB79" s="53">
        <v>171167</v>
      </c>
      <c r="AC79" s="53">
        <v>172607</v>
      </c>
      <c r="AD79" s="53">
        <v>178639</v>
      </c>
      <c r="AE79" s="53"/>
      <c r="AF79" s="7">
        <f t="shared" si="11"/>
        <v>10</v>
      </c>
      <c r="AG79" s="14">
        <f t="shared" si="12"/>
        <v>16349.007299999999</v>
      </c>
      <c r="AI79" s="13">
        <f t="shared" si="13"/>
        <v>10.073941709285847</v>
      </c>
      <c r="AJ79" s="8">
        <f t="shared" si="14"/>
        <v>14</v>
      </c>
      <c r="AK79" s="8">
        <f t="shared" si="15"/>
        <v>33</v>
      </c>
      <c r="AL79" s="58"/>
      <c r="AM79" s="56" t="str">
        <f t="shared" si="9"/>
        <v xml:space="preserve">Gannawarra </v>
      </c>
      <c r="AN79" s="56">
        <f t="shared" si="10"/>
        <v>-105.9979</v>
      </c>
      <c r="AO79" s="56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</row>
    <row r="80" spans="1:53" x14ac:dyDescent="0.2">
      <c r="A80" s="144">
        <v>74</v>
      </c>
      <c r="B80" s="11" t="s">
        <v>44</v>
      </c>
      <c r="C80" s="53">
        <v>106212</v>
      </c>
      <c r="D80" s="53">
        <v>107765</v>
      </c>
      <c r="E80" s="53">
        <v>110456</v>
      </c>
      <c r="F80" s="53">
        <v>113036</v>
      </c>
      <c r="G80" s="53">
        <v>115182</v>
      </c>
      <c r="H80" s="53">
        <v>118118</v>
      </c>
      <c r="I80" s="53">
        <v>120353</v>
      </c>
      <c r="J80" s="53">
        <v>122948</v>
      </c>
      <c r="K80" s="53">
        <v>124732</v>
      </c>
      <c r="L80" s="53">
        <v>127309</v>
      </c>
      <c r="M80" s="53">
        <v>129793</v>
      </c>
      <c r="N80" s="53">
        <v>133675</v>
      </c>
      <c r="O80" s="53">
        <v>138806</v>
      </c>
      <c r="P80" s="53">
        <v>145187</v>
      </c>
      <c r="Q80" s="53">
        <v>152709</v>
      </c>
      <c r="R80" s="53">
        <v>160800</v>
      </c>
      <c r="S80" s="53">
        <v>170196</v>
      </c>
      <c r="T80" s="53">
        <v>179625</v>
      </c>
      <c r="U80" s="53">
        <v>188509</v>
      </c>
      <c r="V80" s="53">
        <v>197695</v>
      </c>
      <c r="W80" s="53">
        <v>207881</v>
      </c>
      <c r="X80" s="53">
        <v>215686</v>
      </c>
      <c r="Y80" s="53">
        <v>223347</v>
      </c>
      <c r="Z80" s="53">
        <v>230297</v>
      </c>
      <c r="AA80" s="53">
        <v>236411</v>
      </c>
      <c r="AB80" s="53">
        <v>231799</v>
      </c>
      <c r="AC80" s="53">
        <v>237143</v>
      </c>
      <c r="AD80" s="53">
        <v>245029</v>
      </c>
      <c r="AE80" s="53"/>
      <c r="AF80" s="7">
        <f t="shared" si="11"/>
        <v>5</v>
      </c>
      <c r="AG80" s="14">
        <f t="shared" si="12"/>
        <v>65404.007400000002</v>
      </c>
      <c r="AI80" s="13">
        <f t="shared" si="13"/>
        <v>36.411412665274881</v>
      </c>
      <c r="AJ80" s="8">
        <f t="shared" si="14"/>
        <v>5</v>
      </c>
      <c r="AK80" s="8">
        <f t="shared" si="15"/>
        <v>10</v>
      </c>
      <c r="AL80" s="58"/>
      <c r="AM80" s="56" t="str">
        <f t="shared" si="9"/>
        <v xml:space="preserve">West Wimmera </v>
      </c>
      <c r="AN80" s="56">
        <f t="shared" si="10"/>
        <v>-181.99279999999999</v>
      </c>
      <c r="AO80" s="56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</row>
    <row r="81" spans="1:53" x14ac:dyDescent="0.2">
      <c r="A81" s="144">
        <v>75</v>
      </c>
      <c r="B81" s="11" t="s">
        <v>90</v>
      </c>
      <c r="C81" s="53">
        <v>30200</v>
      </c>
      <c r="D81" s="53">
        <v>30540</v>
      </c>
      <c r="E81" s="53">
        <v>30693</v>
      </c>
      <c r="F81" s="53">
        <v>31292</v>
      </c>
      <c r="G81" s="53">
        <v>31901</v>
      </c>
      <c r="H81" s="53">
        <v>32456</v>
      </c>
      <c r="I81" s="53">
        <v>32926</v>
      </c>
      <c r="J81" s="53">
        <v>33437</v>
      </c>
      <c r="K81" s="53">
        <v>34288</v>
      </c>
      <c r="L81" s="53">
        <v>34319</v>
      </c>
      <c r="M81" s="53">
        <v>34293</v>
      </c>
      <c r="N81" s="53">
        <v>34446</v>
      </c>
      <c r="O81" s="53">
        <v>34655</v>
      </c>
      <c r="P81" s="53">
        <v>35058</v>
      </c>
      <c r="Q81" s="53">
        <v>35287</v>
      </c>
      <c r="R81" s="53">
        <v>36025</v>
      </c>
      <c r="S81" s="53">
        <v>36715</v>
      </c>
      <c r="T81" s="53">
        <v>37478</v>
      </c>
      <c r="U81" s="53">
        <v>38238</v>
      </c>
      <c r="V81" s="53">
        <v>39057</v>
      </c>
      <c r="W81" s="53">
        <v>39844</v>
      </c>
      <c r="X81" s="53">
        <v>40812</v>
      </c>
      <c r="Y81" s="53">
        <v>41429</v>
      </c>
      <c r="Z81" s="53">
        <v>42083</v>
      </c>
      <c r="AA81" s="53">
        <v>42645</v>
      </c>
      <c r="AB81" s="53">
        <v>43183</v>
      </c>
      <c r="AC81" s="53">
        <v>43716</v>
      </c>
      <c r="AD81" s="53">
        <v>44276</v>
      </c>
      <c r="AE81" s="53"/>
      <c r="AF81" s="7">
        <f t="shared" si="11"/>
        <v>43</v>
      </c>
      <c r="AG81" s="14">
        <f t="shared" si="12"/>
        <v>6798.0074999999997</v>
      </c>
      <c r="AI81" s="13">
        <f t="shared" si="13"/>
        <v>18.1386413362506</v>
      </c>
      <c r="AJ81" s="8">
        <f t="shared" si="14"/>
        <v>34</v>
      </c>
      <c r="AK81" s="8">
        <f t="shared" si="15"/>
        <v>18</v>
      </c>
      <c r="AL81" s="58"/>
      <c r="AM81" s="56" t="str">
        <f t="shared" si="9"/>
        <v xml:space="preserve">Hindmarsh </v>
      </c>
      <c r="AN81" s="56">
        <f t="shared" si="10"/>
        <v>-275.99700000000001</v>
      </c>
      <c r="AO81" s="56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</row>
    <row r="82" spans="1:53" x14ac:dyDescent="0.2">
      <c r="A82" s="144">
        <v>76</v>
      </c>
      <c r="B82" s="11" t="s">
        <v>45</v>
      </c>
      <c r="C82" s="53">
        <v>76239</v>
      </c>
      <c r="D82" s="53">
        <v>78061</v>
      </c>
      <c r="E82" s="53">
        <v>80296</v>
      </c>
      <c r="F82" s="53">
        <v>82069</v>
      </c>
      <c r="G82" s="53">
        <v>85195</v>
      </c>
      <c r="H82" s="53">
        <v>87141</v>
      </c>
      <c r="I82" s="53">
        <v>90982</v>
      </c>
      <c r="J82" s="53">
        <v>96830</v>
      </c>
      <c r="K82" s="53">
        <v>103684</v>
      </c>
      <c r="L82" s="53">
        <v>110598</v>
      </c>
      <c r="M82" s="53">
        <v>116332</v>
      </c>
      <c r="N82" s="53">
        <v>124663</v>
      </c>
      <c r="O82" s="53">
        <v>133654</v>
      </c>
      <c r="P82" s="53">
        <v>143313</v>
      </c>
      <c r="Q82" s="53">
        <v>155251</v>
      </c>
      <c r="R82" s="53">
        <v>166699</v>
      </c>
      <c r="S82" s="53">
        <v>179376</v>
      </c>
      <c r="T82" s="53">
        <v>190642</v>
      </c>
      <c r="U82" s="53">
        <v>202250</v>
      </c>
      <c r="V82" s="53">
        <v>214872</v>
      </c>
      <c r="W82" s="53">
        <v>228088</v>
      </c>
      <c r="X82" s="53">
        <v>241071</v>
      </c>
      <c r="Y82" s="53">
        <v>255367</v>
      </c>
      <c r="Z82" s="53">
        <v>270607</v>
      </c>
      <c r="AA82" s="53">
        <v>283082</v>
      </c>
      <c r="AB82" s="53">
        <v>296193</v>
      </c>
      <c r="AC82" s="53">
        <v>309398</v>
      </c>
      <c r="AD82" s="53">
        <v>324087</v>
      </c>
      <c r="AE82" s="53"/>
      <c r="AF82" s="7">
        <f t="shared" si="11"/>
        <v>2</v>
      </c>
      <c r="AG82" s="14">
        <f t="shared" si="12"/>
        <v>133445.00760000001</v>
      </c>
      <c r="AI82" s="13">
        <f t="shared" si="13"/>
        <v>69.997692009106075</v>
      </c>
      <c r="AJ82" s="8">
        <f t="shared" si="14"/>
        <v>1</v>
      </c>
      <c r="AK82" s="8">
        <f t="shared" si="15"/>
        <v>1</v>
      </c>
      <c r="AL82" s="58"/>
      <c r="AM82" s="56" t="str">
        <f t="shared" si="9"/>
        <v xml:space="preserve">Buloke </v>
      </c>
      <c r="AN82" s="56">
        <f t="shared" si="10"/>
        <v>-326.99889999999999</v>
      </c>
      <c r="AO82" s="56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</row>
    <row r="83" spans="1:53" x14ac:dyDescent="0.2">
      <c r="A83" s="144">
        <v>77</v>
      </c>
      <c r="B83" s="11" t="s">
        <v>15</v>
      </c>
      <c r="C83" s="53">
        <v>67136</v>
      </c>
      <c r="D83" s="53">
        <v>67716</v>
      </c>
      <c r="E83" s="53">
        <v>67740</v>
      </c>
      <c r="F83" s="53">
        <v>68015</v>
      </c>
      <c r="G83" s="53">
        <v>68410</v>
      </c>
      <c r="H83" s="53">
        <v>68947</v>
      </c>
      <c r="I83" s="53">
        <v>69835</v>
      </c>
      <c r="J83" s="53">
        <v>70595</v>
      </c>
      <c r="K83" s="53">
        <v>71348</v>
      </c>
      <c r="L83" s="53">
        <v>72230</v>
      </c>
      <c r="M83" s="53">
        <v>73548</v>
      </c>
      <c r="N83" s="53">
        <v>74846</v>
      </c>
      <c r="O83" s="53">
        <v>76125</v>
      </c>
      <c r="P83" s="53">
        <v>77341</v>
      </c>
      <c r="Q83" s="53">
        <v>78430</v>
      </c>
      <c r="R83" s="53">
        <v>78903</v>
      </c>
      <c r="S83" s="53">
        <v>81383</v>
      </c>
      <c r="T83" s="53">
        <v>84171</v>
      </c>
      <c r="U83" s="53">
        <v>87571</v>
      </c>
      <c r="V83" s="53">
        <v>90401</v>
      </c>
      <c r="W83" s="53">
        <v>93380</v>
      </c>
      <c r="X83" s="53">
        <v>95994</v>
      </c>
      <c r="Y83" s="53">
        <v>98567</v>
      </c>
      <c r="Z83" s="53">
        <v>101516</v>
      </c>
      <c r="AA83" s="53">
        <v>103076</v>
      </c>
      <c r="AB83" s="53">
        <v>91543</v>
      </c>
      <c r="AC83" s="53">
        <v>92392</v>
      </c>
      <c r="AD83" s="53">
        <v>97448</v>
      </c>
      <c r="AE83" s="53"/>
      <c r="AF83" s="7">
        <f t="shared" si="11"/>
        <v>31</v>
      </c>
      <c r="AG83" s="14">
        <f t="shared" si="12"/>
        <v>13277.0077</v>
      </c>
      <c r="AI83" s="13">
        <f t="shared" si="13"/>
        <v>15.773841346782147</v>
      </c>
      <c r="AJ83" s="8">
        <f t="shared" si="14"/>
        <v>19</v>
      </c>
      <c r="AK83" s="8">
        <f t="shared" si="15"/>
        <v>21</v>
      </c>
      <c r="AL83" s="58"/>
      <c r="AM83" s="56" t="str">
        <f t="shared" si="9"/>
        <v xml:space="preserve">Corangamite </v>
      </c>
      <c r="AN83" s="56">
        <f t="shared" si="10"/>
        <v>-419.99829999999997</v>
      </c>
      <c r="AO83" s="56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</row>
    <row r="84" spans="1:53" x14ac:dyDescent="0.2">
      <c r="A84" s="144">
        <v>78</v>
      </c>
      <c r="B84" s="11" t="s">
        <v>82</v>
      </c>
      <c r="C84" s="53">
        <v>137173</v>
      </c>
      <c r="D84" s="53">
        <v>137642</v>
      </c>
      <c r="E84" s="53">
        <v>138262</v>
      </c>
      <c r="F84" s="53">
        <v>139860</v>
      </c>
      <c r="G84" s="53">
        <v>141605</v>
      </c>
      <c r="H84" s="53">
        <v>142553</v>
      </c>
      <c r="I84" s="53">
        <v>143731</v>
      </c>
      <c r="J84" s="53">
        <v>144330</v>
      </c>
      <c r="K84" s="53">
        <v>144287</v>
      </c>
      <c r="L84" s="53">
        <v>144428</v>
      </c>
      <c r="M84" s="53">
        <v>144848</v>
      </c>
      <c r="N84" s="53">
        <v>145569</v>
      </c>
      <c r="O84" s="53">
        <v>146596</v>
      </c>
      <c r="P84" s="53">
        <v>148008</v>
      </c>
      <c r="Q84" s="53">
        <v>148473</v>
      </c>
      <c r="R84" s="53">
        <v>148901</v>
      </c>
      <c r="S84" s="53">
        <v>149914</v>
      </c>
      <c r="T84" s="53">
        <v>150960</v>
      </c>
      <c r="U84" s="53">
        <v>152112</v>
      </c>
      <c r="V84" s="53">
        <v>153611</v>
      </c>
      <c r="W84" s="53">
        <v>155312</v>
      </c>
      <c r="X84" s="53">
        <v>156869</v>
      </c>
      <c r="Y84" s="53">
        <v>158171</v>
      </c>
      <c r="Z84" s="53">
        <v>159474</v>
      </c>
      <c r="AA84" s="53">
        <v>159901</v>
      </c>
      <c r="AB84" s="53">
        <v>157419</v>
      </c>
      <c r="AC84" s="53">
        <v>157467</v>
      </c>
      <c r="AD84" s="53">
        <v>158694</v>
      </c>
      <c r="AE84" s="53"/>
      <c r="AF84" s="7">
        <f t="shared" si="11"/>
        <v>17</v>
      </c>
      <c r="AG84" s="14">
        <f t="shared" si="12"/>
        <v>7734.0078000000003</v>
      </c>
      <c r="AI84" s="13">
        <f t="shared" si="13"/>
        <v>5.1232114467408589</v>
      </c>
      <c r="AJ84" s="8">
        <f t="shared" si="14"/>
        <v>30</v>
      </c>
      <c r="AK84" s="8">
        <f t="shared" si="15"/>
        <v>58</v>
      </c>
      <c r="AL84" s="58"/>
      <c r="AM84" s="56" t="str">
        <f t="shared" si="9"/>
        <v xml:space="preserve">Brimbank </v>
      </c>
      <c r="AN84" s="56">
        <f t="shared" si="10"/>
        <v>-620.99900000000002</v>
      </c>
      <c r="AO84" s="56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</row>
    <row r="85" spans="1:53" x14ac:dyDescent="0.2">
      <c r="A85" s="144">
        <v>79</v>
      </c>
      <c r="B85" s="11" t="s">
        <v>83</v>
      </c>
      <c r="C85" s="53">
        <v>8922</v>
      </c>
      <c r="D85" s="53">
        <v>8851</v>
      </c>
      <c r="E85" s="53">
        <v>8667</v>
      </c>
      <c r="F85" s="53">
        <v>8590</v>
      </c>
      <c r="G85" s="53">
        <v>8410</v>
      </c>
      <c r="H85" s="53">
        <v>8311</v>
      </c>
      <c r="I85" s="53">
        <v>8186</v>
      </c>
      <c r="J85" s="53">
        <v>8059</v>
      </c>
      <c r="K85" s="53">
        <v>7929</v>
      </c>
      <c r="L85" s="53">
        <v>7819</v>
      </c>
      <c r="M85" s="53">
        <v>7767</v>
      </c>
      <c r="N85" s="53">
        <v>7635</v>
      </c>
      <c r="O85" s="53">
        <v>7534</v>
      </c>
      <c r="P85" s="53">
        <v>7480</v>
      </c>
      <c r="Q85" s="53">
        <v>7312</v>
      </c>
      <c r="R85" s="53">
        <v>7183</v>
      </c>
      <c r="S85" s="53">
        <v>7096</v>
      </c>
      <c r="T85" s="53">
        <v>7031</v>
      </c>
      <c r="U85" s="53">
        <v>6925</v>
      </c>
      <c r="V85" s="53">
        <v>6829</v>
      </c>
      <c r="W85" s="53">
        <v>6738</v>
      </c>
      <c r="X85" s="53">
        <v>6684</v>
      </c>
      <c r="Y85" s="53">
        <v>6658</v>
      </c>
      <c r="Z85" s="53">
        <v>6637</v>
      </c>
      <c r="AA85" s="53">
        <v>6587</v>
      </c>
      <c r="AB85" s="53">
        <v>6511</v>
      </c>
      <c r="AC85" s="53">
        <v>6437</v>
      </c>
      <c r="AD85" s="53">
        <v>6389</v>
      </c>
      <c r="AE85" s="53"/>
      <c r="AF85" s="7">
        <f t="shared" si="11"/>
        <v>74</v>
      </c>
      <c r="AG85" s="14">
        <f t="shared" si="12"/>
        <v>-641.99210000000005</v>
      </c>
      <c r="AI85" s="13">
        <f t="shared" si="13"/>
        <v>-9.1309913241359695</v>
      </c>
      <c r="AJ85" s="8">
        <f t="shared" si="14"/>
        <v>79</v>
      </c>
      <c r="AK85" s="8">
        <f t="shared" si="15"/>
        <v>79</v>
      </c>
      <c r="AL85" s="58"/>
      <c r="AM85" s="56" t="str">
        <f t="shared" si="9"/>
        <v xml:space="preserve">Yarriambiack </v>
      </c>
      <c r="AN85" s="56">
        <f t="shared" si="10"/>
        <v>-641.99210000000005</v>
      </c>
      <c r="AO85" s="56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</row>
    <row r="86" spans="1:53" x14ac:dyDescent="0.2">
      <c r="A86" s="144">
        <v>80</v>
      </c>
      <c r="B86" s="11" t="s">
        <v>8</v>
      </c>
      <c r="C86" s="53">
        <v>397</v>
      </c>
      <c r="D86" s="53">
        <v>413</v>
      </c>
      <c r="E86" s="53">
        <v>422</v>
      </c>
      <c r="F86" s="53">
        <v>436</v>
      </c>
      <c r="G86" s="53">
        <v>450</v>
      </c>
      <c r="H86" s="53">
        <v>457</v>
      </c>
      <c r="I86" s="53">
        <v>520</v>
      </c>
      <c r="J86" s="53">
        <v>581</v>
      </c>
      <c r="K86" s="53">
        <v>644</v>
      </c>
      <c r="L86" s="53">
        <v>704</v>
      </c>
      <c r="M86" s="53">
        <v>767</v>
      </c>
      <c r="N86" s="53">
        <v>767</v>
      </c>
      <c r="O86" s="53">
        <v>770</v>
      </c>
      <c r="P86" s="53">
        <v>770</v>
      </c>
      <c r="Q86" s="53">
        <v>770</v>
      </c>
      <c r="R86" s="53">
        <v>770</v>
      </c>
      <c r="S86" s="53">
        <v>774</v>
      </c>
      <c r="T86" s="53">
        <v>758</v>
      </c>
      <c r="U86" s="53">
        <f>T86*1.1</f>
        <v>833.80000000000007</v>
      </c>
      <c r="V86" s="53">
        <v>752</v>
      </c>
      <c r="W86" s="53">
        <v>887</v>
      </c>
      <c r="X86" s="53">
        <v>897</v>
      </c>
      <c r="Y86" s="53">
        <v>889</v>
      </c>
      <c r="Z86" s="53">
        <v>881</v>
      </c>
      <c r="AA86" s="132">
        <v>894</v>
      </c>
      <c r="AB86" s="132">
        <v>946</v>
      </c>
      <c r="AC86" s="132">
        <v>961</v>
      </c>
      <c r="AD86" s="132">
        <v>953</v>
      </c>
      <c r="AE86" s="53"/>
      <c r="AF86" s="12" t="s">
        <v>93</v>
      </c>
      <c r="AG86" s="14">
        <f>VLOOKUP($A86,$A$7:$AE$88,2+$AI$5)-VLOOKUP($A86,$A$7:$AE$88,2+$AG$5)</f>
        <v>195</v>
      </c>
      <c r="AI86" s="13">
        <f t="shared" si="13"/>
        <v>25.725593667546175</v>
      </c>
      <c r="AJ86" s="12" t="s">
        <v>93</v>
      </c>
      <c r="AK86" s="12" t="s">
        <v>93</v>
      </c>
      <c r="AL86" s="58"/>
      <c r="AM86" s="56" t="e">
        <f t="shared" si="9"/>
        <v>#N/A</v>
      </c>
      <c r="AN86" s="56" t="e">
        <f t="shared" si="10"/>
        <v>#N/A</v>
      </c>
      <c r="AO86" s="56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</row>
    <row r="87" spans="1:53" x14ac:dyDescent="0.2">
      <c r="A87" s="144">
        <v>81</v>
      </c>
      <c r="B87" s="11" t="s">
        <v>9</v>
      </c>
      <c r="C87" s="116">
        <f t="shared" ref="C87:J87" si="16">SUM(C8:C86)</f>
        <v>4548118</v>
      </c>
      <c r="D87" s="116">
        <f t="shared" si="16"/>
        <v>4584955</v>
      </c>
      <c r="E87" s="116">
        <f t="shared" si="16"/>
        <v>4625538</v>
      </c>
      <c r="F87" s="116">
        <f t="shared" si="16"/>
        <v>4673953</v>
      </c>
      <c r="G87" s="116">
        <f t="shared" si="16"/>
        <v>4728627</v>
      </c>
      <c r="H87" s="116">
        <f t="shared" si="16"/>
        <v>4791822</v>
      </c>
      <c r="I87" s="116">
        <f t="shared" si="16"/>
        <v>4850721</v>
      </c>
      <c r="J87" s="116">
        <f t="shared" si="16"/>
        <v>4911726</v>
      </c>
      <c r="K87" s="116">
        <v>4927149</v>
      </c>
      <c r="L87" s="116">
        <v>4989246</v>
      </c>
      <c r="M87" s="116">
        <v>5061266</v>
      </c>
      <c r="N87" s="116">
        <v>5153522</v>
      </c>
      <c r="O87" s="116">
        <v>5256375</v>
      </c>
      <c r="P87" s="116">
        <v>5371934</v>
      </c>
      <c r="Q87" s="116">
        <v>5461101</v>
      </c>
      <c r="R87" s="116">
        <v>5537817</v>
      </c>
      <c r="S87" s="116">
        <v>5653429</v>
      </c>
      <c r="T87" s="116">
        <v>5775808</v>
      </c>
      <c r="U87" s="116">
        <v>5901970</v>
      </c>
      <c r="V87" s="116">
        <v>6032968</v>
      </c>
      <c r="W87" s="116">
        <v>6179249</v>
      </c>
      <c r="X87" s="116">
        <v>6321606</v>
      </c>
      <c r="Y87" s="116">
        <v>6462019</v>
      </c>
      <c r="Z87" s="116">
        <v>6596880</v>
      </c>
      <c r="AA87" s="82">
        <v>6693858</v>
      </c>
      <c r="AB87" s="82">
        <v>6548040</v>
      </c>
      <c r="AC87" s="82">
        <v>6630631</v>
      </c>
      <c r="AD87" s="82">
        <v>6815441</v>
      </c>
      <c r="AE87" s="82"/>
      <c r="AF87" s="12" t="s">
        <v>93</v>
      </c>
      <c r="AG87" s="14">
        <f>VLOOKUP($A87,$A$7:$AE$88,2+$AI$5)-VLOOKUP($A87,$A$7:$AE$88,2+$AG$5)</f>
        <v>1039633</v>
      </c>
      <c r="AI87" s="13">
        <f t="shared" si="13"/>
        <v>17.999784618879296</v>
      </c>
      <c r="AJ87" s="12" t="s">
        <v>93</v>
      </c>
      <c r="AK87" s="12" t="s">
        <v>93</v>
      </c>
      <c r="AL87" s="58"/>
      <c r="AO87" s="56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</row>
    <row r="88" spans="1:53" x14ac:dyDescent="0.2">
      <c r="A88" s="144">
        <v>82</v>
      </c>
      <c r="B88" s="11" t="s">
        <v>92</v>
      </c>
      <c r="C88" s="116">
        <f t="shared" ref="C88:U88" si="17">SUM(C10,C13,C15:C16,C19:C20,C24,C26,C28,C32,C37,C39,C41:C42,C46,C48:C51,C55:C56,C58:C59,C63,C65,C70,C79:C80,C82:C84)</f>
        <v>3284007</v>
      </c>
      <c r="D88" s="116">
        <f t="shared" si="17"/>
        <v>3310310</v>
      </c>
      <c r="E88" s="116">
        <f t="shared" si="17"/>
        <v>3342914</v>
      </c>
      <c r="F88" s="116">
        <f t="shared" si="17"/>
        <v>3380363</v>
      </c>
      <c r="G88" s="116">
        <f t="shared" si="17"/>
        <v>3423338</v>
      </c>
      <c r="H88" s="116">
        <f t="shared" si="17"/>
        <v>3472207</v>
      </c>
      <c r="I88" s="116">
        <f t="shared" si="17"/>
        <v>3524887</v>
      </c>
      <c r="J88" s="116">
        <f t="shared" si="17"/>
        <v>3578749</v>
      </c>
      <c r="K88" s="116">
        <f t="shared" si="17"/>
        <v>3627801</v>
      </c>
      <c r="L88" s="116">
        <f t="shared" si="17"/>
        <v>3682675</v>
      </c>
      <c r="M88" s="116">
        <f t="shared" si="17"/>
        <v>3743635</v>
      </c>
      <c r="N88" s="116">
        <f t="shared" si="17"/>
        <v>3813957</v>
      </c>
      <c r="O88" s="116">
        <f t="shared" si="17"/>
        <v>3893304</v>
      </c>
      <c r="P88" s="116">
        <f t="shared" si="17"/>
        <v>3983773</v>
      </c>
      <c r="Q88" s="116">
        <f t="shared" si="17"/>
        <v>4046825</v>
      </c>
      <c r="R88" s="116">
        <f t="shared" si="17"/>
        <v>4108837</v>
      </c>
      <c r="S88" s="116">
        <f t="shared" si="17"/>
        <v>4206006</v>
      </c>
      <c r="T88" s="116">
        <f t="shared" si="17"/>
        <v>4309611</v>
      </c>
      <c r="U88" s="116">
        <f t="shared" si="17"/>
        <v>4417764</v>
      </c>
      <c r="V88" s="116">
        <f>SUM(V10,V13,V15:V16,V19:V20,V24,V26,V28,V32,V37,V39,V41:V42,V46,V48:V51,V55:V56,V58:V59,V63,V65,V70,V79:V80,V82:V84)</f>
        <v>4529600</v>
      </c>
      <c r="W88" s="116">
        <f>SUM(W10,W13,W15:W16,W19:W20,W24,W26,W28,W32,W37,W39,W41:W42,W46,W48:W51,W55:W56,W58:W59,W63,W65,W70,W79:W80,W82:W84)</f>
        <v>4653078</v>
      </c>
      <c r="X88" s="116">
        <f>SUM(X10,X13,X15:X16,X19:X20,X24,X26,X28,X32,X37,X39,X41:X42,X46,X48:X51,X55:X56,X58:X59,X63,X65,X70,X79:X80,X82:X84)</f>
        <v>4769658</v>
      </c>
      <c r="Y88" s="116">
        <f>SUM(Y10,Y13,Y15:Y16,Y19:Y20,Y24,Y26,Y28,Y32,Y37,Y39,Y41:Y42,Y46,Y48:Y51,Y55:Y56,Y58:Y59,Y63,Y65,Y70,Y79:Y80,Y82:Y84)</f>
        <v>4888224</v>
      </c>
      <c r="Z88" s="116">
        <f t="shared" ref="Z88:AE88" si="18">SUM(Z10,Z13,Z15:Z16,Z19:Z20,Z24,Z26,Z28,Z32,Z37,Z39,Z41:Z42,Z46,Z48:Z51,Z55:Z56,Z58:Z59,Z63,Z65,Z70,Z79:Z80,Z82:Z84)</f>
        <v>5000107</v>
      </c>
      <c r="AA88" s="82">
        <f t="shared" si="18"/>
        <v>5075172</v>
      </c>
      <c r="AB88" s="82">
        <f t="shared" si="18"/>
        <v>4890986</v>
      </c>
      <c r="AC88" s="82">
        <f t="shared" si="18"/>
        <v>4951622</v>
      </c>
      <c r="AD88" s="82">
        <f t="shared" si="18"/>
        <v>5116356</v>
      </c>
      <c r="AE88" s="82">
        <f t="shared" si="18"/>
        <v>0</v>
      </c>
      <c r="AF88" s="12" t="s">
        <v>93</v>
      </c>
      <c r="AG88" s="14">
        <f>VLOOKUP($A88,$A$7:$AE$88,2+$AI$5)-VLOOKUP($A88,$A$7:$AE$88,2+$AG$5)</f>
        <v>806745</v>
      </c>
      <c r="AI88" s="13">
        <f t="shared" si="13"/>
        <v>18.719670986546117</v>
      </c>
      <c r="AJ88" s="12" t="s">
        <v>93</v>
      </c>
      <c r="AK88" s="12" t="s">
        <v>93</v>
      </c>
      <c r="AL88" s="58"/>
      <c r="AO88" s="56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</row>
    <row r="89" spans="1:53" x14ac:dyDescent="0.25">
      <c r="A89" s="145"/>
      <c r="B89" s="9" t="s">
        <v>7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O89" s="56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</row>
    <row r="90" spans="1:53" x14ac:dyDescent="0.25">
      <c r="A90" s="145"/>
      <c r="AO90" s="56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</row>
    <row r="91" spans="1:53" x14ac:dyDescent="0.25"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O91" s="56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</row>
    <row r="92" spans="1:53" x14ac:dyDescent="0.25"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</row>
    <row r="93" spans="1:53" x14ac:dyDescent="0.25"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</row>
    <row r="94" spans="1:53" x14ac:dyDescent="0.25"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</row>
    <row r="95" spans="1:53" x14ac:dyDescent="0.25">
      <c r="K95" s="116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</row>
    <row r="96" spans="1:53" x14ac:dyDescent="0.25"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</row>
    <row r="97" spans="13:53" x14ac:dyDescent="0.25"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</row>
    <row r="98" spans="13:53" x14ac:dyDescent="0.25"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</row>
    <row r="99" spans="13:53" x14ac:dyDescent="0.25"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</row>
    <row r="100" spans="13:53" x14ac:dyDescent="0.25"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</row>
    <row r="101" spans="13:53" x14ac:dyDescent="0.25"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</row>
    <row r="102" spans="13:53" x14ac:dyDescent="0.25"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</row>
    <row r="103" spans="13:53" x14ac:dyDescent="0.25"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</row>
    <row r="104" spans="13:53" x14ac:dyDescent="0.25"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</row>
    <row r="105" spans="13:53" x14ac:dyDescent="0.25"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</row>
    <row r="106" spans="13:53" x14ac:dyDescent="0.25"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</row>
    <row r="107" spans="13:53" x14ac:dyDescent="0.25"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</row>
    <row r="108" spans="13:53" x14ac:dyDescent="0.25"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</row>
    <row r="109" spans="13:53" x14ac:dyDescent="0.25"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</row>
    <row r="110" spans="13:53" x14ac:dyDescent="0.25"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</row>
    <row r="111" spans="13:53" x14ac:dyDescent="0.25"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</row>
    <row r="112" spans="13:53" x14ac:dyDescent="0.25"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</row>
    <row r="113" spans="13:53" x14ac:dyDescent="0.25"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</row>
    <row r="114" spans="13:53" x14ac:dyDescent="0.25"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</row>
    <row r="115" spans="13:53" x14ac:dyDescent="0.25"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</row>
    <row r="116" spans="13:53" x14ac:dyDescent="0.25"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</row>
    <row r="117" spans="13:53" x14ac:dyDescent="0.25"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</row>
    <row r="118" spans="13:53" x14ac:dyDescent="0.25"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</row>
    <row r="119" spans="13:53" x14ac:dyDescent="0.25"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</row>
    <row r="120" spans="13:53" x14ac:dyDescent="0.25"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</row>
    <row r="121" spans="13:53" x14ac:dyDescent="0.25"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</row>
    <row r="122" spans="13:53" x14ac:dyDescent="0.25"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</row>
    <row r="123" spans="13:53" x14ac:dyDescent="0.25"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</row>
    <row r="124" spans="13:53" x14ac:dyDescent="0.25"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</row>
    <row r="125" spans="13:53" x14ac:dyDescent="0.25"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</row>
    <row r="126" spans="13:53" x14ac:dyDescent="0.25"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</row>
    <row r="127" spans="13:53" x14ac:dyDescent="0.25"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</row>
    <row r="128" spans="13:53" x14ac:dyDescent="0.25"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</row>
    <row r="129" spans="13:53" x14ac:dyDescent="0.25"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</row>
    <row r="130" spans="13:53" x14ac:dyDescent="0.25"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</row>
    <row r="131" spans="13:53" x14ac:dyDescent="0.25"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</row>
    <row r="132" spans="13:53" x14ac:dyDescent="0.25"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</row>
    <row r="133" spans="13:53" x14ac:dyDescent="0.25"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</row>
    <row r="134" spans="13:53" x14ac:dyDescent="0.25"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</row>
    <row r="135" spans="13:53" x14ac:dyDescent="0.25"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</row>
    <row r="136" spans="13:53" x14ac:dyDescent="0.25"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</row>
    <row r="137" spans="13:53" x14ac:dyDescent="0.25"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</row>
    <row r="138" spans="13:53" x14ac:dyDescent="0.25"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</row>
    <row r="139" spans="13:53" x14ac:dyDescent="0.25"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</row>
    <row r="140" spans="13:53" x14ac:dyDescent="0.25"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</row>
    <row r="141" spans="13:53" x14ac:dyDescent="0.25"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</row>
    <row r="142" spans="13:53" x14ac:dyDescent="0.25"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</row>
    <row r="143" spans="13:53" x14ac:dyDescent="0.25"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</row>
    <row r="144" spans="13:53" x14ac:dyDescent="0.25"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</row>
    <row r="145" spans="13:53" x14ac:dyDescent="0.25"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</row>
    <row r="146" spans="13:53" x14ac:dyDescent="0.25"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</row>
    <row r="147" spans="13:53" x14ac:dyDescent="0.25"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</row>
    <row r="148" spans="13:53" x14ac:dyDescent="0.25"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</row>
    <row r="149" spans="13:53" x14ac:dyDescent="0.25"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</row>
    <row r="150" spans="13:53" x14ac:dyDescent="0.25"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</row>
    <row r="151" spans="13:53" x14ac:dyDescent="0.25"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</row>
    <row r="152" spans="13:53" x14ac:dyDescent="0.25"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</row>
    <row r="153" spans="13:53" x14ac:dyDescent="0.25"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</row>
    <row r="154" spans="13:53" x14ac:dyDescent="0.25"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</row>
    <row r="155" spans="13:53" x14ac:dyDescent="0.25"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</row>
    <row r="156" spans="13:53" x14ac:dyDescent="0.25"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</row>
    <row r="157" spans="13:53" x14ac:dyDescent="0.25"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</row>
    <row r="158" spans="13:53" x14ac:dyDescent="0.25"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</row>
    <row r="159" spans="13:53" x14ac:dyDescent="0.25"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</row>
    <row r="160" spans="13:53" x14ac:dyDescent="0.25"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</row>
    <row r="161" spans="13:53" x14ac:dyDescent="0.25"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</row>
    <row r="162" spans="13:53" x14ac:dyDescent="0.25"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</row>
    <row r="163" spans="13:53" x14ac:dyDescent="0.25"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</row>
    <row r="164" spans="13:53" x14ac:dyDescent="0.25"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</row>
    <row r="165" spans="13:53" x14ac:dyDescent="0.25"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</row>
    <row r="166" spans="13:53" x14ac:dyDescent="0.25"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</row>
    <row r="167" spans="13:53" x14ac:dyDescent="0.25"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</row>
    <row r="168" spans="13:53" x14ac:dyDescent="0.25"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</row>
    <row r="169" spans="13:53" x14ac:dyDescent="0.25"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</row>
    <row r="170" spans="13:53" x14ac:dyDescent="0.25"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</row>
    <row r="171" spans="13:53" x14ac:dyDescent="0.25"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</row>
    <row r="172" spans="13:53" x14ac:dyDescent="0.25"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</row>
    <row r="173" spans="13:53" x14ac:dyDescent="0.25"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</row>
    <row r="174" spans="13:53" x14ac:dyDescent="0.25"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</row>
    <row r="175" spans="13:53" x14ac:dyDescent="0.25"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</row>
    <row r="176" spans="13:53" x14ac:dyDescent="0.25"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</row>
    <row r="177" spans="13:53" x14ac:dyDescent="0.25"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</row>
    <row r="178" spans="13:53" x14ac:dyDescent="0.25"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</row>
    <row r="179" spans="13:53" x14ac:dyDescent="0.25"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</row>
    <row r="180" spans="13:53" x14ac:dyDescent="0.25"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</row>
    <row r="181" spans="13:53" x14ac:dyDescent="0.25"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</row>
    <row r="182" spans="13:53" x14ac:dyDescent="0.25"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</row>
    <row r="183" spans="13:53" x14ac:dyDescent="0.25"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</row>
    <row r="184" spans="13:53" x14ac:dyDescent="0.25"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</row>
    <row r="185" spans="13:53" x14ac:dyDescent="0.25"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</row>
    <row r="186" spans="13:53" x14ac:dyDescent="0.25"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</row>
    <row r="187" spans="13:53" x14ac:dyDescent="0.25"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</row>
    <row r="188" spans="13:53" x14ac:dyDescent="0.25"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</row>
    <row r="189" spans="13:53" x14ac:dyDescent="0.25"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</row>
    <row r="190" spans="13:53" x14ac:dyDescent="0.25"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</row>
    <row r="191" spans="13:53" x14ac:dyDescent="0.25"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</row>
    <row r="192" spans="13:53" x14ac:dyDescent="0.25"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</row>
    <row r="193" spans="13:53" x14ac:dyDescent="0.25"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</row>
    <row r="194" spans="13:53" x14ac:dyDescent="0.25"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</row>
    <row r="195" spans="13:53" x14ac:dyDescent="0.25"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</row>
    <row r="196" spans="13:53" x14ac:dyDescent="0.25"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</row>
    <row r="197" spans="13:53" x14ac:dyDescent="0.25"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</row>
    <row r="198" spans="13:53" x14ac:dyDescent="0.25"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</row>
    <row r="199" spans="13:53" x14ac:dyDescent="0.25"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</row>
    <row r="200" spans="13:53" x14ac:dyDescent="0.25"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</row>
    <row r="201" spans="13:53" x14ac:dyDescent="0.25"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</row>
    <row r="202" spans="13:53" x14ac:dyDescent="0.25"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</row>
    <row r="203" spans="13:53" x14ac:dyDescent="0.25"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</row>
    <row r="204" spans="13:53" x14ac:dyDescent="0.25"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</row>
    <row r="205" spans="13:53" x14ac:dyDescent="0.25"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</row>
    <row r="206" spans="13:53" x14ac:dyDescent="0.25"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</row>
    <row r="207" spans="13:53" x14ac:dyDescent="0.25"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</row>
    <row r="208" spans="13:53" x14ac:dyDescent="0.25"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</row>
    <row r="209" spans="13:31" x14ac:dyDescent="0.25"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</row>
    <row r="210" spans="13:31" x14ac:dyDescent="0.25"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</row>
    <row r="211" spans="13:31" x14ac:dyDescent="0.25"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</row>
    <row r="212" spans="13:31" x14ac:dyDescent="0.25"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</row>
    <row r="213" spans="13:31" x14ac:dyDescent="0.25"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</row>
    <row r="214" spans="13:31" x14ac:dyDescent="0.25"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</row>
    <row r="215" spans="13:31" x14ac:dyDescent="0.25"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</row>
    <row r="216" spans="13:31" x14ac:dyDescent="0.25"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</row>
    <row r="217" spans="13:31" x14ac:dyDescent="0.25"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</row>
    <row r="218" spans="13:31" x14ac:dyDescent="0.25"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</row>
    <row r="219" spans="13:31" x14ac:dyDescent="0.25"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</row>
    <row r="220" spans="13:31" x14ac:dyDescent="0.25"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</row>
    <row r="221" spans="13:31" x14ac:dyDescent="0.25"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</row>
    <row r="222" spans="13:31" x14ac:dyDescent="0.25"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</row>
    <row r="223" spans="13:31" x14ac:dyDescent="0.25"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</row>
    <row r="224" spans="13:31" x14ac:dyDescent="0.25"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</row>
    <row r="225" spans="13:31" x14ac:dyDescent="0.25"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</row>
    <row r="226" spans="13:31" x14ac:dyDescent="0.25"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</row>
    <row r="227" spans="13:31" x14ac:dyDescent="0.25"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</row>
    <row r="228" spans="13:31" x14ac:dyDescent="0.25"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</row>
    <row r="229" spans="13:31" x14ac:dyDescent="0.25"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</row>
    <row r="230" spans="13:31" x14ac:dyDescent="0.25"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</row>
    <row r="231" spans="13:31" x14ac:dyDescent="0.25"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</row>
    <row r="232" spans="13:31" x14ac:dyDescent="0.25"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</row>
    <row r="233" spans="13:31" x14ac:dyDescent="0.25"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</row>
    <row r="234" spans="13:31" x14ac:dyDescent="0.25"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</row>
    <row r="235" spans="13:31" x14ac:dyDescent="0.25"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</row>
    <row r="236" spans="13:31" x14ac:dyDescent="0.25"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</row>
    <row r="237" spans="13:31" x14ac:dyDescent="0.25"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</row>
    <row r="238" spans="13:31" x14ac:dyDescent="0.25"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</row>
    <row r="239" spans="13:31" x14ac:dyDescent="0.25"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</row>
    <row r="240" spans="13:31" x14ac:dyDescent="0.25"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</row>
    <row r="241" spans="13:31" x14ac:dyDescent="0.25"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</row>
    <row r="242" spans="13:31" x14ac:dyDescent="0.25"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</row>
    <row r="243" spans="13:31" x14ac:dyDescent="0.25"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</row>
    <row r="244" spans="13:31" x14ac:dyDescent="0.25"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</row>
    <row r="245" spans="13:31" x14ac:dyDescent="0.25"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</row>
    <row r="246" spans="13:31" x14ac:dyDescent="0.25"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</row>
    <row r="247" spans="13:31" x14ac:dyDescent="0.25"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</row>
    <row r="248" spans="13:31" x14ac:dyDescent="0.25"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</row>
    <row r="249" spans="13:31" x14ac:dyDescent="0.25"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</row>
    <row r="250" spans="13:31" x14ac:dyDescent="0.25"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</row>
    <row r="251" spans="13:31" x14ac:dyDescent="0.25"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</row>
    <row r="252" spans="13:31" x14ac:dyDescent="0.25"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</row>
    <row r="253" spans="13:31" x14ac:dyDescent="0.25"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</row>
    <row r="254" spans="13:31" x14ac:dyDescent="0.25"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</row>
    <row r="255" spans="13:31" x14ac:dyDescent="0.25"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</row>
    <row r="256" spans="13:31" x14ac:dyDescent="0.25"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</row>
    <row r="257" spans="13:31" x14ac:dyDescent="0.25"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</row>
    <row r="258" spans="13:31" x14ac:dyDescent="0.25"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</row>
    <row r="259" spans="13:31" x14ac:dyDescent="0.25"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</row>
    <row r="260" spans="13:31" x14ac:dyDescent="0.25"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</row>
    <row r="261" spans="13:31" x14ac:dyDescent="0.25"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</row>
    <row r="262" spans="13:31" x14ac:dyDescent="0.25"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</row>
    <row r="263" spans="13:31" x14ac:dyDescent="0.25"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</row>
    <row r="264" spans="13:31" x14ac:dyDescent="0.25"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</row>
    <row r="265" spans="13:31" x14ac:dyDescent="0.25"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</row>
    <row r="266" spans="13:31" x14ac:dyDescent="0.25"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</row>
    <row r="267" spans="13:31" x14ac:dyDescent="0.25"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</row>
    <row r="268" spans="13:31" x14ac:dyDescent="0.25"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</row>
    <row r="269" spans="13:31" x14ac:dyDescent="0.25"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</row>
    <row r="270" spans="13:31" x14ac:dyDescent="0.25"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</row>
    <row r="271" spans="13:31" x14ac:dyDescent="0.25"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</row>
    <row r="272" spans="13:31" x14ac:dyDescent="0.25"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</row>
    <row r="273" spans="13:31" x14ac:dyDescent="0.25"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</row>
    <row r="274" spans="13:31" x14ac:dyDescent="0.25"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</row>
    <row r="275" spans="13:31" x14ac:dyDescent="0.25"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</row>
    <row r="276" spans="13:31" x14ac:dyDescent="0.25"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</row>
    <row r="277" spans="13:31" x14ac:dyDescent="0.25"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</row>
    <row r="278" spans="13:31" x14ac:dyDescent="0.25"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</row>
    <row r="279" spans="13:31" x14ac:dyDescent="0.25"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</row>
    <row r="280" spans="13:31" x14ac:dyDescent="0.25"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</row>
    <row r="281" spans="13:31" x14ac:dyDescent="0.25"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</row>
    <row r="282" spans="13:31" x14ac:dyDescent="0.25"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</row>
    <row r="283" spans="13:31" x14ac:dyDescent="0.25"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</row>
    <row r="284" spans="13:31" x14ac:dyDescent="0.25"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</row>
    <row r="285" spans="13:31" x14ac:dyDescent="0.25"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</row>
    <row r="286" spans="13:31" x14ac:dyDescent="0.25"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</row>
    <row r="287" spans="13:31" x14ac:dyDescent="0.25"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</row>
    <row r="288" spans="13:31" x14ac:dyDescent="0.25"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</row>
    <row r="289" spans="13:31" x14ac:dyDescent="0.25"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</row>
    <row r="290" spans="13:31" x14ac:dyDescent="0.25"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</row>
    <row r="291" spans="13:31" x14ac:dyDescent="0.25"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</row>
    <row r="292" spans="13:31" x14ac:dyDescent="0.25"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</row>
    <row r="293" spans="13:31" x14ac:dyDescent="0.25"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</row>
    <row r="294" spans="13:31" x14ac:dyDescent="0.25"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</row>
    <row r="295" spans="13:31" x14ac:dyDescent="0.25"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</row>
    <row r="296" spans="13:31" x14ac:dyDescent="0.25"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</row>
    <row r="297" spans="13:31" x14ac:dyDescent="0.25"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</row>
    <row r="298" spans="13:31" x14ac:dyDescent="0.25"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</row>
    <row r="299" spans="13:31" x14ac:dyDescent="0.25"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</row>
    <row r="300" spans="13:31" x14ac:dyDescent="0.25"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</row>
    <row r="301" spans="13:31" x14ac:dyDescent="0.25"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</row>
    <row r="302" spans="13:31" x14ac:dyDescent="0.25"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</row>
    <row r="303" spans="13:31" x14ac:dyDescent="0.25"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</row>
    <row r="304" spans="13:31" x14ac:dyDescent="0.25"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</row>
    <row r="305" spans="13:31" x14ac:dyDescent="0.25"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</row>
    <row r="306" spans="13:31" x14ac:dyDescent="0.25"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</row>
    <row r="307" spans="13:31" x14ac:dyDescent="0.25"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</row>
    <row r="308" spans="13:31" x14ac:dyDescent="0.25"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</row>
    <row r="309" spans="13:31" x14ac:dyDescent="0.25"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</row>
    <row r="310" spans="13:31" x14ac:dyDescent="0.25"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</row>
    <row r="311" spans="13:31" x14ac:dyDescent="0.25"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</row>
    <row r="312" spans="13:31" x14ac:dyDescent="0.25"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</row>
    <row r="313" spans="13:31" x14ac:dyDescent="0.25"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</row>
    <row r="314" spans="13:31" x14ac:dyDescent="0.25"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</row>
    <row r="315" spans="13:31" x14ac:dyDescent="0.25"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</row>
    <row r="316" spans="13:31" x14ac:dyDescent="0.25"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</row>
    <row r="317" spans="13:31" x14ac:dyDescent="0.25"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</row>
    <row r="318" spans="13:31" x14ac:dyDescent="0.25"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</row>
    <row r="319" spans="13:31" x14ac:dyDescent="0.25"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</row>
    <row r="320" spans="13:31" x14ac:dyDescent="0.25"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</row>
    <row r="321" spans="13:31" x14ac:dyDescent="0.25"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</row>
    <row r="322" spans="13:31" x14ac:dyDescent="0.25"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</row>
    <row r="323" spans="13:31" x14ac:dyDescent="0.25"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</row>
    <row r="324" spans="13:31" x14ac:dyDescent="0.25"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</row>
    <row r="325" spans="13:31" x14ac:dyDescent="0.25"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</row>
    <row r="326" spans="13:31" x14ac:dyDescent="0.25"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</row>
    <row r="327" spans="13:31" x14ac:dyDescent="0.25"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</row>
    <row r="328" spans="13:31" x14ac:dyDescent="0.25"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</row>
    <row r="329" spans="13:31" x14ac:dyDescent="0.25"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</row>
    <row r="330" spans="13:31" x14ac:dyDescent="0.25"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</row>
    <row r="331" spans="13:31" x14ac:dyDescent="0.25"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</row>
    <row r="332" spans="13:31" x14ac:dyDescent="0.25"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</row>
    <row r="333" spans="13:31" x14ac:dyDescent="0.25"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</row>
    <row r="334" spans="13:31" x14ac:dyDescent="0.25"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</row>
    <row r="335" spans="13:31" x14ac:dyDescent="0.25"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</row>
    <row r="336" spans="13:31" x14ac:dyDescent="0.25"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</row>
    <row r="337" spans="13:31" x14ac:dyDescent="0.25"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</row>
    <row r="338" spans="13:31" x14ac:dyDescent="0.25"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</row>
    <row r="339" spans="13:31" x14ac:dyDescent="0.25"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</row>
    <row r="340" spans="13:31" x14ac:dyDescent="0.25"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</row>
    <row r="341" spans="13:31" x14ac:dyDescent="0.25"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</row>
    <row r="342" spans="13:31" x14ac:dyDescent="0.25"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</row>
    <row r="343" spans="13:31" x14ac:dyDescent="0.25"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</row>
    <row r="344" spans="13:31" x14ac:dyDescent="0.25"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</row>
    <row r="345" spans="13:31" x14ac:dyDescent="0.25"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</row>
    <row r="346" spans="13:31" x14ac:dyDescent="0.25"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</row>
    <row r="347" spans="13:31" x14ac:dyDescent="0.25"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</row>
    <row r="348" spans="13:31" x14ac:dyDescent="0.25"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</row>
    <row r="349" spans="13:31" x14ac:dyDescent="0.25"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</row>
    <row r="350" spans="13:31" x14ac:dyDescent="0.25"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</row>
    <row r="351" spans="13:31" x14ac:dyDescent="0.25"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</row>
    <row r="352" spans="13:31" x14ac:dyDescent="0.25"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</row>
    <row r="353" spans="13:31" x14ac:dyDescent="0.25"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</row>
    <row r="354" spans="13:31" x14ac:dyDescent="0.25"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</row>
    <row r="355" spans="13:31" x14ac:dyDescent="0.25"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</row>
    <row r="356" spans="13:31" x14ac:dyDescent="0.25"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</row>
    <row r="357" spans="13:31" x14ac:dyDescent="0.25"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</row>
    <row r="358" spans="13:31" x14ac:dyDescent="0.25"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</row>
    <row r="359" spans="13:31" x14ac:dyDescent="0.25"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</row>
    <row r="360" spans="13:31" x14ac:dyDescent="0.25"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</row>
    <row r="361" spans="13:31" x14ac:dyDescent="0.25"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</row>
    <row r="362" spans="13:31" x14ac:dyDescent="0.25"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</row>
    <row r="363" spans="13:31" x14ac:dyDescent="0.25"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</row>
    <row r="364" spans="13:31" x14ac:dyDescent="0.25"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</row>
    <row r="365" spans="13:31" x14ac:dyDescent="0.25"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</row>
    <row r="366" spans="13:31" x14ac:dyDescent="0.25"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</row>
    <row r="367" spans="13:31" x14ac:dyDescent="0.25"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</row>
    <row r="368" spans="13:31" x14ac:dyDescent="0.25"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</row>
    <row r="369" spans="13:31" x14ac:dyDescent="0.25"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</row>
    <row r="370" spans="13:31" x14ac:dyDescent="0.25"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</row>
    <row r="371" spans="13:31" x14ac:dyDescent="0.25"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</row>
    <row r="372" spans="13:31" x14ac:dyDescent="0.25"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</row>
    <row r="373" spans="13:31" x14ac:dyDescent="0.25"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</row>
    <row r="374" spans="13:31" x14ac:dyDescent="0.25"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</row>
    <row r="375" spans="13:31" x14ac:dyDescent="0.25"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</row>
    <row r="376" spans="13:31" x14ac:dyDescent="0.25"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</row>
    <row r="377" spans="13:31" x14ac:dyDescent="0.25"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</row>
    <row r="378" spans="13:31" x14ac:dyDescent="0.25"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</row>
    <row r="379" spans="13:31" x14ac:dyDescent="0.25"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</row>
    <row r="380" spans="13:31" x14ac:dyDescent="0.25"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</row>
    <row r="381" spans="13:31" x14ac:dyDescent="0.25"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</row>
    <row r="382" spans="13:31" x14ac:dyDescent="0.25"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</row>
    <row r="383" spans="13:31" x14ac:dyDescent="0.25"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</row>
    <row r="384" spans="13:31" x14ac:dyDescent="0.25"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</row>
    <row r="385" spans="13:31" x14ac:dyDescent="0.25"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</row>
    <row r="386" spans="13:31" x14ac:dyDescent="0.25"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</row>
    <row r="387" spans="13:31" x14ac:dyDescent="0.25"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</row>
    <row r="388" spans="13:31" x14ac:dyDescent="0.25"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</row>
    <row r="389" spans="13:31" x14ac:dyDescent="0.25"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</row>
    <row r="390" spans="13:31" x14ac:dyDescent="0.25"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</row>
    <row r="391" spans="13:31" x14ac:dyDescent="0.25"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</row>
    <row r="392" spans="13:31" x14ac:dyDescent="0.25"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</row>
    <row r="393" spans="13:31" x14ac:dyDescent="0.25"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</row>
    <row r="394" spans="13:31" x14ac:dyDescent="0.25"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</row>
    <row r="395" spans="13:31" x14ac:dyDescent="0.25"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</row>
    <row r="396" spans="13:31" x14ac:dyDescent="0.25"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</row>
    <row r="397" spans="13:31" x14ac:dyDescent="0.25"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</row>
    <row r="398" spans="13:31" x14ac:dyDescent="0.25"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</row>
    <row r="399" spans="13:31" x14ac:dyDescent="0.25"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</row>
    <row r="400" spans="13:31" x14ac:dyDescent="0.25"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</row>
    <row r="401" spans="13:31" x14ac:dyDescent="0.25"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</row>
    <row r="402" spans="13:31" x14ac:dyDescent="0.25"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</row>
    <row r="403" spans="13:31" x14ac:dyDescent="0.25"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</row>
    <row r="404" spans="13:31" x14ac:dyDescent="0.25"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</row>
    <row r="405" spans="13:31" x14ac:dyDescent="0.25"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</row>
    <row r="406" spans="13:31" x14ac:dyDescent="0.25"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</row>
    <row r="407" spans="13:31" x14ac:dyDescent="0.25"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</row>
    <row r="408" spans="13:31" x14ac:dyDescent="0.25"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</row>
    <row r="409" spans="13:31" x14ac:dyDescent="0.25"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</row>
    <row r="410" spans="13:31" x14ac:dyDescent="0.25"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</row>
    <row r="411" spans="13:31" x14ac:dyDescent="0.25"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</row>
    <row r="412" spans="13:31" x14ac:dyDescent="0.25"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</row>
    <row r="413" spans="13:31" x14ac:dyDescent="0.25"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</row>
    <row r="414" spans="13:31" x14ac:dyDescent="0.25"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</row>
    <row r="415" spans="13:31" x14ac:dyDescent="0.25"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</row>
    <row r="416" spans="13:31" x14ac:dyDescent="0.25"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</row>
    <row r="417" spans="13:31" x14ac:dyDescent="0.25"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</row>
    <row r="418" spans="13:31" x14ac:dyDescent="0.25"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</row>
    <row r="419" spans="13:31" x14ac:dyDescent="0.25"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</row>
    <row r="420" spans="13:31" x14ac:dyDescent="0.25"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</row>
    <row r="421" spans="13:31" x14ac:dyDescent="0.25"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</row>
    <row r="422" spans="13:31" x14ac:dyDescent="0.25"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</row>
    <row r="423" spans="13:31" x14ac:dyDescent="0.25"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</row>
    <row r="424" spans="13:31" x14ac:dyDescent="0.25"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</row>
    <row r="425" spans="13:31" x14ac:dyDescent="0.25"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</row>
    <row r="426" spans="13:31" x14ac:dyDescent="0.25"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</row>
    <row r="427" spans="13:31" x14ac:dyDescent="0.25"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</row>
    <row r="428" spans="13:31" x14ac:dyDescent="0.25"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</row>
    <row r="429" spans="13:31" x14ac:dyDescent="0.25"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</row>
    <row r="430" spans="13:31" x14ac:dyDescent="0.25"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</row>
    <row r="431" spans="13:31" x14ac:dyDescent="0.25"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</row>
    <row r="432" spans="13:31" x14ac:dyDescent="0.25"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</row>
    <row r="433" spans="13:31" x14ac:dyDescent="0.25"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</row>
    <row r="434" spans="13:31" x14ac:dyDescent="0.25"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</row>
    <row r="435" spans="13:31" x14ac:dyDescent="0.25"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</row>
    <row r="436" spans="13:31" x14ac:dyDescent="0.25"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</row>
    <row r="437" spans="13:31" x14ac:dyDescent="0.25"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</row>
    <row r="438" spans="13:31" x14ac:dyDescent="0.25"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</row>
    <row r="439" spans="13:31" x14ac:dyDescent="0.25"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</row>
    <row r="440" spans="13:31" x14ac:dyDescent="0.25"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</row>
    <row r="441" spans="13:31" x14ac:dyDescent="0.25"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</row>
    <row r="442" spans="13:31" x14ac:dyDescent="0.25"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</row>
    <row r="443" spans="13:31" x14ac:dyDescent="0.25"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</row>
    <row r="444" spans="13:31" x14ac:dyDescent="0.25"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</row>
    <row r="445" spans="13:31" x14ac:dyDescent="0.25"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</row>
    <row r="446" spans="13:31" x14ac:dyDescent="0.25"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</row>
    <row r="447" spans="13:31" x14ac:dyDescent="0.25"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</row>
    <row r="448" spans="13:31" x14ac:dyDescent="0.25"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</row>
    <row r="449" spans="13:31" x14ac:dyDescent="0.25"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</row>
    <row r="450" spans="13:31" x14ac:dyDescent="0.25"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</row>
    <row r="451" spans="13:31" x14ac:dyDescent="0.25"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</row>
    <row r="452" spans="13:31" x14ac:dyDescent="0.25"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</row>
    <row r="453" spans="13:31" x14ac:dyDescent="0.25"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</row>
    <row r="454" spans="13:31" x14ac:dyDescent="0.25"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</row>
    <row r="455" spans="13:31" x14ac:dyDescent="0.25"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</row>
    <row r="456" spans="13:31" x14ac:dyDescent="0.25"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</row>
    <row r="457" spans="13:31" x14ac:dyDescent="0.25"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</row>
    <row r="458" spans="13:31" x14ac:dyDescent="0.25"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</row>
    <row r="459" spans="13:31" x14ac:dyDescent="0.25"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</row>
    <row r="460" spans="13:31" x14ac:dyDescent="0.25"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</row>
    <row r="461" spans="13:31" x14ac:dyDescent="0.25"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</row>
    <row r="462" spans="13:31" x14ac:dyDescent="0.25"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</row>
    <row r="463" spans="13:31" x14ac:dyDescent="0.25"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</row>
    <row r="464" spans="13:31" x14ac:dyDescent="0.25"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</row>
    <row r="465" spans="13:31" x14ac:dyDescent="0.25"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</row>
    <row r="466" spans="13:31" x14ac:dyDescent="0.25"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</row>
    <row r="467" spans="13:31" x14ac:dyDescent="0.25"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</row>
    <row r="468" spans="13:31" x14ac:dyDescent="0.25"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</row>
    <row r="469" spans="13:31" x14ac:dyDescent="0.25"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</row>
    <row r="470" spans="13:31" x14ac:dyDescent="0.25"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</row>
    <row r="471" spans="13:31" x14ac:dyDescent="0.25"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</row>
    <row r="472" spans="13:31" x14ac:dyDescent="0.25"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</row>
    <row r="473" spans="13:31" x14ac:dyDescent="0.25"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</row>
    <row r="474" spans="13:31" x14ac:dyDescent="0.25"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</row>
    <row r="475" spans="13:31" x14ac:dyDescent="0.25"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</row>
    <row r="476" spans="13:31" x14ac:dyDescent="0.25"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</row>
    <row r="477" spans="13:31" x14ac:dyDescent="0.25"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</row>
    <row r="478" spans="13:31" x14ac:dyDescent="0.25"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</row>
    <row r="479" spans="13:31" x14ac:dyDescent="0.25"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</row>
    <row r="480" spans="13:31" x14ac:dyDescent="0.25"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</row>
    <row r="481" spans="13:31" x14ac:dyDescent="0.25"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</row>
    <row r="482" spans="13:31" x14ac:dyDescent="0.25"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</row>
    <row r="483" spans="13:31" x14ac:dyDescent="0.25"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</row>
    <row r="484" spans="13:31" x14ac:dyDescent="0.25"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</row>
    <row r="485" spans="13:31" x14ac:dyDescent="0.25"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</row>
    <row r="486" spans="13:31" x14ac:dyDescent="0.25"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</row>
    <row r="487" spans="13:31" x14ac:dyDescent="0.25"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</row>
    <row r="488" spans="13:31" x14ac:dyDescent="0.25"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</row>
    <row r="489" spans="13:31" x14ac:dyDescent="0.25"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</row>
    <row r="490" spans="13:31" x14ac:dyDescent="0.25"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</row>
    <row r="491" spans="13:31" x14ac:dyDescent="0.25"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</row>
    <row r="492" spans="13:31" x14ac:dyDescent="0.25"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</row>
    <row r="493" spans="13:31" x14ac:dyDescent="0.25"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</row>
    <row r="494" spans="13:31" x14ac:dyDescent="0.25"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</row>
    <row r="495" spans="13:31" x14ac:dyDescent="0.25"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</row>
    <row r="496" spans="13:31" x14ac:dyDescent="0.25"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</row>
    <row r="497" spans="13:31" x14ac:dyDescent="0.25"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</row>
    <row r="498" spans="13:31" x14ac:dyDescent="0.25"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</row>
    <row r="499" spans="13:31" x14ac:dyDescent="0.25"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</row>
    <row r="500" spans="13:31" x14ac:dyDescent="0.25"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</row>
    <row r="501" spans="13:31" x14ac:dyDescent="0.25"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</row>
    <row r="502" spans="13:31" x14ac:dyDescent="0.25"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</row>
    <row r="503" spans="13:31" x14ac:dyDescent="0.25"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</row>
    <row r="504" spans="13:31" x14ac:dyDescent="0.25"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</row>
    <row r="505" spans="13:31" x14ac:dyDescent="0.25"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</row>
    <row r="506" spans="13:31" x14ac:dyDescent="0.25"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</row>
    <row r="507" spans="13:31" x14ac:dyDescent="0.25"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</row>
    <row r="508" spans="13:31" x14ac:dyDescent="0.25"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</row>
    <row r="509" spans="13:31" x14ac:dyDescent="0.25"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</row>
    <row r="510" spans="13:31" x14ac:dyDescent="0.25"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</row>
    <row r="511" spans="13:31" x14ac:dyDescent="0.25"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</row>
    <row r="512" spans="13:31" x14ac:dyDescent="0.25"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</row>
    <row r="513" spans="13:31" x14ac:dyDescent="0.25"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</row>
    <row r="514" spans="13:31" x14ac:dyDescent="0.25"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</row>
    <row r="515" spans="13:31" x14ac:dyDescent="0.25"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</row>
    <row r="516" spans="13:31" x14ac:dyDescent="0.25"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</row>
    <row r="517" spans="13:31" x14ac:dyDescent="0.25"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</row>
    <row r="518" spans="13:31" x14ac:dyDescent="0.25"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</row>
    <row r="519" spans="13:31" x14ac:dyDescent="0.25"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</row>
    <row r="520" spans="13:31" x14ac:dyDescent="0.25"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</row>
    <row r="521" spans="13:31" x14ac:dyDescent="0.25"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</row>
    <row r="522" spans="13:31" x14ac:dyDescent="0.25"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</row>
    <row r="523" spans="13:31" x14ac:dyDescent="0.25"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</row>
    <row r="524" spans="13:31" x14ac:dyDescent="0.25"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</row>
    <row r="525" spans="13:31" x14ac:dyDescent="0.25"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</row>
    <row r="526" spans="13:31" x14ac:dyDescent="0.25"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</row>
    <row r="527" spans="13:31" x14ac:dyDescent="0.25"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</row>
    <row r="528" spans="13:31" x14ac:dyDescent="0.25"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</row>
    <row r="529" spans="13:31" x14ac:dyDescent="0.25"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</row>
    <row r="530" spans="13:31" x14ac:dyDescent="0.25"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</row>
    <row r="531" spans="13:31" x14ac:dyDescent="0.25"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</row>
    <row r="532" spans="13:31" x14ac:dyDescent="0.25"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</row>
    <row r="533" spans="13:31" x14ac:dyDescent="0.25"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</row>
    <row r="534" spans="13:31" x14ac:dyDescent="0.25"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</row>
    <row r="535" spans="13:31" x14ac:dyDescent="0.25"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</row>
    <row r="536" spans="13:31" x14ac:dyDescent="0.25"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</row>
    <row r="537" spans="13:31" x14ac:dyDescent="0.25"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</row>
    <row r="538" spans="13:31" x14ac:dyDescent="0.25"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</row>
    <row r="539" spans="13:31" x14ac:dyDescent="0.25"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</row>
    <row r="540" spans="13:31" x14ac:dyDescent="0.25"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</row>
    <row r="541" spans="13:31" x14ac:dyDescent="0.25"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</row>
    <row r="542" spans="13:31" x14ac:dyDescent="0.25"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</row>
    <row r="543" spans="13:31" x14ac:dyDescent="0.25"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</row>
    <row r="544" spans="13:31" x14ac:dyDescent="0.25"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</row>
    <row r="545" spans="13:31" x14ac:dyDescent="0.25"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</row>
    <row r="546" spans="13:31" x14ac:dyDescent="0.25"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</row>
    <row r="547" spans="13:31" x14ac:dyDescent="0.25"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</row>
    <row r="548" spans="13:31" x14ac:dyDescent="0.25"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</row>
    <row r="549" spans="13:31" x14ac:dyDescent="0.25"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</row>
    <row r="550" spans="13:31" x14ac:dyDescent="0.25"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</row>
    <row r="551" spans="13:31" x14ac:dyDescent="0.25"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</row>
    <row r="552" spans="13:31" x14ac:dyDescent="0.25"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</row>
    <row r="553" spans="13:31" x14ac:dyDescent="0.25"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</row>
    <row r="554" spans="13:31" x14ac:dyDescent="0.25"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</row>
    <row r="555" spans="13:31" x14ac:dyDescent="0.25"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</row>
    <row r="556" spans="13:31" x14ac:dyDescent="0.25"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</row>
    <row r="557" spans="13:31" x14ac:dyDescent="0.25"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</row>
    <row r="558" spans="13:31" x14ac:dyDescent="0.25"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</row>
    <row r="559" spans="13:31" x14ac:dyDescent="0.25"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</row>
    <row r="560" spans="13:31" x14ac:dyDescent="0.25"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</row>
    <row r="561" spans="13:31" x14ac:dyDescent="0.25"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</row>
    <row r="562" spans="13:31" x14ac:dyDescent="0.25"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</row>
    <row r="563" spans="13:31" x14ac:dyDescent="0.25"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</row>
    <row r="564" spans="13:31" x14ac:dyDescent="0.25"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</row>
    <row r="565" spans="13:31" x14ac:dyDescent="0.25"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</row>
    <row r="566" spans="13:31" x14ac:dyDescent="0.25"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</row>
    <row r="567" spans="13:31" x14ac:dyDescent="0.25"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</row>
    <row r="568" spans="13:31" x14ac:dyDescent="0.25"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</row>
    <row r="569" spans="13:31" x14ac:dyDescent="0.25"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</row>
    <row r="570" spans="13:31" x14ac:dyDescent="0.25"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</row>
    <row r="571" spans="13:31" x14ac:dyDescent="0.25"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</row>
    <row r="572" spans="13:31" x14ac:dyDescent="0.25"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</row>
    <row r="573" spans="13:31" x14ac:dyDescent="0.25"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</row>
    <row r="574" spans="13:31" x14ac:dyDescent="0.25"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</row>
    <row r="575" spans="13:31" x14ac:dyDescent="0.25"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</row>
  </sheetData>
  <sheetProtection sheet="1"/>
  <mergeCells count="7">
    <mergeCell ref="AL1:BU1"/>
    <mergeCell ref="AF5:AF6"/>
    <mergeCell ref="B1:AK1"/>
    <mergeCell ref="C5:T5"/>
    <mergeCell ref="B2:L2"/>
    <mergeCell ref="AJ5:AJ6"/>
    <mergeCell ref="AK5:AK6"/>
  </mergeCells>
  <phoneticPr fontId="0" type="noConversion"/>
  <pageMargins left="0.9055118110236221" right="0.39370078740157483" top="0.39370078740157483" bottom="0.39370078740157483" header="0" footer="0"/>
  <pageSetup paperSize="9" scale="51" fitToHeight="2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32</xdr:col>
                    <xdr:colOff>0</xdr:colOff>
                    <xdr:row>3</xdr:row>
                    <xdr:rowOff>152400</xdr:rowOff>
                  </from>
                  <to>
                    <xdr:col>33</xdr:col>
                    <xdr:colOff>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34</xdr:col>
                    <xdr:colOff>0</xdr:colOff>
                    <xdr:row>3</xdr:row>
                    <xdr:rowOff>152400</xdr:rowOff>
                  </from>
                  <to>
                    <xdr:col>35</xdr:col>
                    <xdr:colOff>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6" name="Drop Down 247">
              <controlPr defaultSize="0" autoLine="0" autoPict="0">
                <anchor moveWithCells="1">
                  <from>
                    <xdr:col>39</xdr:col>
                    <xdr:colOff>6350</xdr:colOff>
                    <xdr:row>1</xdr:row>
                    <xdr:rowOff>152400</xdr:rowOff>
                  </from>
                  <to>
                    <xdr:col>41</xdr:col>
                    <xdr:colOff>336550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7"/>
  </sheetPr>
  <dimension ref="A1:CZ669"/>
  <sheetViews>
    <sheetView showGridLines="0" showRowColHeaders="0" zoomScale="85" workbookViewId="0">
      <pane xSplit="2" ySplit="3" topLeftCell="Z4" activePane="bottomRight" state="frozen"/>
      <selection pane="topRight" activeCell="C1" sqref="C1"/>
      <selection pane="bottomLeft" activeCell="A4" sqref="A4"/>
      <selection pane="bottomRight" activeCell="AC7" sqref="AC7"/>
    </sheetView>
  </sheetViews>
  <sheetFormatPr defaultColWidth="9.08984375" defaultRowHeight="13" x14ac:dyDescent="0.25"/>
  <cols>
    <col min="1" max="1" width="2.81640625" style="15" customWidth="1"/>
    <col min="2" max="2" width="16.7265625" style="15" customWidth="1"/>
    <col min="3" max="20" width="7.6328125" style="15" customWidth="1"/>
    <col min="21" max="21" width="9.6328125" style="15" customWidth="1"/>
    <col min="22" max="25" width="2.36328125" style="15" customWidth="1"/>
    <col min="26" max="27" width="20.36328125" style="15" customWidth="1"/>
    <col min="28" max="16384" width="9.08984375" style="15"/>
  </cols>
  <sheetData>
    <row r="1" spans="1:27" ht="18.75" customHeight="1" x14ac:dyDescent="0.25">
      <c r="B1" s="16" t="s">
        <v>111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Z1" s="189" t="s">
        <v>115</v>
      </c>
      <c r="AA1" s="189"/>
    </row>
    <row r="2" spans="1:27" s="33" customFormat="1" ht="9" customHeight="1" x14ac:dyDescent="0.25">
      <c r="A2" s="41"/>
      <c r="B2" s="43">
        <v>2</v>
      </c>
      <c r="C2" s="43">
        <v>3</v>
      </c>
      <c r="D2" s="43">
        <v>4</v>
      </c>
      <c r="E2" s="43">
        <v>5</v>
      </c>
      <c r="F2" s="43">
        <v>6</v>
      </c>
      <c r="G2" s="43">
        <v>7</v>
      </c>
      <c r="H2" s="43">
        <v>8</v>
      </c>
      <c r="I2" s="43">
        <v>9</v>
      </c>
      <c r="J2" s="43">
        <v>10</v>
      </c>
      <c r="K2" s="43">
        <v>11</v>
      </c>
      <c r="L2" s="43">
        <v>12</v>
      </c>
      <c r="M2" s="43">
        <v>13</v>
      </c>
      <c r="N2" s="43">
        <v>14</v>
      </c>
      <c r="O2" s="43">
        <v>15</v>
      </c>
      <c r="P2" s="43">
        <v>16</v>
      </c>
      <c r="Q2" s="43">
        <v>17</v>
      </c>
      <c r="R2" s="43">
        <v>18</v>
      </c>
      <c r="S2" s="43">
        <v>19</v>
      </c>
      <c r="T2" s="43">
        <v>20</v>
      </c>
      <c r="U2" s="43">
        <v>21</v>
      </c>
      <c r="V2" s="41"/>
      <c r="W2" s="41"/>
      <c r="Z2" s="189"/>
      <c r="AA2" s="189"/>
    </row>
    <row r="3" spans="1:27" s="21" customFormat="1" ht="15" x14ac:dyDescent="0.25">
      <c r="A3" s="42"/>
      <c r="B3" s="18"/>
      <c r="C3" s="18" t="s">
        <v>10</v>
      </c>
      <c r="D3" s="19" t="s">
        <v>95</v>
      </c>
      <c r="E3" s="20" t="s">
        <v>96</v>
      </c>
      <c r="F3" s="18" t="s">
        <v>97</v>
      </c>
      <c r="G3" s="18" t="s">
        <v>98</v>
      </c>
      <c r="H3" s="18" t="s">
        <v>99</v>
      </c>
      <c r="I3" s="18" t="s">
        <v>100</v>
      </c>
      <c r="J3" s="18" t="s">
        <v>101</v>
      </c>
      <c r="K3" s="18" t="s">
        <v>102</v>
      </c>
      <c r="L3" s="18" t="s">
        <v>103</v>
      </c>
      <c r="M3" s="18" t="s">
        <v>104</v>
      </c>
      <c r="N3" s="18" t="s">
        <v>105</v>
      </c>
      <c r="O3" s="18" t="s">
        <v>106</v>
      </c>
      <c r="P3" s="18" t="s">
        <v>107</v>
      </c>
      <c r="Q3" s="18" t="s">
        <v>108</v>
      </c>
      <c r="R3" s="18" t="s">
        <v>109</v>
      </c>
      <c r="S3" s="18" t="s">
        <v>110</v>
      </c>
      <c r="T3" s="18" t="s">
        <v>11</v>
      </c>
      <c r="U3" s="18" t="s">
        <v>12</v>
      </c>
      <c r="Z3" s="36" t="s">
        <v>113</v>
      </c>
      <c r="AA3" s="37" t="s">
        <v>114</v>
      </c>
    </row>
    <row r="4" spans="1:27" ht="14" x14ac:dyDescent="0.25">
      <c r="A4" s="43">
        <v>1</v>
      </c>
      <c r="B4" s="22" t="s">
        <v>46</v>
      </c>
      <c r="C4" s="24">
        <v>674</v>
      </c>
      <c r="D4" s="24">
        <v>772</v>
      </c>
      <c r="E4" s="24">
        <v>805</v>
      </c>
      <c r="F4" s="24">
        <v>750</v>
      </c>
      <c r="G4" s="24">
        <v>479</v>
      </c>
      <c r="H4" s="24">
        <v>454</v>
      </c>
      <c r="I4" s="24">
        <v>610</v>
      </c>
      <c r="J4" s="24">
        <v>780</v>
      </c>
      <c r="K4" s="24">
        <v>869</v>
      </c>
      <c r="L4" s="25">
        <v>1073</v>
      </c>
      <c r="M4" s="25">
        <v>1027</v>
      </c>
      <c r="N4" s="24">
        <v>929</v>
      </c>
      <c r="O4" s="24">
        <v>941</v>
      </c>
      <c r="P4" s="24">
        <v>786</v>
      </c>
      <c r="Q4" s="24">
        <v>587</v>
      </c>
      <c r="R4" s="24">
        <v>485</v>
      </c>
      <c r="S4" s="24">
        <v>345</v>
      </c>
      <c r="T4" s="24">
        <v>324</v>
      </c>
      <c r="U4" s="25">
        <v>12690</v>
      </c>
      <c r="Z4" s="46">
        <v>10</v>
      </c>
      <c r="AA4" s="47">
        <v>26</v>
      </c>
    </row>
    <row r="5" spans="1:27" ht="15.5" x14ac:dyDescent="0.25">
      <c r="A5" s="43">
        <v>2</v>
      </c>
      <c r="B5" s="22" t="s">
        <v>84</v>
      </c>
      <c r="C5" s="24">
        <v>652</v>
      </c>
      <c r="D5" s="24">
        <v>658</v>
      </c>
      <c r="E5" s="24">
        <v>803</v>
      </c>
      <c r="F5" s="24">
        <v>735</v>
      </c>
      <c r="G5" s="24">
        <v>538</v>
      </c>
      <c r="H5" s="24">
        <v>598</v>
      </c>
      <c r="I5" s="24">
        <v>605</v>
      </c>
      <c r="J5" s="24">
        <v>750</v>
      </c>
      <c r="K5" s="24">
        <v>721</v>
      </c>
      <c r="L5" s="24">
        <v>848</v>
      </c>
      <c r="M5" s="24">
        <v>921</v>
      </c>
      <c r="N5" s="24">
        <v>876</v>
      </c>
      <c r="O5" s="24">
        <v>855</v>
      </c>
      <c r="P5" s="24">
        <v>641</v>
      </c>
      <c r="Q5" s="24">
        <v>507</v>
      </c>
      <c r="R5" s="24">
        <v>440</v>
      </c>
      <c r="S5" s="24">
        <v>341</v>
      </c>
      <c r="T5" s="24">
        <v>263</v>
      </c>
      <c r="U5" s="25">
        <v>11752</v>
      </c>
      <c r="Z5" s="40"/>
      <c r="AA5" s="40"/>
    </row>
    <row r="6" spans="1:27" x14ac:dyDescent="0.25">
      <c r="A6" s="43">
        <v>3</v>
      </c>
      <c r="B6" s="22" t="s">
        <v>16</v>
      </c>
      <c r="C6" s="25">
        <v>5904</v>
      </c>
      <c r="D6" s="25">
        <v>5742</v>
      </c>
      <c r="E6" s="25">
        <v>6093</v>
      </c>
      <c r="F6" s="25">
        <v>7288</v>
      </c>
      <c r="G6" s="25">
        <v>7687</v>
      </c>
      <c r="H6" s="25">
        <v>6133</v>
      </c>
      <c r="I6" s="25">
        <v>5634</v>
      </c>
      <c r="J6" s="25">
        <v>6100</v>
      </c>
      <c r="K6" s="25">
        <v>5936</v>
      </c>
      <c r="L6" s="25">
        <v>6246</v>
      </c>
      <c r="M6" s="25">
        <v>5864</v>
      </c>
      <c r="N6" s="25">
        <v>5302</v>
      </c>
      <c r="O6" s="25">
        <v>4654</v>
      </c>
      <c r="P6" s="25">
        <v>3522</v>
      </c>
      <c r="Q6" s="25">
        <v>3058</v>
      </c>
      <c r="R6" s="25">
        <v>2658</v>
      </c>
      <c r="S6" s="25">
        <v>2230</v>
      </c>
      <c r="T6" s="25">
        <v>1736</v>
      </c>
      <c r="U6" s="25">
        <v>91787</v>
      </c>
      <c r="Z6" s="48">
        <v>26</v>
      </c>
      <c r="AA6" s="48">
        <v>14</v>
      </c>
    </row>
    <row r="7" spans="1:27" ht="15.5" x14ac:dyDescent="0.25">
      <c r="A7" s="43">
        <v>4</v>
      </c>
      <c r="B7" s="22" t="s">
        <v>17</v>
      </c>
      <c r="C7" s="25">
        <v>7472</v>
      </c>
      <c r="D7" s="25">
        <v>6877</v>
      </c>
      <c r="E7" s="25">
        <v>6916</v>
      </c>
      <c r="F7" s="25">
        <v>7801</v>
      </c>
      <c r="G7" s="25">
        <v>8773</v>
      </c>
      <c r="H7" s="25">
        <v>8294</v>
      </c>
      <c r="I7" s="25">
        <v>8403</v>
      </c>
      <c r="J7" s="25">
        <v>9049</v>
      </c>
      <c r="K7" s="25">
        <v>8554</v>
      </c>
      <c r="L7" s="25">
        <v>8518</v>
      </c>
      <c r="M7" s="25">
        <v>8088</v>
      </c>
      <c r="N7" s="25">
        <v>7630</v>
      </c>
      <c r="O7" s="25">
        <v>6836</v>
      </c>
      <c r="P7" s="25">
        <v>4965</v>
      </c>
      <c r="Q7" s="25">
        <v>4010</v>
      </c>
      <c r="R7" s="25">
        <v>3571</v>
      </c>
      <c r="S7" s="25">
        <v>3019</v>
      </c>
      <c r="T7" s="25">
        <v>2633</v>
      </c>
      <c r="U7" s="25">
        <v>121409</v>
      </c>
      <c r="Z7" s="40"/>
      <c r="AA7" s="40"/>
    </row>
    <row r="8" spans="1:27" ht="14" x14ac:dyDescent="0.25">
      <c r="A8" s="43">
        <v>5</v>
      </c>
      <c r="B8" s="22" t="s">
        <v>47</v>
      </c>
      <c r="C8" s="25">
        <v>1555</v>
      </c>
      <c r="D8" s="25">
        <v>1585</v>
      </c>
      <c r="E8" s="25">
        <v>1670</v>
      </c>
      <c r="F8" s="25">
        <v>1655</v>
      </c>
      <c r="G8" s="25">
        <v>1176</v>
      </c>
      <c r="H8" s="25">
        <v>1222</v>
      </c>
      <c r="I8" s="25">
        <v>1471</v>
      </c>
      <c r="J8" s="25">
        <v>1738</v>
      </c>
      <c r="K8" s="25">
        <v>1770</v>
      </c>
      <c r="L8" s="25">
        <v>1972</v>
      </c>
      <c r="M8" s="25">
        <v>1996</v>
      </c>
      <c r="N8" s="25">
        <v>2128</v>
      </c>
      <c r="O8" s="25">
        <v>2344</v>
      </c>
      <c r="P8" s="25">
        <v>1928</v>
      </c>
      <c r="Q8" s="25">
        <v>1539</v>
      </c>
      <c r="R8" s="25">
        <v>1379</v>
      </c>
      <c r="S8" s="24">
        <v>970</v>
      </c>
      <c r="T8" s="24">
        <v>704</v>
      </c>
      <c r="U8" s="25">
        <v>28802</v>
      </c>
      <c r="Z8" s="38">
        <f>SUM(C93:CJ93)</f>
        <v>28279.600000000006</v>
      </c>
      <c r="AA8" s="39">
        <f>SUM(C94:CJ94)</f>
        <v>53666.399999999994</v>
      </c>
    </row>
    <row r="9" spans="1:27" x14ac:dyDescent="0.25">
      <c r="A9" s="43">
        <v>6</v>
      </c>
      <c r="B9" s="22" t="s">
        <v>48</v>
      </c>
      <c r="C9" s="25">
        <v>2425</v>
      </c>
      <c r="D9" s="25">
        <v>2685</v>
      </c>
      <c r="E9" s="25">
        <v>3090</v>
      </c>
      <c r="F9" s="25">
        <v>3068</v>
      </c>
      <c r="G9" s="25">
        <v>2275</v>
      </c>
      <c r="H9" s="25">
        <v>1933</v>
      </c>
      <c r="I9" s="25">
        <v>2079</v>
      </c>
      <c r="J9" s="25">
        <v>2672</v>
      </c>
      <c r="K9" s="25">
        <v>2698</v>
      </c>
      <c r="L9" s="25">
        <v>3069</v>
      </c>
      <c r="M9" s="25">
        <v>2866</v>
      </c>
      <c r="N9" s="25">
        <v>2748</v>
      </c>
      <c r="O9" s="25">
        <v>2368</v>
      </c>
      <c r="P9" s="25">
        <v>1913</v>
      </c>
      <c r="Q9" s="25">
        <v>1465</v>
      </c>
      <c r="R9" s="25">
        <v>1146</v>
      </c>
      <c r="S9" s="24">
        <v>890</v>
      </c>
      <c r="T9" s="24">
        <v>724</v>
      </c>
      <c r="U9" s="25">
        <v>40114</v>
      </c>
    </row>
    <row r="10" spans="1:27" x14ac:dyDescent="0.25">
      <c r="A10" s="43">
        <v>7</v>
      </c>
      <c r="B10" s="22" t="s">
        <v>18</v>
      </c>
      <c r="C10" s="25">
        <v>6170</v>
      </c>
      <c r="D10" s="25">
        <v>6241</v>
      </c>
      <c r="E10" s="25">
        <v>5861</v>
      </c>
      <c r="F10" s="25">
        <v>6201</v>
      </c>
      <c r="G10" s="25">
        <v>5117</v>
      </c>
      <c r="H10" s="25">
        <v>4108</v>
      </c>
      <c r="I10" s="25">
        <v>4625</v>
      </c>
      <c r="J10" s="25">
        <v>7092</v>
      </c>
      <c r="K10" s="25">
        <v>7396</v>
      </c>
      <c r="L10" s="25">
        <v>7826</v>
      </c>
      <c r="M10" s="25">
        <v>6822</v>
      </c>
      <c r="N10" s="25">
        <v>6158</v>
      </c>
      <c r="O10" s="25">
        <v>5542</v>
      </c>
      <c r="P10" s="25">
        <v>3747</v>
      </c>
      <c r="Q10" s="25">
        <v>2961</v>
      </c>
      <c r="R10" s="25">
        <v>2868</v>
      </c>
      <c r="S10" s="25">
        <v>2802</v>
      </c>
      <c r="T10" s="25">
        <v>3081</v>
      </c>
      <c r="U10" s="25">
        <v>94618</v>
      </c>
      <c r="Z10" s="15" t="s">
        <v>116</v>
      </c>
    </row>
    <row r="11" spans="1:27" x14ac:dyDescent="0.25">
      <c r="A11" s="43">
        <v>8</v>
      </c>
      <c r="B11" s="22" t="s">
        <v>85</v>
      </c>
      <c r="C11" s="24">
        <v>694</v>
      </c>
      <c r="D11" s="24">
        <v>876</v>
      </c>
      <c r="E11" s="25">
        <v>1043</v>
      </c>
      <c r="F11" s="24">
        <v>977</v>
      </c>
      <c r="G11" s="24">
        <v>659</v>
      </c>
      <c r="H11" s="24">
        <v>610</v>
      </c>
      <c r="I11" s="24">
        <v>575</v>
      </c>
      <c r="J11" s="24">
        <v>801</v>
      </c>
      <c r="K11" s="24">
        <v>869</v>
      </c>
      <c r="L11" s="25">
        <v>1126</v>
      </c>
      <c r="M11" s="25">
        <v>1074</v>
      </c>
      <c r="N11" s="25">
        <v>1068</v>
      </c>
      <c r="O11" s="24">
        <v>921</v>
      </c>
      <c r="P11" s="24">
        <v>705</v>
      </c>
      <c r="Q11" s="24">
        <v>619</v>
      </c>
      <c r="R11" s="24">
        <v>544</v>
      </c>
      <c r="S11" s="24">
        <v>451</v>
      </c>
      <c r="T11" s="24">
        <v>409</v>
      </c>
      <c r="U11" s="25">
        <v>14021</v>
      </c>
      <c r="Z11" s="15" t="s">
        <v>117</v>
      </c>
    </row>
    <row r="12" spans="1:27" x14ac:dyDescent="0.25">
      <c r="A12" s="43">
        <v>9</v>
      </c>
      <c r="B12" s="22" t="s">
        <v>19</v>
      </c>
      <c r="C12" s="25">
        <v>9081</v>
      </c>
      <c r="D12" s="25">
        <v>9520</v>
      </c>
      <c r="E12" s="25">
        <v>10556</v>
      </c>
      <c r="F12" s="25">
        <v>11959</v>
      </c>
      <c r="G12" s="25">
        <v>14256</v>
      </c>
      <c r="H12" s="25">
        <v>12122</v>
      </c>
      <c r="I12" s="25">
        <v>9741</v>
      </c>
      <c r="J12" s="25">
        <v>11204</v>
      </c>
      <c r="K12" s="25">
        <v>11866</v>
      </c>
      <c r="L12" s="25">
        <v>12302</v>
      </c>
      <c r="M12" s="25">
        <v>11328</v>
      </c>
      <c r="N12" s="25">
        <v>10029</v>
      </c>
      <c r="O12" s="25">
        <v>8407</v>
      </c>
      <c r="P12" s="25">
        <v>5693</v>
      </c>
      <c r="Q12" s="25">
        <v>4643</v>
      </c>
      <c r="R12" s="25">
        <v>4362</v>
      </c>
      <c r="S12" s="25">
        <v>3855</v>
      </c>
      <c r="T12" s="25">
        <v>4469</v>
      </c>
      <c r="U12" s="25">
        <v>165393</v>
      </c>
    </row>
    <row r="13" spans="1:27" x14ac:dyDescent="0.25">
      <c r="A13" s="43">
        <v>10</v>
      </c>
      <c r="B13" s="22" t="s">
        <v>20</v>
      </c>
      <c r="C13" s="25">
        <v>12029</v>
      </c>
      <c r="D13" s="25">
        <v>11504</v>
      </c>
      <c r="E13" s="25">
        <v>12082</v>
      </c>
      <c r="F13" s="25">
        <v>13152</v>
      </c>
      <c r="G13" s="25">
        <v>14477</v>
      </c>
      <c r="H13" s="25">
        <v>13995</v>
      </c>
      <c r="I13" s="25">
        <v>13051</v>
      </c>
      <c r="J13" s="25">
        <v>13520</v>
      </c>
      <c r="K13" s="25">
        <v>12823</v>
      </c>
      <c r="L13" s="25">
        <v>12769</v>
      </c>
      <c r="M13" s="25">
        <v>12121</v>
      </c>
      <c r="N13" s="25">
        <v>11089</v>
      </c>
      <c r="O13" s="25">
        <v>9151</v>
      </c>
      <c r="P13" s="25">
        <v>6296</v>
      </c>
      <c r="Q13" s="25">
        <v>4987</v>
      </c>
      <c r="R13" s="25">
        <v>3697</v>
      </c>
      <c r="S13" s="25">
        <v>2614</v>
      </c>
      <c r="T13" s="25">
        <v>1758</v>
      </c>
      <c r="U13" s="25">
        <v>181115</v>
      </c>
    </row>
    <row r="14" spans="1:27" x14ac:dyDescent="0.25">
      <c r="A14" s="43">
        <v>11</v>
      </c>
      <c r="B14" s="22" t="s">
        <v>49</v>
      </c>
      <c r="C14" s="24">
        <v>397</v>
      </c>
      <c r="D14" s="24">
        <v>453</v>
      </c>
      <c r="E14" s="24">
        <v>523</v>
      </c>
      <c r="F14" s="24">
        <v>483</v>
      </c>
      <c r="G14" s="24">
        <v>193</v>
      </c>
      <c r="H14" s="24">
        <v>238</v>
      </c>
      <c r="I14" s="24">
        <v>289</v>
      </c>
      <c r="J14" s="24">
        <v>440</v>
      </c>
      <c r="K14" s="24">
        <v>459</v>
      </c>
      <c r="L14" s="24">
        <v>539</v>
      </c>
      <c r="M14" s="24">
        <v>474</v>
      </c>
      <c r="N14" s="24">
        <v>511</v>
      </c>
      <c r="O14" s="24">
        <v>446</v>
      </c>
      <c r="P14" s="24">
        <v>430</v>
      </c>
      <c r="Q14" s="24">
        <v>379</v>
      </c>
      <c r="R14" s="24">
        <v>295</v>
      </c>
      <c r="S14" s="24">
        <v>284</v>
      </c>
      <c r="T14" s="24">
        <v>218</v>
      </c>
      <c r="U14" s="25">
        <v>7051</v>
      </c>
    </row>
    <row r="15" spans="1:27" x14ac:dyDescent="0.25">
      <c r="A15" s="43">
        <v>12</v>
      </c>
      <c r="B15" s="22" t="s">
        <v>50</v>
      </c>
      <c r="C15" s="25">
        <v>2461</v>
      </c>
      <c r="D15" s="25">
        <v>2588</v>
      </c>
      <c r="E15" s="25">
        <v>2901</v>
      </c>
      <c r="F15" s="25">
        <v>2615</v>
      </c>
      <c r="G15" s="25">
        <v>1897</v>
      </c>
      <c r="H15" s="25">
        <v>1839</v>
      </c>
      <c r="I15" s="25">
        <v>2030</v>
      </c>
      <c r="J15" s="25">
        <v>2404</v>
      </c>
      <c r="K15" s="25">
        <v>2649</v>
      </c>
      <c r="L15" s="25">
        <v>2827</v>
      </c>
      <c r="M15" s="25">
        <v>2587</v>
      </c>
      <c r="N15" s="25">
        <v>2446</v>
      </c>
      <c r="O15" s="25">
        <v>2447</v>
      </c>
      <c r="P15" s="25">
        <v>2014</v>
      </c>
      <c r="Q15" s="25">
        <v>1502</v>
      </c>
      <c r="R15" s="25">
        <v>1299</v>
      </c>
      <c r="S15" s="24">
        <v>962</v>
      </c>
      <c r="T15" s="24">
        <v>871</v>
      </c>
      <c r="U15" s="25">
        <v>38339</v>
      </c>
    </row>
    <row r="16" spans="1:27" x14ac:dyDescent="0.25">
      <c r="A16" s="43">
        <v>13</v>
      </c>
      <c r="B16" s="22" t="s">
        <v>51</v>
      </c>
      <c r="C16" s="25">
        <v>5020</v>
      </c>
      <c r="D16" s="25">
        <v>5127</v>
      </c>
      <c r="E16" s="25">
        <v>5306</v>
      </c>
      <c r="F16" s="25">
        <v>4792</v>
      </c>
      <c r="G16" s="25">
        <v>4055</v>
      </c>
      <c r="H16" s="25">
        <v>3868</v>
      </c>
      <c r="I16" s="25">
        <v>4274</v>
      </c>
      <c r="J16" s="25">
        <v>5365</v>
      </c>
      <c r="K16" s="25">
        <v>5004</v>
      </c>
      <c r="L16" s="25">
        <v>4579</v>
      </c>
      <c r="M16" s="25">
        <v>4042</v>
      </c>
      <c r="N16" s="25">
        <v>3573</v>
      </c>
      <c r="O16" s="25">
        <v>2998</v>
      </c>
      <c r="P16" s="25">
        <v>2140</v>
      </c>
      <c r="Q16" s="25">
        <v>1425</v>
      </c>
      <c r="R16" s="25">
        <v>1181</v>
      </c>
      <c r="S16" s="24">
        <v>838</v>
      </c>
      <c r="T16" s="24">
        <v>723</v>
      </c>
      <c r="U16" s="25">
        <v>64310</v>
      </c>
    </row>
    <row r="17" spans="1:21" x14ac:dyDescent="0.25">
      <c r="A17" s="43">
        <v>14</v>
      </c>
      <c r="B17" s="22" t="s">
        <v>21</v>
      </c>
      <c r="C17" s="25">
        <v>18912</v>
      </c>
      <c r="D17" s="25">
        <v>18363</v>
      </c>
      <c r="E17" s="25">
        <v>18761</v>
      </c>
      <c r="F17" s="25">
        <v>18311</v>
      </c>
      <c r="G17" s="25">
        <v>16863</v>
      </c>
      <c r="H17" s="25">
        <v>17418</v>
      </c>
      <c r="I17" s="25">
        <v>17931</v>
      </c>
      <c r="J17" s="25">
        <v>19630</v>
      </c>
      <c r="K17" s="25">
        <v>18630</v>
      </c>
      <c r="L17" s="25">
        <v>17961</v>
      </c>
      <c r="M17" s="25">
        <v>14933</v>
      </c>
      <c r="N17" s="25">
        <v>12074</v>
      </c>
      <c r="O17" s="25">
        <v>9417</v>
      </c>
      <c r="P17" s="25">
        <v>6352</v>
      </c>
      <c r="Q17" s="25">
        <v>4687</v>
      </c>
      <c r="R17" s="25">
        <v>3720</v>
      </c>
      <c r="S17" s="25">
        <v>2512</v>
      </c>
      <c r="T17" s="25">
        <v>1861</v>
      </c>
      <c r="U17" s="25">
        <v>238336</v>
      </c>
    </row>
    <row r="18" spans="1:21" x14ac:dyDescent="0.25">
      <c r="A18" s="43">
        <v>15</v>
      </c>
      <c r="B18" s="22" t="s">
        <v>52</v>
      </c>
      <c r="C18" s="24">
        <v>661</v>
      </c>
      <c r="D18" s="24">
        <v>740</v>
      </c>
      <c r="E18" s="24">
        <v>863</v>
      </c>
      <c r="F18" s="24">
        <v>801</v>
      </c>
      <c r="G18" s="24">
        <v>532</v>
      </c>
      <c r="H18" s="24">
        <v>498</v>
      </c>
      <c r="I18" s="24">
        <v>580</v>
      </c>
      <c r="J18" s="24">
        <v>729</v>
      </c>
      <c r="K18" s="24">
        <v>728</v>
      </c>
      <c r="L18" s="24">
        <v>876</v>
      </c>
      <c r="M18" s="24">
        <v>905</v>
      </c>
      <c r="N18" s="24">
        <v>927</v>
      </c>
      <c r="O18" s="24">
        <v>950</v>
      </c>
      <c r="P18" s="24">
        <v>835</v>
      </c>
      <c r="Q18" s="24">
        <v>693</v>
      </c>
      <c r="R18" s="24">
        <v>623</v>
      </c>
      <c r="S18" s="24">
        <v>472</v>
      </c>
      <c r="T18" s="24">
        <v>353</v>
      </c>
      <c r="U18" s="25">
        <v>12766</v>
      </c>
    </row>
    <row r="19" spans="1:21" x14ac:dyDescent="0.25">
      <c r="A19" s="43">
        <v>16</v>
      </c>
      <c r="B19" s="22" t="s">
        <v>53</v>
      </c>
      <c r="C19" s="25">
        <v>1255</v>
      </c>
      <c r="D19" s="25">
        <v>1363</v>
      </c>
      <c r="E19" s="25">
        <v>1501</v>
      </c>
      <c r="F19" s="25">
        <v>1541</v>
      </c>
      <c r="G19" s="25">
        <v>1207</v>
      </c>
      <c r="H19" s="25">
        <v>1158</v>
      </c>
      <c r="I19" s="25">
        <v>1129</v>
      </c>
      <c r="J19" s="25">
        <v>1345</v>
      </c>
      <c r="K19" s="25">
        <v>1442</v>
      </c>
      <c r="L19" s="25">
        <v>1499</v>
      </c>
      <c r="M19" s="25">
        <v>1552</v>
      </c>
      <c r="N19" s="25">
        <v>1470</v>
      </c>
      <c r="O19" s="25">
        <v>1304</v>
      </c>
      <c r="P19" s="25">
        <v>1060</v>
      </c>
      <c r="Q19" s="24">
        <v>846</v>
      </c>
      <c r="R19" s="24">
        <v>733</v>
      </c>
      <c r="S19" s="24">
        <v>565</v>
      </c>
      <c r="T19" s="24">
        <v>478</v>
      </c>
      <c r="U19" s="25">
        <v>21448</v>
      </c>
    </row>
    <row r="20" spans="1:21" x14ac:dyDescent="0.25">
      <c r="A20" s="43">
        <v>17</v>
      </c>
      <c r="B20" s="22" t="s">
        <v>54</v>
      </c>
      <c r="C20" s="25">
        <v>1116</v>
      </c>
      <c r="D20" s="25">
        <v>1178</v>
      </c>
      <c r="E20" s="25">
        <v>1372</v>
      </c>
      <c r="F20" s="25">
        <v>1190</v>
      </c>
      <c r="G20" s="24">
        <v>653</v>
      </c>
      <c r="H20" s="24">
        <v>769</v>
      </c>
      <c r="I20" s="24">
        <v>928</v>
      </c>
      <c r="J20" s="25">
        <v>1098</v>
      </c>
      <c r="K20" s="25">
        <v>1188</v>
      </c>
      <c r="L20" s="25">
        <v>1307</v>
      </c>
      <c r="M20" s="25">
        <v>1212</v>
      </c>
      <c r="N20" s="25">
        <v>1148</v>
      </c>
      <c r="O20" s="25">
        <v>1020</v>
      </c>
      <c r="P20" s="24">
        <v>888</v>
      </c>
      <c r="Q20" s="24">
        <v>773</v>
      </c>
      <c r="R20" s="24">
        <v>596</v>
      </c>
      <c r="S20" s="24">
        <v>469</v>
      </c>
      <c r="T20" s="24">
        <v>365</v>
      </c>
      <c r="U20" s="25">
        <v>17270</v>
      </c>
    </row>
    <row r="21" spans="1:21" x14ac:dyDescent="0.25">
      <c r="A21" s="43">
        <v>18</v>
      </c>
      <c r="B21" s="22" t="s">
        <v>22</v>
      </c>
      <c r="C21" s="25">
        <v>9153</v>
      </c>
      <c r="D21" s="25">
        <v>7026</v>
      </c>
      <c r="E21" s="25">
        <v>6118</v>
      </c>
      <c r="F21" s="25">
        <v>6954</v>
      </c>
      <c r="G21" s="25">
        <v>11140</v>
      </c>
      <c r="H21" s="25">
        <v>12368</v>
      </c>
      <c r="I21" s="25">
        <v>12250</v>
      </c>
      <c r="J21" s="25">
        <v>12380</v>
      </c>
      <c r="K21" s="25">
        <v>10401</v>
      </c>
      <c r="L21" s="25">
        <v>9149</v>
      </c>
      <c r="M21" s="25">
        <v>7632</v>
      </c>
      <c r="N21" s="25">
        <v>6376</v>
      </c>
      <c r="O21" s="25">
        <v>5652</v>
      </c>
      <c r="P21" s="25">
        <v>5077</v>
      </c>
      <c r="Q21" s="25">
        <v>4936</v>
      </c>
      <c r="R21" s="25">
        <v>4420</v>
      </c>
      <c r="S21" s="25">
        <v>3555</v>
      </c>
      <c r="T21" s="25">
        <v>2773</v>
      </c>
      <c r="U21" s="25">
        <v>137360</v>
      </c>
    </row>
    <row r="22" spans="1:21" x14ac:dyDescent="0.25">
      <c r="A22" s="43">
        <v>19</v>
      </c>
      <c r="B22" s="22" t="s">
        <v>55</v>
      </c>
      <c r="C22" s="25">
        <v>2276</v>
      </c>
      <c r="D22" s="25">
        <v>2481</v>
      </c>
      <c r="E22" s="25">
        <v>2847</v>
      </c>
      <c r="F22" s="25">
        <v>2833</v>
      </c>
      <c r="G22" s="25">
        <v>1822</v>
      </c>
      <c r="H22" s="25">
        <v>1861</v>
      </c>
      <c r="I22" s="25">
        <v>1942</v>
      </c>
      <c r="J22" s="25">
        <v>2378</v>
      </c>
      <c r="K22" s="25">
        <v>2571</v>
      </c>
      <c r="L22" s="25">
        <v>2923</v>
      </c>
      <c r="M22" s="25">
        <v>3115</v>
      </c>
      <c r="N22" s="25">
        <v>3262</v>
      </c>
      <c r="O22" s="25">
        <v>3411</v>
      </c>
      <c r="P22" s="25">
        <v>2800</v>
      </c>
      <c r="Q22" s="25">
        <v>2233</v>
      </c>
      <c r="R22" s="25">
        <v>1718</v>
      </c>
      <c r="S22" s="25">
        <v>1307</v>
      </c>
      <c r="T22" s="24">
        <v>962</v>
      </c>
      <c r="U22" s="25">
        <v>42742</v>
      </c>
    </row>
    <row r="23" spans="1:21" x14ac:dyDescent="0.25">
      <c r="A23" s="43">
        <v>20</v>
      </c>
      <c r="B23" s="22" t="s">
        <v>23</v>
      </c>
      <c r="C23" s="25">
        <v>8404</v>
      </c>
      <c r="D23" s="25">
        <v>7797</v>
      </c>
      <c r="E23" s="25">
        <v>8592</v>
      </c>
      <c r="F23" s="25">
        <v>9022</v>
      </c>
      <c r="G23" s="25">
        <v>8824</v>
      </c>
      <c r="H23" s="25">
        <v>8108</v>
      </c>
      <c r="I23" s="25">
        <v>8612</v>
      </c>
      <c r="J23" s="25">
        <v>9735</v>
      </c>
      <c r="K23" s="25">
        <v>9258</v>
      </c>
      <c r="L23" s="25">
        <v>9226</v>
      </c>
      <c r="M23" s="25">
        <v>8127</v>
      </c>
      <c r="N23" s="25">
        <v>7145</v>
      </c>
      <c r="O23" s="25">
        <v>6549</v>
      </c>
      <c r="P23" s="25">
        <v>4909</v>
      </c>
      <c r="Q23" s="25">
        <v>3760</v>
      </c>
      <c r="R23" s="25">
        <v>3150</v>
      </c>
      <c r="S23" s="25">
        <v>2403</v>
      </c>
      <c r="T23" s="25">
        <v>2107</v>
      </c>
      <c r="U23" s="25">
        <v>125728</v>
      </c>
    </row>
    <row r="24" spans="1:21" x14ac:dyDescent="0.25">
      <c r="A24" s="43">
        <v>21</v>
      </c>
      <c r="B24" s="22" t="s">
        <v>56</v>
      </c>
      <c r="C24" s="24">
        <v>652</v>
      </c>
      <c r="D24" s="24">
        <v>770</v>
      </c>
      <c r="E24" s="24">
        <v>851</v>
      </c>
      <c r="F24" s="24">
        <v>804</v>
      </c>
      <c r="G24" s="24">
        <v>442</v>
      </c>
      <c r="H24" s="24">
        <v>578</v>
      </c>
      <c r="I24" s="24">
        <v>575</v>
      </c>
      <c r="J24" s="24">
        <v>685</v>
      </c>
      <c r="K24" s="24">
        <v>699</v>
      </c>
      <c r="L24" s="24">
        <v>777</v>
      </c>
      <c r="M24" s="24">
        <v>812</v>
      </c>
      <c r="N24" s="24">
        <v>803</v>
      </c>
      <c r="O24" s="24">
        <v>793</v>
      </c>
      <c r="P24" s="24">
        <v>679</v>
      </c>
      <c r="Q24" s="24">
        <v>546</v>
      </c>
      <c r="R24" s="24">
        <v>484</v>
      </c>
      <c r="S24" s="24">
        <v>385</v>
      </c>
      <c r="T24" s="24">
        <v>295</v>
      </c>
      <c r="U24" s="25">
        <v>11630</v>
      </c>
    </row>
    <row r="25" spans="1:21" x14ac:dyDescent="0.25">
      <c r="A25" s="43">
        <v>22</v>
      </c>
      <c r="B25" s="22" t="s">
        <v>24</v>
      </c>
      <c r="C25" s="25">
        <v>8716</v>
      </c>
      <c r="D25" s="25">
        <v>7490</v>
      </c>
      <c r="E25" s="25">
        <v>7198</v>
      </c>
      <c r="F25" s="25">
        <v>7488</v>
      </c>
      <c r="G25" s="25">
        <v>9539</v>
      </c>
      <c r="H25" s="25">
        <v>10422</v>
      </c>
      <c r="I25" s="25">
        <v>10176</v>
      </c>
      <c r="J25" s="25">
        <v>10975</v>
      </c>
      <c r="K25" s="25">
        <v>10081</v>
      </c>
      <c r="L25" s="25">
        <v>9466</v>
      </c>
      <c r="M25" s="25">
        <v>8511</v>
      </c>
      <c r="N25" s="25">
        <v>7376</v>
      </c>
      <c r="O25" s="25">
        <v>6250</v>
      </c>
      <c r="P25" s="25">
        <v>4333</v>
      </c>
      <c r="Q25" s="25">
        <v>4124</v>
      </c>
      <c r="R25" s="25">
        <v>3944</v>
      </c>
      <c r="S25" s="25">
        <v>3903</v>
      </c>
      <c r="T25" s="25">
        <v>3815</v>
      </c>
      <c r="U25" s="25">
        <v>133807</v>
      </c>
    </row>
    <row r="26" spans="1:21" x14ac:dyDescent="0.25">
      <c r="A26" s="43">
        <v>23</v>
      </c>
      <c r="B26" s="22" t="s">
        <v>57</v>
      </c>
      <c r="C26" s="25">
        <v>1143</v>
      </c>
      <c r="D26" s="25">
        <v>1363</v>
      </c>
      <c r="E26" s="25">
        <v>1551</v>
      </c>
      <c r="F26" s="25">
        <v>1414</v>
      </c>
      <c r="G26" s="25">
        <v>1045</v>
      </c>
      <c r="H26" s="25">
        <v>1007</v>
      </c>
      <c r="I26" s="25">
        <v>1139</v>
      </c>
      <c r="J26" s="25">
        <v>1307</v>
      </c>
      <c r="K26" s="25">
        <v>1561</v>
      </c>
      <c r="L26" s="25">
        <v>1661</v>
      </c>
      <c r="M26" s="25">
        <v>1599</v>
      </c>
      <c r="N26" s="25">
        <v>1474</v>
      </c>
      <c r="O26" s="25">
        <v>1214</v>
      </c>
      <c r="P26" s="24">
        <v>946</v>
      </c>
      <c r="Q26" s="24">
        <v>810</v>
      </c>
      <c r="R26" s="24">
        <v>669</v>
      </c>
      <c r="S26" s="24">
        <v>503</v>
      </c>
      <c r="T26" s="24">
        <v>465</v>
      </c>
      <c r="U26" s="25">
        <v>20871</v>
      </c>
    </row>
    <row r="27" spans="1:21" x14ac:dyDescent="0.25">
      <c r="A27" s="43">
        <v>24</v>
      </c>
      <c r="B27" s="22" t="s">
        <v>58</v>
      </c>
      <c r="C27" s="25">
        <v>1163</v>
      </c>
      <c r="D27" s="25">
        <v>1473</v>
      </c>
      <c r="E27" s="25">
        <v>1523</v>
      </c>
      <c r="F27" s="25">
        <v>1228</v>
      </c>
      <c r="G27" s="24">
        <v>682</v>
      </c>
      <c r="H27" s="24">
        <v>736</v>
      </c>
      <c r="I27" s="25">
        <v>1003</v>
      </c>
      <c r="J27" s="25">
        <v>1414</v>
      </c>
      <c r="K27" s="25">
        <v>1444</v>
      </c>
      <c r="L27" s="25">
        <v>1491</v>
      </c>
      <c r="M27" s="25">
        <v>1403</v>
      </c>
      <c r="N27" s="25">
        <v>1305</v>
      </c>
      <c r="O27" s="25">
        <v>1142</v>
      </c>
      <c r="P27" s="24">
        <v>673</v>
      </c>
      <c r="Q27" s="24">
        <v>451</v>
      </c>
      <c r="R27" s="24">
        <v>268</v>
      </c>
      <c r="S27" s="24">
        <v>164</v>
      </c>
      <c r="T27" s="24">
        <v>118</v>
      </c>
      <c r="U27" s="25">
        <v>17681</v>
      </c>
    </row>
    <row r="28" spans="1:21" x14ac:dyDescent="0.25">
      <c r="A28" s="43">
        <v>25</v>
      </c>
      <c r="B28" s="22" t="s">
        <v>25</v>
      </c>
      <c r="C28" s="25">
        <v>6230</v>
      </c>
      <c r="D28" s="25">
        <v>6660</v>
      </c>
      <c r="E28" s="25">
        <v>7001</v>
      </c>
      <c r="F28" s="25">
        <v>7615</v>
      </c>
      <c r="G28" s="25">
        <v>7399</v>
      </c>
      <c r="H28" s="25">
        <v>6058</v>
      </c>
      <c r="I28" s="25">
        <v>5917</v>
      </c>
      <c r="J28" s="25">
        <v>6570</v>
      </c>
      <c r="K28" s="25">
        <v>6633</v>
      </c>
      <c r="L28" s="25">
        <v>7149</v>
      </c>
      <c r="M28" s="25">
        <v>6689</v>
      </c>
      <c r="N28" s="25">
        <v>6277</v>
      </c>
      <c r="O28" s="25">
        <v>5245</v>
      </c>
      <c r="P28" s="25">
        <v>4170</v>
      </c>
      <c r="Q28" s="25">
        <v>3388</v>
      </c>
      <c r="R28" s="25">
        <v>2880</v>
      </c>
      <c r="S28" s="25">
        <v>2196</v>
      </c>
      <c r="T28" s="25">
        <v>1977</v>
      </c>
      <c r="U28" s="25">
        <v>100054</v>
      </c>
    </row>
    <row r="29" spans="1:21" x14ac:dyDescent="0.25">
      <c r="A29" s="43">
        <v>26</v>
      </c>
      <c r="B29" s="22" t="s">
        <v>26</v>
      </c>
      <c r="C29" s="25">
        <v>9012</v>
      </c>
      <c r="D29" s="25">
        <v>8072</v>
      </c>
      <c r="E29" s="25">
        <v>8522</v>
      </c>
      <c r="F29" s="25">
        <v>9058</v>
      </c>
      <c r="G29" s="25">
        <v>10236</v>
      </c>
      <c r="H29" s="25">
        <v>10840</v>
      </c>
      <c r="I29" s="25">
        <v>9542</v>
      </c>
      <c r="J29" s="25">
        <v>9794</v>
      </c>
      <c r="K29" s="25">
        <v>8940</v>
      </c>
      <c r="L29" s="25">
        <v>8894</v>
      </c>
      <c r="M29" s="25">
        <v>8643</v>
      </c>
      <c r="N29" s="25">
        <v>7886</v>
      </c>
      <c r="O29" s="25">
        <v>7261</v>
      </c>
      <c r="P29" s="25">
        <v>5283</v>
      </c>
      <c r="Q29" s="25">
        <v>4498</v>
      </c>
      <c r="R29" s="25">
        <v>3815</v>
      </c>
      <c r="S29" s="25">
        <v>2801</v>
      </c>
      <c r="T29" s="25">
        <v>2146</v>
      </c>
      <c r="U29" s="25">
        <v>135243</v>
      </c>
    </row>
    <row r="30" spans="1:21" x14ac:dyDescent="0.25">
      <c r="A30" s="43">
        <v>27</v>
      </c>
      <c r="B30" s="22" t="s">
        <v>27</v>
      </c>
      <c r="C30" s="25">
        <v>12893</v>
      </c>
      <c r="D30" s="25">
        <v>12900</v>
      </c>
      <c r="E30" s="25">
        <v>14087</v>
      </c>
      <c r="F30" s="25">
        <v>14965</v>
      </c>
      <c r="G30" s="25">
        <v>14407</v>
      </c>
      <c r="H30" s="25">
        <v>13023</v>
      </c>
      <c r="I30" s="25">
        <v>13175</v>
      </c>
      <c r="J30" s="25">
        <v>14645</v>
      </c>
      <c r="K30" s="25">
        <v>14288</v>
      </c>
      <c r="L30" s="25">
        <v>14861</v>
      </c>
      <c r="M30" s="25">
        <v>14024</v>
      </c>
      <c r="N30" s="25">
        <v>12989</v>
      </c>
      <c r="O30" s="25">
        <v>11625</v>
      </c>
      <c r="P30" s="25">
        <v>9104</v>
      </c>
      <c r="Q30" s="25">
        <v>7814</v>
      </c>
      <c r="R30" s="25">
        <v>6937</v>
      </c>
      <c r="S30" s="25">
        <v>5553</v>
      </c>
      <c r="T30" s="25">
        <v>4551</v>
      </c>
      <c r="U30" s="25">
        <v>211841</v>
      </c>
    </row>
    <row r="31" spans="1:21" x14ac:dyDescent="0.25">
      <c r="A31" s="43">
        <v>28</v>
      </c>
      <c r="B31" s="22" t="s">
        <v>28</v>
      </c>
      <c r="C31" s="25">
        <v>4168</v>
      </c>
      <c r="D31" s="25">
        <v>4319</v>
      </c>
      <c r="E31" s="25">
        <v>4690</v>
      </c>
      <c r="F31" s="25">
        <v>4627</v>
      </c>
      <c r="G31" s="25">
        <v>3743</v>
      </c>
      <c r="H31" s="25">
        <v>3676</v>
      </c>
      <c r="I31" s="25">
        <v>3637</v>
      </c>
      <c r="J31" s="25">
        <v>4402</v>
      </c>
      <c r="K31" s="25">
        <v>4162</v>
      </c>
      <c r="L31" s="25">
        <v>4315</v>
      </c>
      <c r="M31" s="25">
        <v>4046</v>
      </c>
      <c r="N31" s="25">
        <v>3688</v>
      </c>
      <c r="O31" s="25">
        <v>3163</v>
      </c>
      <c r="P31" s="25">
        <v>2377</v>
      </c>
      <c r="Q31" s="25">
        <v>1987</v>
      </c>
      <c r="R31" s="25">
        <v>1664</v>
      </c>
      <c r="S31" s="25">
        <v>1248</v>
      </c>
      <c r="T31" s="25">
        <v>1102</v>
      </c>
      <c r="U31" s="25">
        <v>61014</v>
      </c>
    </row>
    <row r="32" spans="1:21" x14ac:dyDescent="0.25">
      <c r="A32" s="43">
        <v>29</v>
      </c>
      <c r="B32" s="22" t="s">
        <v>59</v>
      </c>
      <c r="C32" s="24">
        <v>840</v>
      </c>
      <c r="D32" s="24">
        <v>803</v>
      </c>
      <c r="E32" s="24">
        <v>957</v>
      </c>
      <c r="F32" s="24">
        <v>944</v>
      </c>
      <c r="G32" s="24">
        <v>535</v>
      </c>
      <c r="H32" s="24">
        <v>474</v>
      </c>
      <c r="I32" s="24">
        <v>686</v>
      </c>
      <c r="J32" s="24">
        <v>990</v>
      </c>
      <c r="K32" s="25">
        <v>1056</v>
      </c>
      <c r="L32" s="25">
        <v>1230</v>
      </c>
      <c r="M32" s="25">
        <v>1204</v>
      </c>
      <c r="N32" s="25">
        <v>1214</v>
      </c>
      <c r="O32" s="24">
        <v>996</v>
      </c>
      <c r="P32" s="24">
        <v>795</v>
      </c>
      <c r="Q32" s="24">
        <v>595</v>
      </c>
      <c r="R32" s="24">
        <v>482</v>
      </c>
      <c r="S32" s="24">
        <v>370</v>
      </c>
      <c r="T32" s="24">
        <v>318</v>
      </c>
      <c r="U32" s="25">
        <v>14489</v>
      </c>
    </row>
    <row r="33" spans="1:21" x14ac:dyDescent="0.25">
      <c r="A33" s="43">
        <v>30</v>
      </c>
      <c r="B33" s="22" t="s">
        <v>60</v>
      </c>
      <c r="C33" s="24">
        <v>326</v>
      </c>
      <c r="D33" s="24">
        <v>344</v>
      </c>
      <c r="E33" s="24">
        <v>443</v>
      </c>
      <c r="F33" s="24">
        <v>371</v>
      </c>
      <c r="G33" s="24">
        <v>196</v>
      </c>
      <c r="H33" s="24">
        <v>271</v>
      </c>
      <c r="I33" s="24">
        <v>275</v>
      </c>
      <c r="J33" s="24">
        <v>351</v>
      </c>
      <c r="K33" s="24">
        <v>390</v>
      </c>
      <c r="L33" s="24">
        <v>446</v>
      </c>
      <c r="M33" s="24">
        <v>423</v>
      </c>
      <c r="N33" s="24">
        <v>425</v>
      </c>
      <c r="O33" s="24">
        <v>400</v>
      </c>
      <c r="P33" s="24">
        <v>375</v>
      </c>
      <c r="Q33" s="24">
        <v>319</v>
      </c>
      <c r="R33" s="24">
        <v>313</v>
      </c>
      <c r="S33" s="24">
        <v>232</v>
      </c>
      <c r="T33" s="24">
        <v>279</v>
      </c>
      <c r="U33" s="25">
        <v>6179</v>
      </c>
    </row>
    <row r="34" spans="1:21" x14ac:dyDescent="0.25">
      <c r="A34" s="43">
        <v>31</v>
      </c>
      <c r="B34" s="22" t="s">
        <v>29</v>
      </c>
      <c r="C34" s="25">
        <v>5851</v>
      </c>
      <c r="D34" s="25">
        <v>5200</v>
      </c>
      <c r="E34" s="25">
        <v>5238</v>
      </c>
      <c r="F34" s="25">
        <v>5368</v>
      </c>
      <c r="G34" s="25">
        <v>5556</v>
      </c>
      <c r="H34" s="25">
        <v>5622</v>
      </c>
      <c r="I34" s="25">
        <v>6418</v>
      </c>
      <c r="J34" s="25">
        <v>7215</v>
      </c>
      <c r="K34" s="25">
        <v>6961</v>
      </c>
      <c r="L34" s="25">
        <v>6617</v>
      </c>
      <c r="M34" s="25">
        <v>5619</v>
      </c>
      <c r="N34" s="25">
        <v>4697</v>
      </c>
      <c r="O34" s="25">
        <v>4031</v>
      </c>
      <c r="P34" s="25">
        <v>3182</v>
      </c>
      <c r="Q34" s="25">
        <v>2840</v>
      </c>
      <c r="R34" s="25">
        <v>2468</v>
      </c>
      <c r="S34" s="25">
        <v>1828</v>
      </c>
      <c r="T34" s="25">
        <v>1410</v>
      </c>
      <c r="U34" s="25">
        <v>86121</v>
      </c>
    </row>
    <row r="35" spans="1:21" x14ac:dyDescent="0.25">
      <c r="A35" s="43">
        <v>32</v>
      </c>
      <c r="B35" s="22" t="s">
        <v>86</v>
      </c>
      <c r="C35" s="25">
        <v>1236</v>
      </c>
      <c r="D35" s="25">
        <v>1286</v>
      </c>
      <c r="E35" s="25">
        <v>1393</v>
      </c>
      <c r="F35" s="25">
        <v>1352</v>
      </c>
      <c r="G35" s="25">
        <v>1127</v>
      </c>
      <c r="H35" s="25">
        <v>1121</v>
      </c>
      <c r="I35" s="25">
        <v>1167</v>
      </c>
      <c r="J35" s="25">
        <v>1289</v>
      </c>
      <c r="K35" s="25">
        <v>1269</v>
      </c>
      <c r="L35" s="25">
        <v>1438</v>
      </c>
      <c r="M35" s="25">
        <v>1352</v>
      </c>
      <c r="N35" s="25">
        <v>1246</v>
      </c>
      <c r="O35" s="25">
        <v>1056</v>
      </c>
      <c r="P35" s="24">
        <v>916</v>
      </c>
      <c r="Q35" s="24">
        <v>730</v>
      </c>
      <c r="R35" s="24">
        <v>710</v>
      </c>
      <c r="S35" s="24">
        <v>538</v>
      </c>
      <c r="T35" s="24">
        <v>422</v>
      </c>
      <c r="U35" s="25">
        <v>19648</v>
      </c>
    </row>
    <row r="36" spans="1:21" x14ac:dyDescent="0.25">
      <c r="A36" s="43">
        <v>33</v>
      </c>
      <c r="B36" s="22" t="s">
        <v>30</v>
      </c>
      <c r="C36" s="25">
        <v>12557</v>
      </c>
      <c r="D36" s="25">
        <v>12459</v>
      </c>
      <c r="E36" s="25">
        <v>13174</v>
      </c>
      <c r="F36" s="25">
        <v>13205</v>
      </c>
      <c r="G36" s="25">
        <v>12361</v>
      </c>
      <c r="H36" s="25">
        <v>11416</v>
      </c>
      <c r="I36" s="25">
        <v>11277</v>
      </c>
      <c r="J36" s="25">
        <v>12870</v>
      </c>
      <c r="K36" s="25">
        <v>12838</v>
      </c>
      <c r="L36" s="25">
        <v>11814</v>
      </c>
      <c r="M36" s="25">
        <v>9800</v>
      </c>
      <c r="N36" s="25">
        <v>8068</v>
      </c>
      <c r="O36" s="25">
        <v>6963</v>
      </c>
      <c r="P36" s="25">
        <v>4759</v>
      </c>
      <c r="Q36" s="25">
        <v>3472</v>
      </c>
      <c r="R36" s="25">
        <v>2608</v>
      </c>
      <c r="S36" s="25">
        <v>1610</v>
      </c>
      <c r="T36" s="25">
        <v>1009</v>
      </c>
      <c r="U36" s="25">
        <v>162260</v>
      </c>
    </row>
    <row r="37" spans="1:21" x14ac:dyDescent="0.25">
      <c r="A37" s="43">
        <v>34</v>
      </c>
      <c r="B37" s="22" t="s">
        <v>61</v>
      </c>
      <c r="C37" s="24">
        <v>909</v>
      </c>
      <c r="D37" s="25">
        <v>1032</v>
      </c>
      <c r="E37" s="25">
        <v>1210</v>
      </c>
      <c r="F37" s="25">
        <v>1174</v>
      </c>
      <c r="G37" s="24">
        <v>581</v>
      </c>
      <c r="H37" s="24">
        <v>573</v>
      </c>
      <c r="I37" s="24">
        <v>753</v>
      </c>
      <c r="J37" s="25">
        <v>1053</v>
      </c>
      <c r="K37" s="25">
        <v>1157</v>
      </c>
      <c r="L37" s="25">
        <v>1349</v>
      </c>
      <c r="M37" s="25">
        <v>1332</v>
      </c>
      <c r="N37" s="25">
        <v>1187</v>
      </c>
      <c r="O37" s="25">
        <v>1055</v>
      </c>
      <c r="P37" s="24">
        <v>753</v>
      </c>
      <c r="Q37" s="24">
        <v>544</v>
      </c>
      <c r="R37" s="24">
        <v>455</v>
      </c>
      <c r="S37" s="24">
        <v>314</v>
      </c>
      <c r="T37" s="24">
        <v>279</v>
      </c>
      <c r="U37" s="25">
        <v>15710</v>
      </c>
    </row>
    <row r="38" spans="1:21" x14ac:dyDescent="0.25">
      <c r="A38" s="43">
        <v>35</v>
      </c>
      <c r="B38" s="22" t="s">
        <v>31</v>
      </c>
      <c r="C38" s="25">
        <v>9078</v>
      </c>
      <c r="D38" s="25">
        <v>8056</v>
      </c>
      <c r="E38" s="25">
        <v>8108</v>
      </c>
      <c r="F38" s="25">
        <v>8485</v>
      </c>
      <c r="G38" s="25">
        <v>9229</v>
      </c>
      <c r="H38" s="25">
        <v>9499</v>
      </c>
      <c r="I38" s="25">
        <v>10317</v>
      </c>
      <c r="J38" s="25">
        <v>12002</v>
      </c>
      <c r="K38" s="25">
        <v>10512</v>
      </c>
      <c r="L38" s="25">
        <v>10557</v>
      </c>
      <c r="M38" s="25">
        <v>9255</v>
      </c>
      <c r="N38" s="25">
        <v>8598</v>
      </c>
      <c r="O38" s="25">
        <v>7789</v>
      </c>
      <c r="P38" s="25">
        <v>5979</v>
      </c>
      <c r="Q38" s="25">
        <v>4981</v>
      </c>
      <c r="R38" s="25">
        <v>4437</v>
      </c>
      <c r="S38" s="25">
        <v>3612</v>
      </c>
      <c r="T38" s="25">
        <v>3233</v>
      </c>
      <c r="U38" s="25">
        <v>143727</v>
      </c>
    </row>
    <row r="39" spans="1:21" x14ac:dyDescent="0.25">
      <c r="A39" s="43">
        <v>36</v>
      </c>
      <c r="B39" s="22" t="s">
        <v>32</v>
      </c>
      <c r="C39" s="25">
        <v>9166</v>
      </c>
      <c r="D39" s="25">
        <v>9689</v>
      </c>
      <c r="E39" s="25">
        <v>10592</v>
      </c>
      <c r="F39" s="25">
        <v>12125</v>
      </c>
      <c r="G39" s="25">
        <v>11560</v>
      </c>
      <c r="H39" s="25">
        <v>10142</v>
      </c>
      <c r="I39" s="25">
        <v>9854</v>
      </c>
      <c r="J39" s="25">
        <v>11389</v>
      </c>
      <c r="K39" s="25">
        <v>11235</v>
      </c>
      <c r="L39" s="25">
        <v>12178</v>
      </c>
      <c r="M39" s="25">
        <v>11309</v>
      </c>
      <c r="N39" s="25">
        <v>9867</v>
      </c>
      <c r="O39" s="25">
        <v>7950</v>
      </c>
      <c r="P39" s="25">
        <v>5355</v>
      </c>
      <c r="Q39" s="25">
        <v>3978</v>
      </c>
      <c r="R39" s="25">
        <v>3075</v>
      </c>
      <c r="S39" s="25">
        <v>2366</v>
      </c>
      <c r="T39" s="25">
        <v>2158</v>
      </c>
      <c r="U39" s="25">
        <v>153988</v>
      </c>
    </row>
    <row r="40" spans="1:21" x14ac:dyDescent="0.25">
      <c r="A40" s="43">
        <v>37</v>
      </c>
      <c r="B40" s="22" t="s">
        <v>33</v>
      </c>
      <c r="C40" s="25">
        <v>4641</v>
      </c>
      <c r="D40" s="25">
        <v>4776</v>
      </c>
      <c r="E40" s="25">
        <v>5309</v>
      </c>
      <c r="F40" s="25">
        <v>5641</v>
      </c>
      <c r="G40" s="25">
        <v>5215</v>
      </c>
      <c r="H40" s="25">
        <v>4574</v>
      </c>
      <c r="I40" s="25">
        <v>4192</v>
      </c>
      <c r="J40" s="25">
        <v>4795</v>
      </c>
      <c r="K40" s="25">
        <v>4990</v>
      </c>
      <c r="L40" s="25">
        <v>5551</v>
      </c>
      <c r="M40" s="25">
        <v>5076</v>
      </c>
      <c r="N40" s="25">
        <v>4681</v>
      </c>
      <c r="O40" s="25">
        <v>3968</v>
      </c>
      <c r="P40" s="25">
        <v>3110</v>
      </c>
      <c r="Q40" s="25">
        <v>2511</v>
      </c>
      <c r="R40" s="25">
        <v>2061</v>
      </c>
      <c r="S40" s="25">
        <v>1643</v>
      </c>
      <c r="T40" s="25">
        <v>1248</v>
      </c>
      <c r="U40" s="25">
        <v>73982</v>
      </c>
    </row>
    <row r="41" spans="1:21" x14ac:dyDescent="0.25">
      <c r="A41" s="43">
        <v>38</v>
      </c>
      <c r="B41" s="22" t="s">
        <v>62</v>
      </c>
      <c r="C41" s="24">
        <v>470</v>
      </c>
      <c r="D41" s="24">
        <v>485</v>
      </c>
      <c r="E41" s="24">
        <v>540</v>
      </c>
      <c r="F41" s="24">
        <v>483</v>
      </c>
      <c r="G41" s="24">
        <v>249</v>
      </c>
      <c r="H41" s="24">
        <v>331</v>
      </c>
      <c r="I41" s="24">
        <v>382</v>
      </c>
      <c r="J41" s="24">
        <v>414</v>
      </c>
      <c r="K41" s="24">
        <v>490</v>
      </c>
      <c r="L41" s="24">
        <v>635</v>
      </c>
      <c r="M41" s="24">
        <v>589</v>
      </c>
      <c r="N41" s="24">
        <v>685</v>
      </c>
      <c r="O41" s="24">
        <v>607</v>
      </c>
      <c r="P41" s="24">
        <v>429</v>
      </c>
      <c r="Q41" s="24">
        <v>440</v>
      </c>
      <c r="R41" s="24">
        <v>367</v>
      </c>
      <c r="S41" s="24">
        <v>266</v>
      </c>
      <c r="T41" s="24">
        <v>211</v>
      </c>
      <c r="U41" s="25">
        <v>8073</v>
      </c>
    </row>
    <row r="42" spans="1:21" x14ac:dyDescent="0.25">
      <c r="A42" s="43">
        <v>39</v>
      </c>
      <c r="B42" s="22" t="s">
        <v>63</v>
      </c>
      <c r="C42" s="25">
        <v>2658</v>
      </c>
      <c r="D42" s="25">
        <v>3120</v>
      </c>
      <c r="E42" s="25">
        <v>3343</v>
      </c>
      <c r="F42" s="25">
        <v>3032</v>
      </c>
      <c r="G42" s="25">
        <v>1894</v>
      </c>
      <c r="H42" s="25">
        <v>1562</v>
      </c>
      <c r="I42" s="25">
        <v>1961</v>
      </c>
      <c r="J42" s="25">
        <v>3149</v>
      </c>
      <c r="K42" s="25">
        <v>3336</v>
      </c>
      <c r="L42" s="25">
        <v>3482</v>
      </c>
      <c r="M42" s="25">
        <v>3132</v>
      </c>
      <c r="N42" s="25">
        <v>3000</v>
      </c>
      <c r="O42" s="25">
        <v>2582</v>
      </c>
      <c r="P42" s="25">
        <v>1582</v>
      </c>
      <c r="Q42" s="25">
        <v>1125</v>
      </c>
      <c r="R42" s="24">
        <v>801</v>
      </c>
      <c r="S42" s="24">
        <v>641</v>
      </c>
      <c r="T42" s="24">
        <v>539</v>
      </c>
      <c r="U42" s="25">
        <v>40939</v>
      </c>
    </row>
    <row r="43" spans="1:21" x14ac:dyDescent="0.25">
      <c r="A43" s="43">
        <v>40</v>
      </c>
      <c r="B43" s="22" t="s">
        <v>34</v>
      </c>
      <c r="C43" s="25">
        <v>6093</v>
      </c>
      <c r="D43" s="25">
        <v>6261</v>
      </c>
      <c r="E43" s="25">
        <v>7078</v>
      </c>
      <c r="F43" s="25">
        <v>8176</v>
      </c>
      <c r="G43" s="25">
        <v>8118</v>
      </c>
      <c r="H43" s="25">
        <v>6551</v>
      </c>
      <c r="I43" s="25">
        <v>6290</v>
      </c>
      <c r="J43" s="25">
        <v>7953</v>
      </c>
      <c r="K43" s="25">
        <v>8341</v>
      </c>
      <c r="L43" s="25">
        <v>8796</v>
      </c>
      <c r="M43" s="25">
        <v>8039</v>
      </c>
      <c r="N43" s="25">
        <v>7391</v>
      </c>
      <c r="O43" s="25">
        <v>7893</v>
      </c>
      <c r="P43" s="25">
        <v>6542</v>
      </c>
      <c r="Q43" s="25">
        <v>5159</v>
      </c>
      <c r="R43" s="25">
        <v>3678</v>
      </c>
      <c r="S43" s="25">
        <v>2460</v>
      </c>
      <c r="T43" s="25">
        <v>2164</v>
      </c>
      <c r="U43" s="25">
        <v>116983</v>
      </c>
    </row>
    <row r="44" spans="1:21" x14ac:dyDescent="0.25">
      <c r="A44" s="43">
        <v>41</v>
      </c>
      <c r="B44" s="22" t="s">
        <v>64</v>
      </c>
      <c r="C44" s="24">
        <v>421</v>
      </c>
      <c r="D44" s="24">
        <v>409</v>
      </c>
      <c r="E44" s="24">
        <v>559</v>
      </c>
      <c r="F44" s="24">
        <v>633</v>
      </c>
      <c r="G44" s="24">
        <v>278</v>
      </c>
      <c r="H44" s="24">
        <v>356</v>
      </c>
      <c r="I44" s="24">
        <v>371</v>
      </c>
      <c r="J44" s="24">
        <v>424</v>
      </c>
      <c r="K44" s="24">
        <v>488</v>
      </c>
      <c r="L44" s="24">
        <v>643</v>
      </c>
      <c r="M44" s="24">
        <v>624</v>
      </c>
      <c r="N44" s="24">
        <v>623</v>
      </c>
      <c r="O44" s="24">
        <v>588</v>
      </c>
      <c r="P44" s="24">
        <v>416</v>
      </c>
      <c r="Q44" s="24">
        <v>308</v>
      </c>
      <c r="R44" s="24">
        <v>234</v>
      </c>
      <c r="S44" s="24">
        <v>160</v>
      </c>
      <c r="T44" s="24">
        <v>156</v>
      </c>
      <c r="U44" s="25">
        <v>7691</v>
      </c>
    </row>
    <row r="45" spans="1:21" x14ac:dyDescent="0.25">
      <c r="A45" s="43">
        <v>42</v>
      </c>
      <c r="B45" s="22" t="s">
        <v>35</v>
      </c>
      <c r="C45" s="25">
        <v>4998</v>
      </c>
      <c r="D45" s="25">
        <v>3386</v>
      </c>
      <c r="E45" s="25">
        <v>3067</v>
      </c>
      <c r="F45" s="25">
        <v>3438</v>
      </c>
      <c r="G45" s="25">
        <v>6061</v>
      </c>
      <c r="H45" s="25">
        <v>7552</v>
      </c>
      <c r="I45" s="25">
        <v>7395</v>
      </c>
      <c r="J45" s="25">
        <v>6621</v>
      </c>
      <c r="K45" s="25">
        <v>5389</v>
      </c>
      <c r="L45" s="25">
        <v>4752</v>
      </c>
      <c r="M45" s="25">
        <v>3995</v>
      </c>
      <c r="N45" s="25">
        <v>2908</v>
      </c>
      <c r="O45" s="25">
        <v>2322</v>
      </c>
      <c r="P45" s="25">
        <v>1924</v>
      </c>
      <c r="Q45" s="25">
        <v>1713</v>
      </c>
      <c r="R45" s="25">
        <v>1722</v>
      </c>
      <c r="S45" s="25">
        <v>1424</v>
      </c>
      <c r="T45" s="25">
        <v>1158</v>
      </c>
      <c r="U45" s="25">
        <v>69825</v>
      </c>
    </row>
    <row r="46" spans="1:21" x14ac:dyDescent="0.25">
      <c r="A46" s="43">
        <v>43</v>
      </c>
      <c r="B46" s="22" t="s">
        <v>36</v>
      </c>
      <c r="C46" s="25">
        <v>6594</v>
      </c>
      <c r="D46" s="25">
        <v>6329</v>
      </c>
      <c r="E46" s="25">
        <v>6568</v>
      </c>
      <c r="F46" s="25">
        <v>6982</v>
      </c>
      <c r="G46" s="25">
        <v>7362</v>
      </c>
      <c r="H46" s="25">
        <v>6919</v>
      </c>
      <c r="I46" s="25">
        <v>7035</v>
      </c>
      <c r="J46" s="25">
        <v>8054</v>
      </c>
      <c r="K46" s="25">
        <v>7465</v>
      </c>
      <c r="L46" s="25">
        <v>7648</v>
      </c>
      <c r="M46" s="25">
        <v>6750</v>
      </c>
      <c r="N46" s="25">
        <v>6111</v>
      </c>
      <c r="O46" s="25">
        <v>5776</v>
      </c>
      <c r="P46" s="25">
        <v>4090</v>
      </c>
      <c r="Q46" s="25">
        <v>3271</v>
      </c>
      <c r="R46" s="25">
        <v>2909</v>
      </c>
      <c r="S46" s="25">
        <v>2316</v>
      </c>
      <c r="T46" s="25">
        <v>2118</v>
      </c>
      <c r="U46" s="25">
        <v>104297</v>
      </c>
    </row>
    <row r="47" spans="1:21" x14ac:dyDescent="0.25">
      <c r="A47" s="43">
        <v>44</v>
      </c>
      <c r="B47" s="22" t="s">
        <v>37</v>
      </c>
      <c r="C47" s="25">
        <v>2473</v>
      </c>
      <c r="D47" s="25">
        <v>1596</v>
      </c>
      <c r="E47" s="25">
        <v>1502</v>
      </c>
      <c r="F47" s="25">
        <v>7186</v>
      </c>
      <c r="G47" s="25">
        <v>21265</v>
      </c>
      <c r="H47" s="25">
        <v>16704</v>
      </c>
      <c r="I47" s="25">
        <v>9894</v>
      </c>
      <c r="J47" s="25">
        <v>6479</v>
      </c>
      <c r="K47" s="25">
        <v>4242</v>
      </c>
      <c r="L47" s="25">
        <v>3534</v>
      </c>
      <c r="M47" s="25">
        <v>3485</v>
      </c>
      <c r="N47" s="25">
        <v>3403</v>
      </c>
      <c r="O47" s="25">
        <v>2737</v>
      </c>
      <c r="P47" s="25">
        <v>1652</v>
      </c>
      <c r="Q47" s="25">
        <v>1206</v>
      </c>
      <c r="R47" s="24">
        <v>936</v>
      </c>
      <c r="S47" s="24">
        <v>717</v>
      </c>
      <c r="T47" s="24">
        <v>748</v>
      </c>
      <c r="U47" s="25">
        <v>89759</v>
      </c>
    </row>
    <row r="48" spans="1:21" x14ac:dyDescent="0.25">
      <c r="A48" s="43">
        <v>45</v>
      </c>
      <c r="B48" s="22" t="s">
        <v>65</v>
      </c>
      <c r="C48" s="25">
        <v>8581</v>
      </c>
      <c r="D48" s="25">
        <v>7239</v>
      </c>
      <c r="E48" s="25">
        <v>6747</v>
      </c>
      <c r="F48" s="25">
        <v>6450</v>
      </c>
      <c r="G48" s="25">
        <v>6398</v>
      </c>
      <c r="H48" s="25">
        <v>8217</v>
      </c>
      <c r="I48" s="25">
        <v>8817</v>
      </c>
      <c r="J48" s="25">
        <v>8310</v>
      </c>
      <c r="K48" s="25">
        <v>6558</v>
      </c>
      <c r="L48" s="25">
        <v>6040</v>
      </c>
      <c r="M48" s="25">
        <v>5554</v>
      </c>
      <c r="N48" s="25">
        <v>4838</v>
      </c>
      <c r="O48" s="25">
        <v>3347</v>
      </c>
      <c r="P48" s="25">
        <v>1888</v>
      </c>
      <c r="Q48" s="25">
        <v>1295</v>
      </c>
      <c r="R48" s="24">
        <v>926</v>
      </c>
      <c r="S48" s="24">
        <v>710</v>
      </c>
      <c r="T48" s="24">
        <v>550</v>
      </c>
      <c r="U48" s="25">
        <v>92465</v>
      </c>
    </row>
    <row r="49" spans="1:21" x14ac:dyDescent="0.25">
      <c r="A49" s="43">
        <v>46</v>
      </c>
      <c r="B49" s="22" t="s">
        <v>87</v>
      </c>
      <c r="C49" s="25">
        <v>3550</v>
      </c>
      <c r="D49" s="25">
        <v>3787</v>
      </c>
      <c r="E49" s="25">
        <v>4262</v>
      </c>
      <c r="F49" s="25">
        <v>3919</v>
      </c>
      <c r="G49" s="25">
        <v>2998</v>
      </c>
      <c r="H49" s="25">
        <v>3126</v>
      </c>
      <c r="I49" s="25">
        <v>3151</v>
      </c>
      <c r="J49" s="25">
        <v>3767</v>
      </c>
      <c r="K49" s="25">
        <v>3657</v>
      </c>
      <c r="L49" s="25">
        <v>3849</v>
      </c>
      <c r="M49" s="25">
        <v>3505</v>
      </c>
      <c r="N49" s="25">
        <v>3170</v>
      </c>
      <c r="O49" s="25">
        <v>2636</v>
      </c>
      <c r="P49" s="25">
        <v>2058</v>
      </c>
      <c r="Q49" s="25">
        <v>1875</v>
      </c>
      <c r="R49" s="25">
        <v>1598</v>
      </c>
      <c r="S49" s="25">
        <v>1270</v>
      </c>
      <c r="T49" s="24">
        <v>944</v>
      </c>
      <c r="U49" s="25">
        <v>53122</v>
      </c>
    </row>
    <row r="50" spans="1:21" x14ac:dyDescent="0.25">
      <c r="A50" s="43">
        <v>47</v>
      </c>
      <c r="B50" s="22" t="s">
        <v>66</v>
      </c>
      <c r="C50" s="25">
        <v>2340</v>
      </c>
      <c r="D50" s="25">
        <v>2600</v>
      </c>
      <c r="E50" s="25">
        <v>2724</v>
      </c>
      <c r="F50" s="25">
        <v>2882</v>
      </c>
      <c r="G50" s="25">
        <v>1969</v>
      </c>
      <c r="H50" s="25">
        <v>1755</v>
      </c>
      <c r="I50" s="25">
        <v>2041</v>
      </c>
      <c r="J50" s="25">
        <v>2614</v>
      </c>
      <c r="K50" s="25">
        <v>2613</v>
      </c>
      <c r="L50" s="25">
        <v>2518</v>
      </c>
      <c r="M50" s="25">
        <v>2206</v>
      </c>
      <c r="N50" s="25">
        <v>1978</v>
      </c>
      <c r="O50" s="25">
        <v>1604</v>
      </c>
      <c r="P50" s="25">
        <v>1208</v>
      </c>
      <c r="Q50" s="24">
        <v>868</v>
      </c>
      <c r="R50" s="24">
        <v>672</v>
      </c>
      <c r="S50" s="24">
        <v>471</v>
      </c>
      <c r="T50" s="24">
        <v>311</v>
      </c>
      <c r="U50" s="25">
        <v>33374</v>
      </c>
    </row>
    <row r="51" spans="1:21" x14ac:dyDescent="0.25">
      <c r="A51" s="43">
        <v>48</v>
      </c>
      <c r="B51" s="22" t="s">
        <v>67</v>
      </c>
      <c r="C51" s="25">
        <v>1731</v>
      </c>
      <c r="D51" s="25">
        <v>1800</v>
      </c>
      <c r="E51" s="25">
        <v>2028</v>
      </c>
      <c r="F51" s="25">
        <v>1958</v>
      </c>
      <c r="G51" s="25">
        <v>1430</v>
      </c>
      <c r="H51" s="25">
        <v>1377</v>
      </c>
      <c r="I51" s="25">
        <v>1424</v>
      </c>
      <c r="J51" s="25">
        <v>1726</v>
      </c>
      <c r="K51" s="25">
        <v>1886</v>
      </c>
      <c r="L51" s="25">
        <v>2065</v>
      </c>
      <c r="M51" s="25">
        <v>1860</v>
      </c>
      <c r="N51" s="25">
        <v>1905</v>
      </c>
      <c r="O51" s="25">
        <v>1838</v>
      </c>
      <c r="P51" s="25">
        <v>1633</v>
      </c>
      <c r="Q51" s="25">
        <v>1401</v>
      </c>
      <c r="R51" s="25">
        <v>1163</v>
      </c>
      <c r="S51" s="24">
        <v>847</v>
      </c>
      <c r="T51" s="24">
        <v>680</v>
      </c>
      <c r="U51" s="25">
        <v>28752</v>
      </c>
    </row>
    <row r="52" spans="1:21" x14ac:dyDescent="0.25">
      <c r="A52" s="43">
        <v>49</v>
      </c>
      <c r="B52" s="22" t="s">
        <v>38</v>
      </c>
      <c r="C52" s="25">
        <v>8648</v>
      </c>
      <c r="D52" s="25">
        <v>8443</v>
      </c>
      <c r="E52" s="25">
        <v>9240</v>
      </c>
      <c r="F52" s="25">
        <v>11584</v>
      </c>
      <c r="G52" s="25">
        <v>16710</v>
      </c>
      <c r="H52" s="25">
        <v>13239</v>
      </c>
      <c r="I52" s="25">
        <v>10849</v>
      </c>
      <c r="J52" s="25">
        <v>12011</v>
      </c>
      <c r="K52" s="25">
        <v>11716</v>
      </c>
      <c r="L52" s="25">
        <v>11578</v>
      </c>
      <c r="M52" s="25">
        <v>10668</v>
      </c>
      <c r="N52" s="25">
        <v>9926</v>
      </c>
      <c r="O52" s="25">
        <v>9577</v>
      </c>
      <c r="P52" s="25">
        <v>8310</v>
      </c>
      <c r="Q52" s="25">
        <v>7035</v>
      </c>
      <c r="R52" s="25">
        <v>5736</v>
      </c>
      <c r="S52" s="25">
        <v>4082</v>
      </c>
      <c r="T52" s="25">
        <v>3388</v>
      </c>
      <c r="U52" s="25">
        <v>172740</v>
      </c>
    </row>
    <row r="53" spans="1:21" x14ac:dyDescent="0.25">
      <c r="A53" s="43">
        <v>50</v>
      </c>
      <c r="B53" s="22" t="s">
        <v>39</v>
      </c>
      <c r="C53" s="25">
        <v>6396</v>
      </c>
      <c r="D53" s="25">
        <v>5798</v>
      </c>
      <c r="E53" s="25">
        <v>5947</v>
      </c>
      <c r="F53" s="25">
        <v>6411</v>
      </c>
      <c r="G53" s="25">
        <v>8227</v>
      </c>
      <c r="H53" s="25">
        <v>8598</v>
      </c>
      <c r="I53" s="25">
        <v>7982</v>
      </c>
      <c r="J53" s="25">
        <v>8736</v>
      </c>
      <c r="K53" s="25">
        <v>7899</v>
      </c>
      <c r="L53" s="25">
        <v>7648</v>
      </c>
      <c r="M53" s="25">
        <v>6946</v>
      </c>
      <c r="N53" s="25">
        <v>6054</v>
      </c>
      <c r="O53" s="25">
        <v>5376</v>
      </c>
      <c r="P53" s="25">
        <v>4423</v>
      </c>
      <c r="Q53" s="25">
        <v>4086</v>
      </c>
      <c r="R53" s="25">
        <v>3464</v>
      </c>
      <c r="S53" s="25">
        <v>2713</v>
      </c>
      <c r="T53" s="25">
        <v>2205</v>
      </c>
      <c r="U53" s="25">
        <v>108909</v>
      </c>
    </row>
    <row r="54" spans="1:21" x14ac:dyDescent="0.25">
      <c r="A54" s="43">
        <v>51</v>
      </c>
      <c r="B54" s="22" t="s">
        <v>68</v>
      </c>
      <c r="C54" s="25">
        <v>1717</v>
      </c>
      <c r="D54" s="25">
        <v>2030</v>
      </c>
      <c r="E54" s="25">
        <v>2220</v>
      </c>
      <c r="F54" s="25">
        <v>2063</v>
      </c>
      <c r="G54" s="25">
        <v>1446</v>
      </c>
      <c r="H54" s="25">
        <v>1331</v>
      </c>
      <c r="I54" s="25">
        <v>1538</v>
      </c>
      <c r="J54" s="25">
        <v>2134</v>
      </c>
      <c r="K54" s="25">
        <v>2123</v>
      </c>
      <c r="L54" s="25">
        <v>2122</v>
      </c>
      <c r="M54" s="25">
        <v>1968</v>
      </c>
      <c r="N54" s="25">
        <v>1887</v>
      </c>
      <c r="O54" s="25">
        <v>1549</v>
      </c>
      <c r="P54" s="25">
        <v>1047</v>
      </c>
      <c r="Q54" s="24">
        <v>723</v>
      </c>
      <c r="R54" s="24">
        <v>568</v>
      </c>
      <c r="S54" s="24">
        <v>431</v>
      </c>
      <c r="T54" s="24">
        <v>350</v>
      </c>
      <c r="U54" s="25">
        <v>27247</v>
      </c>
    </row>
    <row r="55" spans="1:21" x14ac:dyDescent="0.25">
      <c r="A55" s="43">
        <v>52</v>
      </c>
      <c r="B55" s="22" t="s">
        <v>40</v>
      </c>
      <c r="C55" s="25">
        <v>9594</v>
      </c>
      <c r="D55" s="25">
        <v>7608</v>
      </c>
      <c r="E55" s="25">
        <v>6851</v>
      </c>
      <c r="F55" s="25">
        <v>7481</v>
      </c>
      <c r="G55" s="25">
        <v>11727</v>
      </c>
      <c r="H55" s="25">
        <v>14293</v>
      </c>
      <c r="I55" s="25">
        <v>13491</v>
      </c>
      <c r="J55" s="25">
        <v>12813</v>
      </c>
      <c r="K55" s="25">
        <v>10338</v>
      </c>
      <c r="L55" s="25">
        <v>9226</v>
      </c>
      <c r="M55" s="25">
        <v>7850</v>
      </c>
      <c r="N55" s="25">
        <v>6347</v>
      </c>
      <c r="O55" s="25">
        <v>5665</v>
      </c>
      <c r="P55" s="25">
        <v>5054</v>
      </c>
      <c r="Q55" s="25">
        <v>5558</v>
      </c>
      <c r="R55" s="25">
        <v>5064</v>
      </c>
      <c r="S55" s="25">
        <v>4074</v>
      </c>
      <c r="T55" s="25">
        <v>2866</v>
      </c>
      <c r="U55" s="25">
        <v>145900</v>
      </c>
    </row>
    <row r="56" spans="1:21" x14ac:dyDescent="0.25">
      <c r="A56" s="43">
        <v>53</v>
      </c>
      <c r="B56" s="22" t="s">
        <v>69</v>
      </c>
      <c r="C56" s="25">
        <v>8603</v>
      </c>
      <c r="D56" s="25">
        <v>8866</v>
      </c>
      <c r="E56" s="25">
        <v>9269</v>
      </c>
      <c r="F56" s="25">
        <v>9939</v>
      </c>
      <c r="G56" s="25">
        <v>7754</v>
      </c>
      <c r="H56" s="25">
        <v>6480</v>
      </c>
      <c r="I56" s="25">
        <v>7284</v>
      </c>
      <c r="J56" s="25">
        <v>9728</v>
      </c>
      <c r="K56" s="25">
        <v>9608</v>
      </c>
      <c r="L56" s="25">
        <v>10216</v>
      </c>
      <c r="M56" s="25">
        <v>9368</v>
      </c>
      <c r="N56" s="25">
        <v>9492</v>
      </c>
      <c r="O56" s="25">
        <v>9887</v>
      </c>
      <c r="P56" s="25">
        <v>8140</v>
      </c>
      <c r="Q56" s="25">
        <v>6784</v>
      </c>
      <c r="R56" s="25">
        <v>5819</v>
      </c>
      <c r="S56" s="25">
        <v>4465</v>
      </c>
      <c r="T56" s="25">
        <v>3654</v>
      </c>
      <c r="U56" s="25">
        <v>145356</v>
      </c>
    </row>
    <row r="57" spans="1:21" x14ac:dyDescent="0.25">
      <c r="A57" s="43">
        <v>54</v>
      </c>
      <c r="B57" s="22" t="s">
        <v>70</v>
      </c>
      <c r="C57" s="24">
        <v>903</v>
      </c>
      <c r="D57" s="25">
        <v>1062</v>
      </c>
      <c r="E57" s="25">
        <v>1267</v>
      </c>
      <c r="F57" s="25">
        <v>1174</v>
      </c>
      <c r="G57" s="24">
        <v>736</v>
      </c>
      <c r="H57" s="24">
        <v>691</v>
      </c>
      <c r="I57" s="24">
        <v>808</v>
      </c>
      <c r="J57" s="25">
        <v>1112</v>
      </c>
      <c r="K57" s="25">
        <v>1287</v>
      </c>
      <c r="L57" s="25">
        <v>1487</v>
      </c>
      <c r="M57" s="25">
        <v>1471</v>
      </c>
      <c r="N57" s="25">
        <v>1449</v>
      </c>
      <c r="O57" s="25">
        <v>1300</v>
      </c>
      <c r="P57" s="24">
        <v>966</v>
      </c>
      <c r="Q57" s="24">
        <v>788</v>
      </c>
      <c r="R57" s="24">
        <v>590</v>
      </c>
      <c r="S57" s="24">
        <v>523</v>
      </c>
      <c r="T57" s="24">
        <v>502</v>
      </c>
      <c r="U57" s="25">
        <v>18116</v>
      </c>
    </row>
    <row r="58" spans="1:21" x14ac:dyDescent="0.25">
      <c r="A58" s="43">
        <v>55</v>
      </c>
      <c r="B58" s="22" t="s">
        <v>71</v>
      </c>
      <c r="C58" s="25">
        <v>1051</v>
      </c>
      <c r="D58" s="25">
        <v>1128</v>
      </c>
      <c r="E58" s="25">
        <v>1317</v>
      </c>
      <c r="F58" s="25">
        <v>1218</v>
      </c>
      <c r="G58" s="24">
        <v>720</v>
      </c>
      <c r="H58" s="24">
        <v>751</v>
      </c>
      <c r="I58" s="24">
        <v>906</v>
      </c>
      <c r="J58" s="25">
        <v>1099</v>
      </c>
      <c r="K58" s="25">
        <v>1095</v>
      </c>
      <c r="L58" s="25">
        <v>1277</v>
      </c>
      <c r="M58" s="25">
        <v>1200</v>
      </c>
      <c r="N58" s="25">
        <v>1145</v>
      </c>
      <c r="O58" s="25">
        <v>1017</v>
      </c>
      <c r="P58" s="24">
        <v>726</v>
      </c>
      <c r="Q58" s="24">
        <v>574</v>
      </c>
      <c r="R58" s="24">
        <v>458</v>
      </c>
      <c r="S58" s="24">
        <v>351</v>
      </c>
      <c r="T58" s="24">
        <v>372</v>
      </c>
      <c r="U58" s="25">
        <v>16405</v>
      </c>
    </row>
    <row r="59" spans="1:21" x14ac:dyDescent="0.25">
      <c r="A59" s="43">
        <v>56</v>
      </c>
      <c r="B59" s="22" t="s">
        <v>13</v>
      </c>
      <c r="C59" s="24">
        <v>878</v>
      </c>
      <c r="D59" s="24">
        <v>834</v>
      </c>
      <c r="E59" s="24">
        <v>950</v>
      </c>
      <c r="F59" s="24">
        <v>869</v>
      </c>
      <c r="G59" s="24">
        <v>600</v>
      </c>
      <c r="H59" s="24">
        <v>573</v>
      </c>
      <c r="I59" s="24">
        <v>807</v>
      </c>
      <c r="J59" s="25">
        <v>1011</v>
      </c>
      <c r="K59" s="25">
        <v>1041</v>
      </c>
      <c r="L59" s="25">
        <v>1149</v>
      </c>
      <c r="M59" s="25">
        <v>1119</v>
      </c>
      <c r="N59" s="25">
        <v>1107</v>
      </c>
      <c r="O59" s="25">
        <v>1080</v>
      </c>
      <c r="P59" s="24">
        <v>790</v>
      </c>
      <c r="Q59" s="24">
        <v>549</v>
      </c>
      <c r="R59" s="24">
        <v>443</v>
      </c>
      <c r="S59" s="24">
        <v>322</v>
      </c>
      <c r="T59" s="24">
        <v>247</v>
      </c>
      <c r="U59" s="25">
        <v>14369</v>
      </c>
    </row>
    <row r="60" spans="1:21" x14ac:dyDescent="0.25">
      <c r="A60" s="43">
        <v>57</v>
      </c>
      <c r="B60" s="22" t="s">
        <v>72</v>
      </c>
      <c r="C60" s="25">
        <v>3947</v>
      </c>
      <c r="D60" s="25">
        <v>4453</v>
      </c>
      <c r="E60" s="25">
        <v>5053</v>
      </c>
      <c r="F60" s="25">
        <v>5487</v>
      </c>
      <c r="G60" s="25">
        <v>4558</v>
      </c>
      <c r="H60" s="25">
        <v>2875</v>
      </c>
      <c r="I60" s="25">
        <v>3279</v>
      </c>
      <c r="J60" s="25">
        <v>4648</v>
      </c>
      <c r="K60" s="25">
        <v>5246</v>
      </c>
      <c r="L60" s="25">
        <v>5667</v>
      </c>
      <c r="M60" s="25">
        <v>5401</v>
      </c>
      <c r="N60" s="25">
        <v>4432</v>
      </c>
      <c r="O60" s="25">
        <v>3228</v>
      </c>
      <c r="P60" s="25">
        <v>1936</v>
      </c>
      <c r="Q60" s="25">
        <v>1075</v>
      </c>
      <c r="R60" s="24">
        <v>797</v>
      </c>
      <c r="S60" s="24">
        <v>540</v>
      </c>
      <c r="T60" s="24">
        <v>559</v>
      </c>
      <c r="U60" s="25">
        <v>63181</v>
      </c>
    </row>
    <row r="61" spans="1:21" x14ac:dyDescent="0.25">
      <c r="A61" s="43">
        <v>58</v>
      </c>
      <c r="B61" s="22" t="s">
        <v>73</v>
      </c>
      <c r="C61" s="24">
        <v>663</v>
      </c>
      <c r="D61" s="24">
        <v>750</v>
      </c>
      <c r="E61" s="24">
        <v>838</v>
      </c>
      <c r="F61" s="24">
        <v>868</v>
      </c>
      <c r="G61" s="24">
        <v>533</v>
      </c>
      <c r="H61" s="24">
        <v>568</v>
      </c>
      <c r="I61" s="24">
        <v>641</v>
      </c>
      <c r="J61" s="24">
        <v>739</v>
      </c>
      <c r="K61" s="24">
        <v>866</v>
      </c>
      <c r="L61" s="24">
        <v>913</v>
      </c>
      <c r="M61" s="24">
        <v>853</v>
      </c>
      <c r="N61" s="24">
        <v>944</v>
      </c>
      <c r="O61" s="24">
        <v>854</v>
      </c>
      <c r="P61" s="24">
        <v>641</v>
      </c>
      <c r="Q61" s="24">
        <v>501</v>
      </c>
      <c r="R61" s="24">
        <v>445</v>
      </c>
      <c r="S61" s="24">
        <v>375</v>
      </c>
      <c r="T61" s="24">
        <v>330</v>
      </c>
      <c r="U61" s="25">
        <v>12322</v>
      </c>
    </row>
    <row r="62" spans="1:21" x14ac:dyDescent="0.25">
      <c r="A62" s="43">
        <v>59</v>
      </c>
      <c r="B62" s="22" t="s">
        <v>41</v>
      </c>
      <c r="C62" s="25">
        <v>4532</v>
      </c>
      <c r="D62" s="25">
        <v>2789</v>
      </c>
      <c r="E62" s="25">
        <v>2171</v>
      </c>
      <c r="F62" s="25">
        <v>2612</v>
      </c>
      <c r="G62" s="25">
        <v>7482</v>
      </c>
      <c r="H62" s="25">
        <v>13515</v>
      </c>
      <c r="I62" s="25">
        <v>13188</v>
      </c>
      <c r="J62" s="25">
        <v>10475</v>
      </c>
      <c r="K62" s="25">
        <v>7325</v>
      </c>
      <c r="L62" s="25">
        <v>6218</v>
      </c>
      <c r="M62" s="25">
        <v>5028</v>
      </c>
      <c r="N62" s="25">
        <v>4694</v>
      </c>
      <c r="O62" s="25">
        <v>4204</v>
      </c>
      <c r="P62" s="25">
        <v>2851</v>
      </c>
      <c r="Q62" s="25">
        <v>2143</v>
      </c>
      <c r="R62" s="25">
        <v>1704</v>
      </c>
      <c r="S62" s="25">
        <v>1449</v>
      </c>
      <c r="T62" s="25">
        <v>1372</v>
      </c>
      <c r="U62" s="25">
        <v>93752</v>
      </c>
    </row>
    <row r="63" spans="1:21" x14ac:dyDescent="0.25">
      <c r="A63" s="43">
        <v>60</v>
      </c>
      <c r="B63" s="22" t="s">
        <v>74</v>
      </c>
      <c r="C63" s="24">
        <v>335</v>
      </c>
      <c r="D63" s="24">
        <v>376</v>
      </c>
      <c r="E63" s="24">
        <v>463</v>
      </c>
      <c r="F63" s="24">
        <v>412</v>
      </c>
      <c r="G63" s="24">
        <v>229</v>
      </c>
      <c r="H63" s="24">
        <v>253</v>
      </c>
      <c r="I63" s="24">
        <v>351</v>
      </c>
      <c r="J63" s="24">
        <v>390</v>
      </c>
      <c r="K63" s="24">
        <v>482</v>
      </c>
      <c r="L63" s="24">
        <v>471</v>
      </c>
      <c r="M63" s="24">
        <v>534</v>
      </c>
      <c r="N63" s="24">
        <v>588</v>
      </c>
      <c r="O63" s="24">
        <v>587</v>
      </c>
      <c r="P63" s="24">
        <v>437</v>
      </c>
      <c r="Q63" s="24">
        <v>308</v>
      </c>
      <c r="R63" s="24">
        <v>245</v>
      </c>
      <c r="S63" s="24">
        <v>174</v>
      </c>
      <c r="T63" s="24">
        <v>165</v>
      </c>
      <c r="U63" s="25">
        <v>6800</v>
      </c>
    </row>
    <row r="64" spans="1:21" x14ac:dyDescent="0.25">
      <c r="A64" s="43">
        <v>61</v>
      </c>
      <c r="B64" s="22" t="s">
        <v>112</v>
      </c>
      <c r="C64" s="24">
        <v>132</v>
      </c>
      <c r="D64" s="24">
        <v>169</v>
      </c>
      <c r="E64" s="24">
        <v>157</v>
      </c>
      <c r="F64" s="24">
        <v>156</v>
      </c>
      <c r="G64" s="24">
        <v>92</v>
      </c>
      <c r="H64" s="24">
        <v>83</v>
      </c>
      <c r="I64" s="24">
        <v>120</v>
      </c>
      <c r="J64" s="24">
        <v>168</v>
      </c>
      <c r="K64" s="24">
        <v>179</v>
      </c>
      <c r="L64" s="24">
        <v>211</v>
      </c>
      <c r="M64" s="24">
        <v>219</v>
      </c>
      <c r="N64" s="24">
        <v>256</v>
      </c>
      <c r="O64" s="24">
        <v>280</v>
      </c>
      <c r="P64" s="24">
        <v>217</v>
      </c>
      <c r="Q64" s="24">
        <v>240</v>
      </c>
      <c r="R64" s="24">
        <v>207</v>
      </c>
      <c r="S64" s="24">
        <v>172</v>
      </c>
      <c r="T64" s="24">
        <v>198</v>
      </c>
      <c r="U64" s="25">
        <v>3256</v>
      </c>
    </row>
    <row r="65" spans="1:21" x14ac:dyDescent="0.25">
      <c r="A65" s="43">
        <v>62</v>
      </c>
      <c r="B65" s="22" t="s">
        <v>75</v>
      </c>
      <c r="C65" s="25">
        <v>1537</v>
      </c>
      <c r="D65" s="25">
        <v>1694</v>
      </c>
      <c r="E65" s="25">
        <v>1901</v>
      </c>
      <c r="F65" s="25">
        <v>1891</v>
      </c>
      <c r="G65" s="25">
        <v>1195</v>
      </c>
      <c r="H65" s="25">
        <v>1104</v>
      </c>
      <c r="I65" s="25">
        <v>1280</v>
      </c>
      <c r="J65" s="25">
        <v>1626</v>
      </c>
      <c r="K65" s="25">
        <v>1761</v>
      </c>
      <c r="L65" s="25">
        <v>2080</v>
      </c>
      <c r="M65" s="25">
        <v>1953</v>
      </c>
      <c r="N65" s="25">
        <v>2162</v>
      </c>
      <c r="O65" s="25">
        <v>2026</v>
      </c>
      <c r="P65" s="25">
        <v>1592</v>
      </c>
      <c r="Q65" s="25">
        <v>1125</v>
      </c>
      <c r="R65" s="24">
        <v>947</v>
      </c>
      <c r="S65" s="24">
        <v>714</v>
      </c>
      <c r="T65" s="24">
        <v>577</v>
      </c>
      <c r="U65" s="25">
        <v>27165</v>
      </c>
    </row>
    <row r="66" spans="1:21" x14ac:dyDescent="0.25">
      <c r="A66" s="43">
        <v>63</v>
      </c>
      <c r="B66" s="22" t="s">
        <v>76</v>
      </c>
      <c r="C66" s="25">
        <v>1014</v>
      </c>
      <c r="D66" s="25">
        <v>1060</v>
      </c>
      <c r="E66" s="25">
        <v>1255</v>
      </c>
      <c r="F66" s="25">
        <v>1309</v>
      </c>
      <c r="G66" s="24">
        <v>952</v>
      </c>
      <c r="H66" s="24">
        <v>793</v>
      </c>
      <c r="I66" s="24">
        <v>844</v>
      </c>
      <c r="J66" s="25">
        <v>1032</v>
      </c>
      <c r="K66" s="25">
        <v>1155</v>
      </c>
      <c r="L66" s="25">
        <v>1272</v>
      </c>
      <c r="M66" s="25">
        <v>1244</v>
      </c>
      <c r="N66" s="25">
        <v>1200</v>
      </c>
      <c r="O66" s="25">
        <v>1065</v>
      </c>
      <c r="P66" s="24">
        <v>800</v>
      </c>
      <c r="Q66" s="24">
        <v>732</v>
      </c>
      <c r="R66" s="24">
        <v>662</v>
      </c>
      <c r="S66" s="24">
        <v>553</v>
      </c>
      <c r="T66" s="24">
        <v>509</v>
      </c>
      <c r="U66" s="25">
        <v>17451</v>
      </c>
    </row>
    <row r="67" spans="1:21" x14ac:dyDescent="0.25">
      <c r="A67" s="43">
        <v>64</v>
      </c>
      <c r="B67" s="22" t="s">
        <v>42</v>
      </c>
      <c r="C67" s="25">
        <v>4928</v>
      </c>
      <c r="D67" s="25">
        <v>4066</v>
      </c>
      <c r="E67" s="25">
        <v>3824</v>
      </c>
      <c r="F67" s="25">
        <v>4658</v>
      </c>
      <c r="G67" s="25">
        <v>9417</v>
      </c>
      <c r="H67" s="25">
        <v>11357</v>
      </c>
      <c r="I67" s="25">
        <v>9347</v>
      </c>
      <c r="J67" s="25">
        <v>8033</v>
      </c>
      <c r="K67" s="25">
        <v>6464</v>
      </c>
      <c r="L67" s="25">
        <v>5942</v>
      </c>
      <c r="M67" s="25">
        <v>5667</v>
      </c>
      <c r="N67" s="25">
        <v>5410</v>
      </c>
      <c r="O67" s="25">
        <v>4955</v>
      </c>
      <c r="P67" s="25">
        <v>3748</v>
      </c>
      <c r="Q67" s="25">
        <v>3022</v>
      </c>
      <c r="R67" s="25">
        <v>2556</v>
      </c>
      <c r="S67" s="25">
        <v>2229</v>
      </c>
      <c r="T67" s="25">
        <v>2088</v>
      </c>
      <c r="U67" s="25">
        <v>97711</v>
      </c>
    </row>
    <row r="68" spans="1:21" x14ac:dyDescent="0.25">
      <c r="A68" s="43">
        <v>65</v>
      </c>
      <c r="B68" s="22" t="s">
        <v>77</v>
      </c>
      <c r="C68" s="24">
        <v>485</v>
      </c>
      <c r="D68" s="24">
        <v>502</v>
      </c>
      <c r="E68" s="24">
        <v>576</v>
      </c>
      <c r="F68" s="24">
        <v>591</v>
      </c>
      <c r="G68" s="24">
        <v>371</v>
      </c>
      <c r="H68" s="24">
        <v>382</v>
      </c>
      <c r="I68" s="24">
        <v>406</v>
      </c>
      <c r="J68" s="24">
        <v>584</v>
      </c>
      <c r="K68" s="24">
        <v>626</v>
      </c>
      <c r="L68" s="24">
        <v>688</v>
      </c>
      <c r="M68" s="24">
        <v>784</v>
      </c>
      <c r="N68" s="24">
        <v>782</v>
      </c>
      <c r="O68" s="24">
        <v>846</v>
      </c>
      <c r="P68" s="24">
        <v>650</v>
      </c>
      <c r="Q68" s="24">
        <v>543</v>
      </c>
      <c r="R68" s="24">
        <v>432</v>
      </c>
      <c r="S68" s="24">
        <v>311</v>
      </c>
      <c r="T68" s="24">
        <v>296</v>
      </c>
      <c r="U68" s="25">
        <v>9855</v>
      </c>
    </row>
    <row r="69" spans="1:21" x14ac:dyDescent="0.25">
      <c r="A69" s="43">
        <v>66</v>
      </c>
      <c r="B69" s="22" t="s">
        <v>78</v>
      </c>
      <c r="C69" s="25">
        <v>1688</v>
      </c>
      <c r="D69" s="25">
        <v>1668</v>
      </c>
      <c r="E69" s="25">
        <v>1625</v>
      </c>
      <c r="F69" s="25">
        <v>1575</v>
      </c>
      <c r="G69" s="25">
        <v>1246</v>
      </c>
      <c r="H69" s="25">
        <v>1192</v>
      </c>
      <c r="I69" s="25">
        <v>1543</v>
      </c>
      <c r="J69" s="25">
        <v>1984</v>
      </c>
      <c r="K69" s="25">
        <v>1795</v>
      </c>
      <c r="L69" s="25">
        <v>1953</v>
      </c>
      <c r="M69" s="25">
        <v>1877</v>
      </c>
      <c r="N69" s="25">
        <v>1656</v>
      </c>
      <c r="O69" s="25">
        <v>1415</v>
      </c>
      <c r="P69" s="24">
        <v>993</v>
      </c>
      <c r="Q69" s="24">
        <v>772</v>
      </c>
      <c r="R69" s="24">
        <v>581</v>
      </c>
      <c r="S69" s="24">
        <v>458</v>
      </c>
      <c r="T69" s="24">
        <v>421</v>
      </c>
      <c r="U69" s="25">
        <v>24442</v>
      </c>
    </row>
    <row r="70" spans="1:21" x14ac:dyDescent="0.25">
      <c r="A70" s="43">
        <v>67</v>
      </c>
      <c r="B70" s="22" t="s">
        <v>88</v>
      </c>
      <c r="C70" s="25">
        <v>1450</v>
      </c>
      <c r="D70" s="25">
        <v>1497</v>
      </c>
      <c r="E70" s="25">
        <v>1572</v>
      </c>
      <c r="F70" s="25">
        <v>1643</v>
      </c>
      <c r="G70" s="25">
        <v>1238</v>
      </c>
      <c r="H70" s="25">
        <v>1441</v>
      </c>
      <c r="I70" s="25">
        <v>1279</v>
      </c>
      <c r="J70" s="25">
        <v>1354</v>
      </c>
      <c r="K70" s="25">
        <v>1504</v>
      </c>
      <c r="L70" s="25">
        <v>1530</v>
      </c>
      <c r="M70" s="25">
        <v>1505</v>
      </c>
      <c r="N70" s="25">
        <v>1254</v>
      </c>
      <c r="O70" s="25">
        <v>1149</v>
      </c>
      <c r="P70" s="24">
        <v>916</v>
      </c>
      <c r="Q70" s="24">
        <v>780</v>
      </c>
      <c r="R70" s="24">
        <v>673</v>
      </c>
      <c r="S70" s="24">
        <v>524</v>
      </c>
      <c r="T70" s="24">
        <v>456</v>
      </c>
      <c r="U70" s="25">
        <v>21765</v>
      </c>
    </row>
    <row r="71" spans="1:21" x14ac:dyDescent="0.25">
      <c r="A71" s="43">
        <v>68</v>
      </c>
      <c r="B71" s="22" t="s">
        <v>79</v>
      </c>
      <c r="C71" s="24">
        <v>290</v>
      </c>
      <c r="D71" s="24">
        <v>393</v>
      </c>
      <c r="E71" s="24">
        <v>466</v>
      </c>
      <c r="F71" s="24">
        <v>425</v>
      </c>
      <c r="G71" s="24">
        <v>207</v>
      </c>
      <c r="H71" s="24">
        <v>211</v>
      </c>
      <c r="I71" s="24">
        <v>194</v>
      </c>
      <c r="J71" s="24">
        <v>391</v>
      </c>
      <c r="K71" s="24">
        <v>449</v>
      </c>
      <c r="L71" s="24">
        <v>501</v>
      </c>
      <c r="M71" s="24">
        <v>514</v>
      </c>
      <c r="N71" s="24">
        <v>485</v>
      </c>
      <c r="O71" s="24">
        <v>486</v>
      </c>
      <c r="P71" s="24">
        <v>362</v>
      </c>
      <c r="Q71" s="24">
        <v>260</v>
      </c>
      <c r="R71" s="24">
        <v>263</v>
      </c>
      <c r="S71" s="24">
        <v>184</v>
      </c>
      <c r="T71" s="24">
        <v>192</v>
      </c>
      <c r="U71" s="25">
        <v>6273</v>
      </c>
    </row>
    <row r="72" spans="1:21" x14ac:dyDescent="0.25">
      <c r="A72" s="43">
        <v>69</v>
      </c>
      <c r="B72" s="22" t="s">
        <v>89</v>
      </c>
      <c r="C72" s="25">
        <v>1681</v>
      </c>
      <c r="D72" s="25">
        <v>1783</v>
      </c>
      <c r="E72" s="25">
        <v>1955</v>
      </c>
      <c r="F72" s="25">
        <v>1961</v>
      </c>
      <c r="G72" s="25">
        <v>1399</v>
      </c>
      <c r="H72" s="25">
        <v>1435</v>
      </c>
      <c r="I72" s="25">
        <v>1544</v>
      </c>
      <c r="J72" s="25">
        <v>1834</v>
      </c>
      <c r="K72" s="25">
        <v>1908</v>
      </c>
      <c r="L72" s="25">
        <v>2123</v>
      </c>
      <c r="M72" s="25">
        <v>2041</v>
      </c>
      <c r="N72" s="25">
        <v>1914</v>
      </c>
      <c r="O72" s="25">
        <v>1650</v>
      </c>
      <c r="P72" s="25">
        <v>1361</v>
      </c>
      <c r="Q72" s="25">
        <v>1095</v>
      </c>
      <c r="R72" s="24">
        <v>989</v>
      </c>
      <c r="S72" s="24">
        <v>791</v>
      </c>
      <c r="T72" s="24">
        <v>653</v>
      </c>
      <c r="U72" s="25">
        <v>28117</v>
      </c>
    </row>
    <row r="73" spans="1:21" x14ac:dyDescent="0.25">
      <c r="A73" s="43">
        <v>70</v>
      </c>
      <c r="B73" s="22" t="s">
        <v>43</v>
      </c>
      <c r="C73" s="25">
        <v>2081</v>
      </c>
      <c r="D73" s="25">
        <v>2177</v>
      </c>
      <c r="E73" s="25">
        <v>2396</v>
      </c>
      <c r="F73" s="25">
        <v>2545</v>
      </c>
      <c r="G73" s="25">
        <v>2506</v>
      </c>
      <c r="H73" s="25">
        <v>1971</v>
      </c>
      <c r="I73" s="25">
        <v>2033</v>
      </c>
      <c r="J73" s="25">
        <v>2129</v>
      </c>
      <c r="K73" s="25">
        <v>2207</v>
      </c>
      <c r="L73" s="25">
        <v>2347</v>
      </c>
      <c r="M73" s="25">
        <v>2094</v>
      </c>
      <c r="N73" s="25">
        <v>1820</v>
      </c>
      <c r="O73" s="25">
        <v>1631</v>
      </c>
      <c r="P73" s="25">
        <v>1264</v>
      </c>
      <c r="Q73" s="25">
        <v>1095</v>
      </c>
      <c r="R73" s="24">
        <v>996</v>
      </c>
      <c r="S73" s="24">
        <v>764</v>
      </c>
      <c r="T73" s="24">
        <v>656</v>
      </c>
      <c r="U73" s="25">
        <v>32712</v>
      </c>
    </row>
    <row r="74" spans="1:21" x14ac:dyDescent="0.25">
      <c r="A74" s="43">
        <v>71</v>
      </c>
      <c r="B74" s="22" t="s">
        <v>80</v>
      </c>
      <c r="C74" s="25">
        <v>2517</v>
      </c>
      <c r="D74" s="25">
        <v>2698</v>
      </c>
      <c r="E74" s="25">
        <v>3026</v>
      </c>
      <c r="F74" s="25">
        <v>3019</v>
      </c>
      <c r="G74" s="25">
        <v>2348</v>
      </c>
      <c r="H74" s="25">
        <v>2348</v>
      </c>
      <c r="I74" s="25">
        <v>2308</v>
      </c>
      <c r="J74" s="25">
        <v>2718</v>
      </c>
      <c r="K74" s="25">
        <v>2668</v>
      </c>
      <c r="L74" s="25">
        <v>3301</v>
      </c>
      <c r="M74" s="25">
        <v>3181</v>
      </c>
      <c r="N74" s="25">
        <v>3166</v>
      </c>
      <c r="O74" s="25">
        <v>2618</v>
      </c>
      <c r="P74" s="25">
        <v>1992</v>
      </c>
      <c r="Q74" s="25">
        <v>1548</v>
      </c>
      <c r="R74" s="25">
        <v>1363</v>
      </c>
      <c r="S74" s="24">
        <v>974</v>
      </c>
      <c r="T74" s="24">
        <v>783</v>
      </c>
      <c r="U74" s="25">
        <v>42576</v>
      </c>
    </row>
    <row r="75" spans="1:21" x14ac:dyDescent="0.25">
      <c r="A75" s="43">
        <v>72</v>
      </c>
      <c r="B75" s="22" t="s">
        <v>81</v>
      </c>
      <c r="C75" s="24">
        <v>198</v>
      </c>
      <c r="D75" s="24">
        <v>298</v>
      </c>
      <c r="E75" s="24">
        <v>372</v>
      </c>
      <c r="F75" s="24">
        <v>289</v>
      </c>
      <c r="G75" s="24">
        <v>187</v>
      </c>
      <c r="H75" s="24">
        <v>195</v>
      </c>
      <c r="I75" s="24">
        <v>187</v>
      </c>
      <c r="J75" s="24">
        <v>267</v>
      </c>
      <c r="K75" s="24">
        <v>326</v>
      </c>
      <c r="L75" s="24">
        <v>372</v>
      </c>
      <c r="M75" s="24">
        <v>331</v>
      </c>
      <c r="N75" s="24">
        <v>351</v>
      </c>
      <c r="O75" s="24">
        <v>287</v>
      </c>
      <c r="P75" s="24">
        <v>275</v>
      </c>
      <c r="Q75" s="24">
        <v>256</v>
      </c>
      <c r="R75" s="24">
        <v>177</v>
      </c>
      <c r="S75" s="24">
        <v>117</v>
      </c>
      <c r="T75" s="24">
        <v>112</v>
      </c>
      <c r="U75" s="25">
        <v>4597</v>
      </c>
    </row>
    <row r="76" spans="1:21" x14ac:dyDescent="0.25">
      <c r="A76" s="43">
        <v>73</v>
      </c>
      <c r="B76" s="22" t="s">
        <v>14</v>
      </c>
      <c r="C76" s="25">
        <v>9692</v>
      </c>
      <c r="D76" s="25">
        <v>8914</v>
      </c>
      <c r="E76" s="25">
        <v>8049</v>
      </c>
      <c r="F76" s="25">
        <v>9229</v>
      </c>
      <c r="G76" s="25">
        <v>11573</v>
      </c>
      <c r="H76" s="25">
        <v>10133</v>
      </c>
      <c r="I76" s="25">
        <v>10548</v>
      </c>
      <c r="J76" s="25">
        <v>11985</v>
      </c>
      <c r="K76" s="25">
        <v>10727</v>
      </c>
      <c r="L76" s="25">
        <v>10587</v>
      </c>
      <c r="M76" s="25">
        <v>9365</v>
      </c>
      <c r="N76" s="25">
        <v>8706</v>
      </c>
      <c r="O76" s="25">
        <v>7908</v>
      </c>
      <c r="P76" s="25">
        <v>6667</v>
      </c>
      <c r="Q76" s="25">
        <v>5867</v>
      </c>
      <c r="R76" s="25">
        <v>5373</v>
      </c>
      <c r="S76" s="25">
        <v>4310</v>
      </c>
      <c r="T76" s="25">
        <v>3774</v>
      </c>
      <c r="U76" s="25">
        <v>153407</v>
      </c>
    </row>
    <row r="77" spans="1:21" x14ac:dyDescent="0.25">
      <c r="A77" s="43">
        <v>74</v>
      </c>
      <c r="B77" s="22" t="s">
        <v>44</v>
      </c>
      <c r="C77" s="25">
        <v>10043</v>
      </c>
      <c r="D77" s="25">
        <v>9480</v>
      </c>
      <c r="E77" s="25">
        <v>9766</v>
      </c>
      <c r="F77" s="25">
        <v>9950</v>
      </c>
      <c r="G77" s="25">
        <v>10568</v>
      </c>
      <c r="H77" s="25">
        <v>10806</v>
      </c>
      <c r="I77" s="25">
        <v>10601</v>
      </c>
      <c r="J77" s="25">
        <v>11126</v>
      </c>
      <c r="K77" s="25">
        <v>10457</v>
      </c>
      <c r="L77" s="25">
        <v>9977</v>
      </c>
      <c r="M77" s="25">
        <v>8716</v>
      </c>
      <c r="N77" s="25">
        <v>7745</v>
      </c>
      <c r="O77" s="25">
        <v>6390</v>
      </c>
      <c r="P77" s="25">
        <v>4607</v>
      </c>
      <c r="Q77" s="25">
        <v>3785</v>
      </c>
      <c r="R77" s="25">
        <v>2609</v>
      </c>
      <c r="S77" s="25">
        <v>1603</v>
      </c>
      <c r="T77" s="25">
        <v>1021</v>
      </c>
      <c r="U77" s="25">
        <v>139250</v>
      </c>
    </row>
    <row r="78" spans="1:21" x14ac:dyDescent="0.25">
      <c r="A78" s="43">
        <v>75</v>
      </c>
      <c r="B78" s="22" t="s">
        <v>90</v>
      </c>
      <c r="C78" s="25">
        <v>2542</v>
      </c>
      <c r="D78" s="25">
        <v>2509</v>
      </c>
      <c r="E78" s="25">
        <v>2491</v>
      </c>
      <c r="F78" s="25">
        <v>2722</v>
      </c>
      <c r="G78" s="25">
        <v>2892</v>
      </c>
      <c r="H78" s="25">
        <v>2386</v>
      </c>
      <c r="I78" s="25">
        <v>2342</v>
      </c>
      <c r="J78" s="25">
        <v>2594</v>
      </c>
      <c r="K78" s="25">
        <v>2328</v>
      </c>
      <c r="L78" s="25">
        <v>2569</v>
      </c>
      <c r="M78" s="25">
        <v>2219</v>
      </c>
      <c r="N78" s="25">
        <v>1952</v>
      </c>
      <c r="O78" s="25">
        <v>1614</v>
      </c>
      <c r="P78" s="25">
        <v>1220</v>
      </c>
      <c r="Q78" s="24">
        <v>880</v>
      </c>
      <c r="R78" s="24">
        <v>769</v>
      </c>
      <c r="S78" s="24">
        <v>581</v>
      </c>
      <c r="T78" s="24">
        <v>454</v>
      </c>
      <c r="U78" s="25">
        <v>35064</v>
      </c>
    </row>
    <row r="79" spans="1:21" x14ac:dyDescent="0.25">
      <c r="A79" s="43">
        <v>76</v>
      </c>
      <c r="B79" s="22" t="s">
        <v>45</v>
      </c>
      <c r="C79" s="25">
        <v>11674</v>
      </c>
      <c r="D79" s="25">
        <v>10110</v>
      </c>
      <c r="E79" s="25">
        <v>9923</v>
      </c>
      <c r="F79" s="25">
        <v>9707</v>
      </c>
      <c r="G79" s="25">
        <v>9416</v>
      </c>
      <c r="H79" s="25">
        <v>10655</v>
      </c>
      <c r="I79" s="25">
        <v>11745</v>
      </c>
      <c r="J79" s="25">
        <v>12150</v>
      </c>
      <c r="K79" s="25">
        <v>10482</v>
      </c>
      <c r="L79" s="25">
        <v>9684</v>
      </c>
      <c r="M79" s="25">
        <v>7781</v>
      </c>
      <c r="N79" s="25">
        <v>6197</v>
      </c>
      <c r="O79" s="25">
        <v>4908</v>
      </c>
      <c r="P79" s="25">
        <v>2898</v>
      </c>
      <c r="Q79" s="25">
        <v>2055</v>
      </c>
      <c r="R79" s="25">
        <v>1516</v>
      </c>
      <c r="S79" s="25">
        <v>1088</v>
      </c>
      <c r="T79" s="24">
        <v>804</v>
      </c>
      <c r="U79" s="25">
        <v>132793</v>
      </c>
    </row>
    <row r="80" spans="1:21" x14ac:dyDescent="0.25">
      <c r="A80" s="43">
        <v>77</v>
      </c>
      <c r="B80" s="22" t="s">
        <v>15</v>
      </c>
      <c r="C80" s="25">
        <v>3932</v>
      </c>
      <c r="D80" s="25">
        <v>2558</v>
      </c>
      <c r="E80" s="25">
        <v>2063</v>
      </c>
      <c r="F80" s="25">
        <v>2447</v>
      </c>
      <c r="G80" s="25">
        <v>7529</v>
      </c>
      <c r="H80" s="25">
        <v>11949</v>
      </c>
      <c r="I80" s="25">
        <v>10360</v>
      </c>
      <c r="J80" s="25">
        <v>7632</v>
      </c>
      <c r="K80" s="25">
        <v>5514</v>
      </c>
      <c r="L80" s="25">
        <v>4592</v>
      </c>
      <c r="M80" s="25">
        <v>4050</v>
      </c>
      <c r="N80" s="25">
        <v>3521</v>
      </c>
      <c r="O80" s="25">
        <v>2988</v>
      </c>
      <c r="P80" s="25">
        <v>2057</v>
      </c>
      <c r="Q80" s="25">
        <v>1773</v>
      </c>
      <c r="R80" s="25">
        <v>1474</v>
      </c>
      <c r="S80" s="25">
        <v>1070</v>
      </c>
      <c r="T80" s="24">
        <v>893</v>
      </c>
      <c r="U80" s="25">
        <v>76402</v>
      </c>
    </row>
    <row r="81" spans="1:104" x14ac:dyDescent="0.25">
      <c r="A81" s="43">
        <v>78</v>
      </c>
      <c r="B81" s="22" t="s">
        <v>82</v>
      </c>
      <c r="C81" s="25">
        <v>9513</v>
      </c>
      <c r="D81" s="25">
        <v>9872</v>
      </c>
      <c r="E81" s="25">
        <v>10758</v>
      </c>
      <c r="F81" s="25">
        <v>11557</v>
      </c>
      <c r="G81" s="25">
        <v>9378</v>
      </c>
      <c r="H81" s="25">
        <v>8222</v>
      </c>
      <c r="I81" s="25">
        <v>9016</v>
      </c>
      <c r="J81" s="25">
        <v>10887</v>
      </c>
      <c r="K81" s="25">
        <v>10852</v>
      </c>
      <c r="L81" s="25">
        <v>11636</v>
      </c>
      <c r="M81" s="25">
        <v>10742</v>
      </c>
      <c r="N81" s="25">
        <v>10000</v>
      </c>
      <c r="O81" s="25">
        <v>8420</v>
      </c>
      <c r="P81" s="25">
        <v>5480</v>
      </c>
      <c r="Q81" s="25">
        <v>3698</v>
      </c>
      <c r="R81" s="25">
        <v>2869</v>
      </c>
      <c r="S81" s="25">
        <v>2197</v>
      </c>
      <c r="T81" s="25">
        <v>1789</v>
      </c>
      <c r="U81" s="25">
        <v>146886</v>
      </c>
    </row>
    <row r="82" spans="1:104" x14ac:dyDescent="0.25">
      <c r="A82" s="43">
        <v>79</v>
      </c>
      <c r="B82" s="22" t="s">
        <v>83</v>
      </c>
      <c r="C82" s="24">
        <v>384</v>
      </c>
      <c r="D82" s="24">
        <v>436</v>
      </c>
      <c r="E82" s="24">
        <v>537</v>
      </c>
      <c r="F82" s="24">
        <v>458</v>
      </c>
      <c r="G82" s="24">
        <v>292</v>
      </c>
      <c r="H82" s="24">
        <v>279</v>
      </c>
      <c r="I82" s="24">
        <v>304</v>
      </c>
      <c r="J82" s="24">
        <v>417</v>
      </c>
      <c r="K82" s="24">
        <v>476</v>
      </c>
      <c r="L82" s="24">
        <v>609</v>
      </c>
      <c r="M82" s="24">
        <v>603</v>
      </c>
      <c r="N82" s="24">
        <v>555</v>
      </c>
      <c r="O82" s="24">
        <v>469</v>
      </c>
      <c r="P82" s="24">
        <v>474</v>
      </c>
      <c r="Q82" s="24">
        <v>425</v>
      </c>
      <c r="R82" s="24">
        <v>373</v>
      </c>
      <c r="S82" s="24">
        <v>339</v>
      </c>
      <c r="T82" s="24">
        <v>228</v>
      </c>
      <c r="U82" s="25">
        <v>7658</v>
      </c>
    </row>
    <row r="83" spans="1:104" x14ac:dyDescent="0.25">
      <c r="A83" s="43">
        <v>80</v>
      </c>
      <c r="B83" s="22" t="s">
        <v>8</v>
      </c>
      <c r="C83" s="24">
        <v>13</v>
      </c>
      <c r="D83" s="24">
        <v>25</v>
      </c>
      <c r="E83" s="24">
        <v>47</v>
      </c>
      <c r="F83" s="24">
        <v>52</v>
      </c>
      <c r="G83" s="24">
        <v>94</v>
      </c>
      <c r="H83" s="24">
        <v>110</v>
      </c>
      <c r="I83" s="24">
        <v>91</v>
      </c>
      <c r="J83" s="24">
        <v>54</v>
      </c>
      <c r="K83" s="24">
        <v>49</v>
      </c>
      <c r="L83" s="24">
        <v>52</v>
      </c>
      <c r="M83" s="24">
        <v>48</v>
      </c>
      <c r="N83" s="24">
        <v>40</v>
      </c>
      <c r="O83" s="24">
        <v>30</v>
      </c>
      <c r="P83" s="24">
        <v>28</v>
      </c>
      <c r="Q83" s="24">
        <v>22</v>
      </c>
      <c r="R83" s="24">
        <v>9</v>
      </c>
      <c r="S83" s="24">
        <v>5</v>
      </c>
      <c r="T83" s="24">
        <v>1</v>
      </c>
      <c r="U83" s="24">
        <v>770</v>
      </c>
    </row>
    <row r="84" spans="1:104" x14ac:dyDescent="0.25">
      <c r="A84" s="43">
        <v>81</v>
      </c>
      <c r="B84" s="23" t="s">
        <v>12</v>
      </c>
      <c r="C84" s="26">
        <v>337862</v>
      </c>
      <c r="D84" s="26">
        <v>323326</v>
      </c>
      <c r="E84" s="26">
        <v>336313</v>
      </c>
      <c r="F84" s="26">
        <v>359433</v>
      </c>
      <c r="G84" s="26">
        <v>388120</v>
      </c>
      <c r="H84" s="26">
        <v>382295</v>
      </c>
      <c r="I84" s="26">
        <v>372839</v>
      </c>
      <c r="J84" s="26">
        <v>404328</v>
      </c>
      <c r="K84" s="26">
        <v>379466</v>
      </c>
      <c r="L84" s="26">
        <v>380389</v>
      </c>
      <c r="M84" s="26">
        <v>344862</v>
      </c>
      <c r="N84" s="26">
        <v>311919</v>
      </c>
      <c r="O84" s="26">
        <v>274503</v>
      </c>
      <c r="P84" s="26">
        <v>205834</v>
      </c>
      <c r="Q84" s="26">
        <v>167956</v>
      </c>
      <c r="R84" s="26">
        <v>141332</v>
      </c>
      <c r="S84" s="26">
        <v>109915</v>
      </c>
      <c r="T84" s="26">
        <v>93131</v>
      </c>
      <c r="U84" s="26">
        <v>5313823</v>
      </c>
    </row>
    <row r="85" spans="1:104" x14ac:dyDescent="0.25">
      <c r="A85" s="44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</row>
    <row r="86" spans="1:104" x14ac:dyDescent="0.25">
      <c r="A86" s="44"/>
      <c r="B86" s="29" t="str">
        <f t="shared" ref="B86:U86" si="0">VLOOKUP($Z$6,$A$4:$U$84,B$2)</f>
        <v xml:space="preserve">Greater Dandenong </v>
      </c>
      <c r="C86" s="29">
        <f t="shared" si="0"/>
        <v>9012</v>
      </c>
      <c r="D86" s="29">
        <f t="shared" si="0"/>
        <v>8072</v>
      </c>
      <c r="E86" s="29">
        <f t="shared" si="0"/>
        <v>8522</v>
      </c>
      <c r="F86" s="29">
        <f t="shared" si="0"/>
        <v>9058</v>
      </c>
      <c r="G86" s="29">
        <f t="shared" si="0"/>
        <v>10236</v>
      </c>
      <c r="H86" s="29">
        <f t="shared" si="0"/>
        <v>10840</v>
      </c>
      <c r="I86" s="29">
        <f t="shared" si="0"/>
        <v>9542</v>
      </c>
      <c r="J86" s="29">
        <f t="shared" si="0"/>
        <v>9794</v>
      </c>
      <c r="K86" s="29">
        <f t="shared" si="0"/>
        <v>8940</v>
      </c>
      <c r="L86" s="29">
        <f t="shared" si="0"/>
        <v>8894</v>
      </c>
      <c r="M86" s="29">
        <f t="shared" si="0"/>
        <v>8643</v>
      </c>
      <c r="N86" s="29">
        <f t="shared" si="0"/>
        <v>7886</v>
      </c>
      <c r="O86" s="29">
        <f t="shared" si="0"/>
        <v>7261</v>
      </c>
      <c r="P86" s="29">
        <f t="shared" si="0"/>
        <v>5283</v>
      </c>
      <c r="Q86" s="29">
        <f t="shared" si="0"/>
        <v>4498</v>
      </c>
      <c r="R86" s="29">
        <f t="shared" si="0"/>
        <v>3815</v>
      </c>
      <c r="S86" s="29">
        <f t="shared" si="0"/>
        <v>2801</v>
      </c>
      <c r="T86" s="29">
        <f t="shared" si="0"/>
        <v>2146</v>
      </c>
      <c r="U86" s="29">
        <f t="shared" si="0"/>
        <v>135243</v>
      </c>
    </row>
    <row r="87" spans="1:104" x14ac:dyDescent="0.25">
      <c r="A87" s="44"/>
      <c r="B87" s="29" t="str">
        <f t="shared" ref="B87:U87" si="1">VLOOKUP($AA$6,$A$4:$U$84,B$2)</f>
        <v xml:space="preserve">Casey </v>
      </c>
      <c r="C87" s="29">
        <f t="shared" si="1"/>
        <v>18912</v>
      </c>
      <c r="D87" s="29">
        <f t="shared" si="1"/>
        <v>18363</v>
      </c>
      <c r="E87" s="29">
        <f t="shared" si="1"/>
        <v>18761</v>
      </c>
      <c r="F87" s="29">
        <f t="shared" si="1"/>
        <v>18311</v>
      </c>
      <c r="G87" s="29">
        <f t="shared" si="1"/>
        <v>16863</v>
      </c>
      <c r="H87" s="29">
        <f t="shared" si="1"/>
        <v>17418</v>
      </c>
      <c r="I87" s="29">
        <f t="shared" si="1"/>
        <v>17931</v>
      </c>
      <c r="J87" s="29">
        <f t="shared" si="1"/>
        <v>19630</v>
      </c>
      <c r="K87" s="29">
        <f t="shared" si="1"/>
        <v>18630</v>
      </c>
      <c r="L87" s="29">
        <f t="shared" si="1"/>
        <v>17961</v>
      </c>
      <c r="M87" s="29">
        <f t="shared" si="1"/>
        <v>14933</v>
      </c>
      <c r="N87" s="29">
        <f t="shared" si="1"/>
        <v>12074</v>
      </c>
      <c r="O87" s="29">
        <f t="shared" si="1"/>
        <v>9417</v>
      </c>
      <c r="P87" s="29">
        <f t="shared" si="1"/>
        <v>6352</v>
      </c>
      <c r="Q87" s="29">
        <f t="shared" si="1"/>
        <v>4687</v>
      </c>
      <c r="R87" s="29">
        <f t="shared" si="1"/>
        <v>3720</v>
      </c>
      <c r="S87" s="29">
        <f t="shared" si="1"/>
        <v>2512</v>
      </c>
      <c r="T87" s="29">
        <f t="shared" si="1"/>
        <v>1861</v>
      </c>
      <c r="U87" s="29">
        <f t="shared" si="1"/>
        <v>238336</v>
      </c>
    </row>
    <row r="88" spans="1:104" x14ac:dyDescent="0.25">
      <c r="A88" s="44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</row>
    <row r="89" spans="1:104" s="28" customFormat="1" x14ac:dyDescent="0.25">
      <c r="A89" s="45"/>
      <c r="C89" s="30">
        <v>0</v>
      </c>
      <c r="D89" s="30">
        <v>1</v>
      </c>
      <c r="E89" s="30">
        <v>2</v>
      </c>
      <c r="F89" s="30">
        <v>3</v>
      </c>
      <c r="G89" s="30">
        <v>4</v>
      </c>
      <c r="H89" s="30">
        <v>5</v>
      </c>
      <c r="I89" s="30">
        <v>6</v>
      </c>
      <c r="J89" s="30">
        <v>7</v>
      </c>
      <c r="K89" s="30">
        <v>8</v>
      </c>
      <c r="L89" s="30">
        <v>9</v>
      </c>
      <c r="M89" s="30">
        <v>10</v>
      </c>
      <c r="N89" s="30">
        <v>11</v>
      </c>
      <c r="O89" s="30">
        <v>12</v>
      </c>
      <c r="P89" s="30">
        <v>13</v>
      </c>
      <c r="Q89" s="30">
        <v>14</v>
      </c>
      <c r="R89" s="30">
        <v>15</v>
      </c>
      <c r="S89" s="30">
        <v>16</v>
      </c>
      <c r="T89" s="30">
        <v>17</v>
      </c>
      <c r="U89" s="30">
        <v>18</v>
      </c>
      <c r="V89" s="30">
        <v>19</v>
      </c>
      <c r="W89" s="30">
        <v>20</v>
      </c>
      <c r="X89" s="30">
        <v>21</v>
      </c>
      <c r="Y89" s="30">
        <v>22</v>
      </c>
      <c r="Z89" s="30">
        <v>23</v>
      </c>
      <c r="AA89" s="30">
        <v>24</v>
      </c>
      <c r="AB89" s="30">
        <v>25</v>
      </c>
      <c r="AC89" s="30">
        <v>26</v>
      </c>
      <c r="AD89" s="30">
        <v>27</v>
      </c>
      <c r="AE89" s="30">
        <v>28</v>
      </c>
      <c r="AF89" s="30">
        <v>29</v>
      </c>
      <c r="AG89" s="30">
        <v>30</v>
      </c>
      <c r="AH89" s="30">
        <v>31</v>
      </c>
      <c r="AI89" s="30">
        <v>32</v>
      </c>
      <c r="AJ89" s="30">
        <v>33</v>
      </c>
      <c r="AK89" s="30">
        <v>34</v>
      </c>
      <c r="AL89" s="30">
        <v>35</v>
      </c>
      <c r="AM89" s="30">
        <v>36</v>
      </c>
      <c r="AN89" s="30">
        <v>37</v>
      </c>
      <c r="AO89" s="30">
        <v>38</v>
      </c>
      <c r="AP89" s="30">
        <v>39</v>
      </c>
      <c r="AQ89" s="30">
        <v>40</v>
      </c>
      <c r="AR89" s="30">
        <v>41</v>
      </c>
      <c r="AS89" s="30">
        <v>42</v>
      </c>
      <c r="AT89" s="30">
        <v>43</v>
      </c>
      <c r="AU89" s="30">
        <v>44</v>
      </c>
      <c r="AV89" s="30">
        <v>45</v>
      </c>
      <c r="AW89" s="30">
        <v>46</v>
      </c>
      <c r="AX89" s="30">
        <v>47</v>
      </c>
      <c r="AY89" s="30">
        <v>48</v>
      </c>
      <c r="AZ89" s="30">
        <v>49</v>
      </c>
      <c r="BA89" s="30">
        <v>50</v>
      </c>
      <c r="BB89" s="30">
        <v>51</v>
      </c>
      <c r="BC89" s="30">
        <v>52</v>
      </c>
      <c r="BD89" s="30">
        <v>53</v>
      </c>
      <c r="BE89" s="30">
        <v>54</v>
      </c>
      <c r="BF89" s="30">
        <v>55</v>
      </c>
      <c r="BG89" s="30">
        <v>56</v>
      </c>
      <c r="BH89" s="30">
        <v>57</v>
      </c>
      <c r="BI89" s="30">
        <v>58</v>
      </c>
      <c r="BJ89" s="30">
        <v>59</v>
      </c>
      <c r="BK89" s="30">
        <v>60</v>
      </c>
      <c r="BL89" s="30">
        <v>61</v>
      </c>
      <c r="BM89" s="30">
        <v>62</v>
      </c>
      <c r="BN89" s="30">
        <v>63</v>
      </c>
      <c r="BO89" s="30">
        <v>64</v>
      </c>
      <c r="BP89" s="30">
        <v>65</v>
      </c>
      <c r="BQ89" s="30">
        <v>66</v>
      </c>
      <c r="BR89" s="30">
        <v>67</v>
      </c>
      <c r="BS89" s="30">
        <v>68</v>
      </c>
      <c r="BT89" s="30">
        <v>69</v>
      </c>
      <c r="BU89" s="30">
        <v>70</v>
      </c>
      <c r="BV89" s="30">
        <v>71</v>
      </c>
      <c r="BW89" s="30">
        <v>72</v>
      </c>
      <c r="BX89" s="30">
        <v>73</v>
      </c>
      <c r="BY89" s="30">
        <v>74</v>
      </c>
      <c r="BZ89" s="30">
        <v>75</v>
      </c>
      <c r="CA89" s="30">
        <v>76</v>
      </c>
      <c r="CB89" s="30">
        <v>77</v>
      </c>
      <c r="CC89" s="30">
        <v>78</v>
      </c>
      <c r="CD89" s="30">
        <v>79</v>
      </c>
      <c r="CE89" s="30">
        <v>80</v>
      </c>
      <c r="CF89" s="30">
        <v>81</v>
      </c>
      <c r="CG89" s="30">
        <v>82</v>
      </c>
      <c r="CH89" s="30">
        <v>83</v>
      </c>
      <c r="CI89" s="30">
        <v>84</v>
      </c>
      <c r="CJ89" s="30">
        <v>85</v>
      </c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</row>
    <row r="90" spans="1:104" x14ac:dyDescent="0.25">
      <c r="A90" s="44"/>
      <c r="B90" s="31" t="str">
        <f>B86</f>
        <v xml:space="preserve">Greater Dandenong </v>
      </c>
      <c r="C90" s="32">
        <f>C86/5</f>
        <v>1802.4</v>
      </c>
      <c r="D90" s="32">
        <f>C86/5</f>
        <v>1802.4</v>
      </c>
      <c r="E90" s="32">
        <f>C86/5</f>
        <v>1802.4</v>
      </c>
      <c r="F90" s="32">
        <f>C86/5</f>
        <v>1802.4</v>
      </c>
      <c r="G90" s="32">
        <f>C86/5</f>
        <v>1802.4</v>
      </c>
      <c r="H90" s="32">
        <f>$D86/5</f>
        <v>1614.4</v>
      </c>
      <c r="I90" s="32">
        <f t="shared" ref="I90:L91" si="2">$D86/5</f>
        <v>1614.4</v>
      </c>
      <c r="J90" s="32">
        <f t="shared" si="2"/>
        <v>1614.4</v>
      </c>
      <c r="K90" s="32">
        <f t="shared" si="2"/>
        <v>1614.4</v>
      </c>
      <c r="L90" s="32">
        <f t="shared" si="2"/>
        <v>1614.4</v>
      </c>
      <c r="M90" s="32">
        <f>$E86/5</f>
        <v>1704.4</v>
      </c>
      <c r="N90" s="32">
        <f t="shared" ref="N90:Q91" si="3">$E86/5</f>
        <v>1704.4</v>
      </c>
      <c r="O90" s="32">
        <f t="shared" si="3"/>
        <v>1704.4</v>
      </c>
      <c r="P90" s="32">
        <f t="shared" si="3"/>
        <v>1704.4</v>
      </c>
      <c r="Q90" s="32">
        <f t="shared" si="3"/>
        <v>1704.4</v>
      </c>
      <c r="R90" s="32">
        <f>$F86/5</f>
        <v>1811.6</v>
      </c>
      <c r="S90" s="32">
        <f t="shared" ref="S90:V91" si="4">$F86/5</f>
        <v>1811.6</v>
      </c>
      <c r="T90" s="32">
        <f t="shared" si="4"/>
        <v>1811.6</v>
      </c>
      <c r="U90" s="32">
        <f t="shared" si="4"/>
        <v>1811.6</v>
      </c>
      <c r="V90" s="32">
        <f t="shared" si="4"/>
        <v>1811.6</v>
      </c>
      <c r="W90" s="32">
        <f>$G86/5</f>
        <v>2047.2</v>
      </c>
      <c r="X90" s="32">
        <f t="shared" ref="X90:AA91" si="5">$G86/5</f>
        <v>2047.2</v>
      </c>
      <c r="Y90" s="32">
        <f t="shared" si="5"/>
        <v>2047.2</v>
      </c>
      <c r="Z90" s="32">
        <f t="shared" si="5"/>
        <v>2047.2</v>
      </c>
      <c r="AA90" s="32">
        <f t="shared" si="5"/>
        <v>2047.2</v>
      </c>
      <c r="AB90" s="32">
        <f>$H86/5</f>
        <v>2168</v>
      </c>
      <c r="AC90" s="32">
        <f t="shared" ref="AC90:AF91" si="6">$H86/5</f>
        <v>2168</v>
      </c>
      <c r="AD90" s="32">
        <f t="shared" si="6"/>
        <v>2168</v>
      </c>
      <c r="AE90" s="32">
        <f t="shared" si="6"/>
        <v>2168</v>
      </c>
      <c r="AF90" s="32">
        <f t="shared" si="6"/>
        <v>2168</v>
      </c>
      <c r="AG90" s="32">
        <f>$I86/5</f>
        <v>1908.4</v>
      </c>
      <c r="AH90" s="32">
        <f t="shared" ref="AH90:AK91" si="7">$I86/5</f>
        <v>1908.4</v>
      </c>
      <c r="AI90" s="32">
        <f t="shared" si="7"/>
        <v>1908.4</v>
      </c>
      <c r="AJ90" s="32">
        <f t="shared" si="7"/>
        <v>1908.4</v>
      </c>
      <c r="AK90" s="32">
        <f t="shared" si="7"/>
        <v>1908.4</v>
      </c>
      <c r="AL90" s="32">
        <f>$J86/5</f>
        <v>1958.8</v>
      </c>
      <c r="AM90" s="32">
        <f t="shared" ref="AM90:AP91" si="8">$J86/5</f>
        <v>1958.8</v>
      </c>
      <c r="AN90" s="32">
        <f t="shared" si="8"/>
        <v>1958.8</v>
      </c>
      <c r="AO90" s="32">
        <f t="shared" si="8"/>
        <v>1958.8</v>
      </c>
      <c r="AP90" s="32">
        <f t="shared" si="8"/>
        <v>1958.8</v>
      </c>
      <c r="AQ90" s="32">
        <f>$K86/5</f>
        <v>1788</v>
      </c>
      <c r="AR90" s="32">
        <f t="shared" ref="AR90:AU91" si="9">$K86/5</f>
        <v>1788</v>
      </c>
      <c r="AS90" s="32">
        <f t="shared" si="9"/>
        <v>1788</v>
      </c>
      <c r="AT90" s="32">
        <f t="shared" si="9"/>
        <v>1788</v>
      </c>
      <c r="AU90" s="32">
        <f t="shared" si="9"/>
        <v>1788</v>
      </c>
      <c r="AV90" s="32">
        <f>$L86/5</f>
        <v>1778.8</v>
      </c>
      <c r="AW90" s="32">
        <f t="shared" ref="AW90:AZ91" si="10">$L86/5</f>
        <v>1778.8</v>
      </c>
      <c r="AX90" s="32">
        <f t="shared" si="10"/>
        <v>1778.8</v>
      </c>
      <c r="AY90" s="32">
        <f t="shared" si="10"/>
        <v>1778.8</v>
      </c>
      <c r="AZ90" s="32">
        <f t="shared" si="10"/>
        <v>1778.8</v>
      </c>
      <c r="BA90" s="32">
        <f>$M86/5</f>
        <v>1728.6</v>
      </c>
      <c r="BB90" s="32">
        <f t="shared" ref="BB90:BE91" si="11">$M86/5</f>
        <v>1728.6</v>
      </c>
      <c r="BC90" s="32">
        <f t="shared" si="11"/>
        <v>1728.6</v>
      </c>
      <c r="BD90" s="32">
        <f t="shared" si="11"/>
        <v>1728.6</v>
      </c>
      <c r="BE90" s="32">
        <f t="shared" si="11"/>
        <v>1728.6</v>
      </c>
      <c r="BF90" s="32">
        <f>$N86/5</f>
        <v>1577.2</v>
      </c>
      <c r="BG90" s="32">
        <f t="shared" ref="BG90:BJ91" si="12">$N86/5</f>
        <v>1577.2</v>
      </c>
      <c r="BH90" s="32">
        <f t="shared" si="12"/>
        <v>1577.2</v>
      </c>
      <c r="BI90" s="32">
        <f t="shared" si="12"/>
        <v>1577.2</v>
      </c>
      <c r="BJ90" s="32">
        <f t="shared" si="12"/>
        <v>1577.2</v>
      </c>
      <c r="BK90" s="32">
        <f>$O86/5</f>
        <v>1452.2</v>
      </c>
      <c r="BL90" s="32">
        <f t="shared" ref="BL90:BO91" si="13">$O86/5</f>
        <v>1452.2</v>
      </c>
      <c r="BM90" s="32">
        <f t="shared" si="13"/>
        <v>1452.2</v>
      </c>
      <c r="BN90" s="32">
        <f t="shared" si="13"/>
        <v>1452.2</v>
      </c>
      <c r="BO90" s="32">
        <f t="shared" si="13"/>
        <v>1452.2</v>
      </c>
      <c r="BP90" s="32">
        <f>$P86/5</f>
        <v>1056.5999999999999</v>
      </c>
      <c r="BQ90" s="32">
        <f t="shared" ref="BQ90:BT91" si="14">$P86/5</f>
        <v>1056.5999999999999</v>
      </c>
      <c r="BR90" s="32">
        <f t="shared" si="14"/>
        <v>1056.5999999999999</v>
      </c>
      <c r="BS90" s="32">
        <f t="shared" si="14"/>
        <v>1056.5999999999999</v>
      </c>
      <c r="BT90" s="32">
        <f t="shared" si="14"/>
        <v>1056.5999999999999</v>
      </c>
      <c r="BU90" s="32">
        <f>$Q86/5</f>
        <v>899.6</v>
      </c>
      <c r="BV90" s="32">
        <f t="shared" ref="BV90:BY91" si="15">$Q86/5</f>
        <v>899.6</v>
      </c>
      <c r="BW90" s="32">
        <f t="shared" si="15"/>
        <v>899.6</v>
      </c>
      <c r="BX90" s="32">
        <f t="shared" si="15"/>
        <v>899.6</v>
      </c>
      <c r="BY90" s="32">
        <f t="shared" si="15"/>
        <v>899.6</v>
      </c>
      <c r="BZ90" s="32">
        <f>$R86/5</f>
        <v>763</v>
      </c>
      <c r="CA90" s="32">
        <f t="shared" ref="CA90:CD91" si="16">$R86/5</f>
        <v>763</v>
      </c>
      <c r="CB90" s="32">
        <f t="shared" si="16"/>
        <v>763</v>
      </c>
      <c r="CC90" s="32">
        <f t="shared" si="16"/>
        <v>763</v>
      </c>
      <c r="CD90" s="32">
        <f t="shared" si="16"/>
        <v>763</v>
      </c>
      <c r="CE90" s="32">
        <f>$S86/5</f>
        <v>560.20000000000005</v>
      </c>
      <c r="CF90" s="32">
        <f t="shared" ref="CF90:CI91" si="17">$S86/5</f>
        <v>560.20000000000005</v>
      </c>
      <c r="CG90" s="32">
        <f t="shared" si="17"/>
        <v>560.20000000000005</v>
      </c>
      <c r="CH90" s="32">
        <f t="shared" si="17"/>
        <v>560.20000000000005</v>
      </c>
      <c r="CI90" s="32">
        <f t="shared" si="17"/>
        <v>560.20000000000005</v>
      </c>
      <c r="CJ90" s="32">
        <f>$T86</f>
        <v>2146</v>
      </c>
    </row>
    <row r="91" spans="1:104" x14ac:dyDescent="0.25">
      <c r="A91" s="44"/>
      <c r="B91" s="31" t="str">
        <f>B87</f>
        <v xml:space="preserve">Casey </v>
      </c>
      <c r="C91" s="32">
        <f>C87/5</f>
        <v>3782.4</v>
      </c>
      <c r="D91" s="32">
        <f>C87/5</f>
        <v>3782.4</v>
      </c>
      <c r="E91" s="32">
        <f>C87/5</f>
        <v>3782.4</v>
      </c>
      <c r="F91" s="32">
        <f>C87/5</f>
        <v>3782.4</v>
      </c>
      <c r="G91" s="32">
        <f>C87/5</f>
        <v>3782.4</v>
      </c>
      <c r="H91" s="32">
        <f>$D87/5</f>
        <v>3672.6</v>
      </c>
      <c r="I91" s="32">
        <f t="shared" si="2"/>
        <v>3672.6</v>
      </c>
      <c r="J91" s="32">
        <f t="shared" si="2"/>
        <v>3672.6</v>
      </c>
      <c r="K91" s="32">
        <f t="shared" si="2"/>
        <v>3672.6</v>
      </c>
      <c r="L91" s="32">
        <f t="shared" si="2"/>
        <v>3672.6</v>
      </c>
      <c r="M91" s="32">
        <f>$E87/5</f>
        <v>3752.2</v>
      </c>
      <c r="N91" s="32">
        <f t="shared" si="3"/>
        <v>3752.2</v>
      </c>
      <c r="O91" s="32">
        <f t="shared" si="3"/>
        <v>3752.2</v>
      </c>
      <c r="P91" s="32">
        <f t="shared" si="3"/>
        <v>3752.2</v>
      </c>
      <c r="Q91" s="32">
        <f t="shared" si="3"/>
        <v>3752.2</v>
      </c>
      <c r="R91" s="32">
        <f>$F87/5</f>
        <v>3662.2</v>
      </c>
      <c r="S91" s="32">
        <f t="shared" si="4"/>
        <v>3662.2</v>
      </c>
      <c r="T91" s="32">
        <f t="shared" si="4"/>
        <v>3662.2</v>
      </c>
      <c r="U91" s="32">
        <f t="shared" si="4"/>
        <v>3662.2</v>
      </c>
      <c r="V91" s="32">
        <f t="shared" si="4"/>
        <v>3662.2</v>
      </c>
      <c r="W91" s="32">
        <f>$G87/5</f>
        <v>3372.6</v>
      </c>
      <c r="X91" s="32">
        <f t="shared" si="5"/>
        <v>3372.6</v>
      </c>
      <c r="Y91" s="32">
        <f t="shared" si="5"/>
        <v>3372.6</v>
      </c>
      <c r="Z91" s="32">
        <f t="shared" si="5"/>
        <v>3372.6</v>
      </c>
      <c r="AA91" s="32">
        <f t="shared" si="5"/>
        <v>3372.6</v>
      </c>
      <c r="AB91" s="32">
        <f>$H87/5</f>
        <v>3483.6</v>
      </c>
      <c r="AC91" s="32">
        <f t="shared" si="6"/>
        <v>3483.6</v>
      </c>
      <c r="AD91" s="32">
        <f t="shared" si="6"/>
        <v>3483.6</v>
      </c>
      <c r="AE91" s="32">
        <f t="shared" si="6"/>
        <v>3483.6</v>
      </c>
      <c r="AF91" s="32">
        <f t="shared" si="6"/>
        <v>3483.6</v>
      </c>
      <c r="AG91" s="32">
        <f>$I87/5</f>
        <v>3586.2</v>
      </c>
      <c r="AH91" s="32">
        <f t="shared" si="7"/>
        <v>3586.2</v>
      </c>
      <c r="AI91" s="32">
        <f t="shared" si="7"/>
        <v>3586.2</v>
      </c>
      <c r="AJ91" s="32">
        <f t="shared" si="7"/>
        <v>3586.2</v>
      </c>
      <c r="AK91" s="32">
        <f t="shared" si="7"/>
        <v>3586.2</v>
      </c>
      <c r="AL91" s="32">
        <f>$J87/5</f>
        <v>3926</v>
      </c>
      <c r="AM91" s="32">
        <f t="shared" si="8"/>
        <v>3926</v>
      </c>
      <c r="AN91" s="32">
        <f t="shared" si="8"/>
        <v>3926</v>
      </c>
      <c r="AO91" s="32">
        <f t="shared" si="8"/>
        <v>3926</v>
      </c>
      <c r="AP91" s="32">
        <f t="shared" si="8"/>
        <v>3926</v>
      </c>
      <c r="AQ91" s="32">
        <f>$K87/5</f>
        <v>3726</v>
      </c>
      <c r="AR91" s="32">
        <f t="shared" si="9"/>
        <v>3726</v>
      </c>
      <c r="AS91" s="32">
        <f t="shared" si="9"/>
        <v>3726</v>
      </c>
      <c r="AT91" s="32">
        <f t="shared" si="9"/>
        <v>3726</v>
      </c>
      <c r="AU91" s="32">
        <f t="shared" si="9"/>
        <v>3726</v>
      </c>
      <c r="AV91" s="32">
        <f>$L87/5</f>
        <v>3592.2</v>
      </c>
      <c r="AW91" s="32">
        <f t="shared" si="10"/>
        <v>3592.2</v>
      </c>
      <c r="AX91" s="32">
        <f t="shared" si="10"/>
        <v>3592.2</v>
      </c>
      <c r="AY91" s="32">
        <f t="shared" si="10"/>
        <v>3592.2</v>
      </c>
      <c r="AZ91" s="32">
        <f t="shared" si="10"/>
        <v>3592.2</v>
      </c>
      <c r="BA91" s="32">
        <f>$M87/5</f>
        <v>2986.6</v>
      </c>
      <c r="BB91" s="32">
        <f t="shared" si="11"/>
        <v>2986.6</v>
      </c>
      <c r="BC91" s="32">
        <f t="shared" si="11"/>
        <v>2986.6</v>
      </c>
      <c r="BD91" s="32">
        <f t="shared" si="11"/>
        <v>2986.6</v>
      </c>
      <c r="BE91" s="32">
        <f t="shared" si="11"/>
        <v>2986.6</v>
      </c>
      <c r="BF91" s="32">
        <f>$N87/5</f>
        <v>2414.8000000000002</v>
      </c>
      <c r="BG91" s="32">
        <f t="shared" si="12"/>
        <v>2414.8000000000002</v>
      </c>
      <c r="BH91" s="32">
        <f t="shared" si="12"/>
        <v>2414.8000000000002</v>
      </c>
      <c r="BI91" s="32">
        <f t="shared" si="12"/>
        <v>2414.8000000000002</v>
      </c>
      <c r="BJ91" s="32">
        <f t="shared" si="12"/>
        <v>2414.8000000000002</v>
      </c>
      <c r="BK91" s="32">
        <f>$O87/5</f>
        <v>1883.4</v>
      </c>
      <c r="BL91" s="32">
        <f t="shared" si="13"/>
        <v>1883.4</v>
      </c>
      <c r="BM91" s="32">
        <f t="shared" si="13"/>
        <v>1883.4</v>
      </c>
      <c r="BN91" s="32">
        <f t="shared" si="13"/>
        <v>1883.4</v>
      </c>
      <c r="BO91" s="32">
        <f t="shared" si="13"/>
        <v>1883.4</v>
      </c>
      <c r="BP91" s="32">
        <f>$P87/5</f>
        <v>1270.4000000000001</v>
      </c>
      <c r="BQ91" s="32">
        <f t="shared" si="14"/>
        <v>1270.4000000000001</v>
      </c>
      <c r="BR91" s="32">
        <f t="shared" si="14"/>
        <v>1270.4000000000001</v>
      </c>
      <c r="BS91" s="32">
        <f t="shared" si="14"/>
        <v>1270.4000000000001</v>
      </c>
      <c r="BT91" s="32">
        <f t="shared" si="14"/>
        <v>1270.4000000000001</v>
      </c>
      <c r="BU91" s="32">
        <f>$Q87/5</f>
        <v>937.4</v>
      </c>
      <c r="BV91" s="32">
        <f t="shared" si="15"/>
        <v>937.4</v>
      </c>
      <c r="BW91" s="32">
        <f t="shared" si="15"/>
        <v>937.4</v>
      </c>
      <c r="BX91" s="32">
        <f t="shared" si="15"/>
        <v>937.4</v>
      </c>
      <c r="BY91" s="32">
        <f t="shared" si="15"/>
        <v>937.4</v>
      </c>
      <c r="BZ91" s="32">
        <f>$R87/5</f>
        <v>744</v>
      </c>
      <c r="CA91" s="32">
        <f t="shared" si="16"/>
        <v>744</v>
      </c>
      <c r="CB91" s="32">
        <f t="shared" si="16"/>
        <v>744</v>
      </c>
      <c r="CC91" s="32">
        <f t="shared" si="16"/>
        <v>744</v>
      </c>
      <c r="CD91" s="32">
        <f t="shared" si="16"/>
        <v>744</v>
      </c>
      <c r="CE91" s="32">
        <f>$S87/5</f>
        <v>502.4</v>
      </c>
      <c r="CF91" s="32">
        <f t="shared" si="17"/>
        <v>502.4</v>
      </c>
      <c r="CG91" s="32">
        <f t="shared" si="17"/>
        <v>502.4</v>
      </c>
      <c r="CH91" s="32">
        <f t="shared" si="17"/>
        <v>502.4</v>
      </c>
      <c r="CI91" s="32">
        <f t="shared" si="17"/>
        <v>502.4</v>
      </c>
      <c r="CJ91" s="32">
        <f>$T87/5</f>
        <v>372.2</v>
      </c>
    </row>
    <row r="92" spans="1:104" x14ac:dyDescent="0.25">
      <c r="A92" s="44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</row>
    <row r="93" spans="1:104" x14ac:dyDescent="0.25">
      <c r="A93" s="44"/>
      <c r="B93" s="34" t="str">
        <f>B90</f>
        <v xml:space="preserve">Greater Dandenong </v>
      </c>
      <c r="C93" s="35" t="str">
        <f>IF(AND(C89&gt;$Z$4,C89&lt;$AA$4),C90," ")</f>
        <v xml:space="preserve"> </v>
      </c>
      <c r="D93" s="35" t="str">
        <f t="shared" ref="D93:K93" si="18">IF(AND(D89&gt;$Z$4,D89&lt;$AA$4),D90," ")</f>
        <v xml:space="preserve"> </v>
      </c>
      <c r="E93" s="35" t="str">
        <f t="shared" si="18"/>
        <v xml:space="preserve"> </v>
      </c>
      <c r="F93" s="35" t="str">
        <f t="shared" si="18"/>
        <v xml:space="preserve"> </v>
      </c>
      <c r="G93" s="35" t="str">
        <f t="shared" si="18"/>
        <v xml:space="preserve"> </v>
      </c>
      <c r="H93" s="35" t="str">
        <f t="shared" si="18"/>
        <v xml:space="preserve"> </v>
      </c>
      <c r="I93" s="35" t="str">
        <f t="shared" si="18"/>
        <v xml:space="preserve"> </v>
      </c>
      <c r="J93" s="35" t="str">
        <f t="shared" si="18"/>
        <v xml:space="preserve"> </v>
      </c>
      <c r="K93" s="35" t="str">
        <f t="shared" si="18"/>
        <v xml:space="preserve"> </v>
      </c>
      <c r="L93" s="35" t="str">
        <f t="shared" ref="L93:BW93" si="19">IF(AND(L89&gt;$Z$4,L89&lt;$AA$4),L90," ")</f>
        <v xml:space="preserve"> </v>
      </c>
      <c r="M93" s="35" t="str">
        <f t="shared" si="19"/>
        <v xml:space="preserve"> </v>
      </c>
      <c r="N93" s="35">
        <f t="shared" si="19"/>
        <v>1704.4</v>
      </c>
      <c r="O93" s="35">
        <f t="shared" si="19"/>
        <v>1704.4</v>
      </c>
      <c r="P93" s="35">
        <f t="shared" si="19"/>
        <v>1704.4</v>
      </c>
      <c r="Q93" s="35">
        <f t="shared" si="19"/>
        <v>1704.4</v>
      </c>
      <c r="R93" s="35">
        <f t="shared" si="19"/>
        <v>1811.6</v>
      </c>
      <c r="S93" s="35">
        <f t="shared" si="19"/>
        <v>1811.6</v>
      </c>
      <c r="T93" s="35">
        <f t="shared" si="19"/>
        <v>1811.6</v>
      </c>
      <c r="U93" s="35">
        <f t="shared" si="19"/>
        <v>1811.6</v>
      </c>
      <c r="V93" s="35">
        <f t="shared" si="19"/>
        <v>1811.6</v>
      </c>
      <c r="W93" s="35">
        <f t="shared" si="19"/>
        <v>2047.2</v>
      </c>
      <c r="X93" s="35">
        <f t="shared" si="19"/>
        <v>2047.2</v>
      </c>
      <c r="Y93" s="35">
        <f t="shared" si="19"/>
        <v>2047.2</v>
      </c>
      <c r="Z93" s="35">
        <f t="shared" si="19"/>
        <v>2047.2</v>
      </c>
      <c r="AA93" s="35">
        <f t="shared" si="19"/>
        <v>2047.2</v>
      </c>
      <c r="AB93" s="35">
        <f t="shared" si="19"/>
        <v>2168</v>
      </c>
      <c r="AC93" s="35" t="str">
        <f t="shared" si="19"/>
        <v xml:space="preserve"> </v>
      </c>
      <c r="AD93" s="35" t="str">
        <f t="shared" si="19"/>
        <v xml:space="preserve"> </v>
      </c>
      <c r="AE93" s="35" t="str">
        <f t="shared" si="19"/>
        <v xml:space="preserve"> </v>
      </c>
      <c r="AF93" s="35" t="str">
        <f t="shared" si="19"/>
        <v xml:space="preserve"> </v>
      </c>
      <c r="AG93" s="35" t="str">
        <f t="shared" si="19"/>
        <v xml:space="preserve"> </v>
      </c>
      <c r="AH93" s="35" t="str">
        <f t="shared" si="19"/>
        <v xml:space="preserve"> </v>
      </c>
      <c r="AI93" s="35" t="str">
        <f t="shared" si="19"/>
        <v xml:space="preserve"> </v>
      </c>
      <c r="AJ93" s="35" t="str">
        <f t="shared" si="19"/>
        <v xml:space="preserve"> </v>
      </c>
      <c r="AK93" s="35" t="str">
        <f t="shared" si="19"/>
        <v xml:space="preserve"> </v>
      </c>
      <c r="AL93" s="35" t="str">
        <f t="shared" si="19"/>
        <v xml:space="preserve"> </v>
      </c>
      <c r="AM93" s="35" t="str">
        <f t="shared" si="19"/>
        <v xml:space="preserve"> </v>
      </c>
      <c r="AN93" s="35" t="str">
        <f t="shared" si="19"/>
        <v xml:space="preserve"> </v>
      </c>
      <c r="AO93" s="35" t="str">
        <f t="shared" si="19"/>
        <v xml:space="preserve"> </v>
      </c>
      <c r="AP93" s="35" t="str">
        <f t="shared" si="19"/>
        <v xml:space="preserve"> </v>
      </c>
      <c r="AQ93" s="35" t="str">
        <f t="shared" si="19"/>
        <v xml:space="preserve"> </v>
      </c>
      <c r="AR93" s="35" t="str">
        <f t="shared" si="19"/>
        <v xml:space="preserve"> </v>
      </c>
      <c r="AS93" s="35" t="str">
        <f t="shared" si="19"/>
        <v xml:space="preserve"> </v>
      </c>
      <c r="AT93" s="35" t="str">
        <f t="shared" si="19"/>
        <v xml:space="preserve"> </v>
      </c>
      <c r="AU93" s="35" t="str">
        <f t="shared" si="19"/>
        <v xml:space="preserve"> </v>
      </c>
      <c r="AV93" s="35" t="str">
        <f t="shared" si="19"/>
        <v xml:space="preserve"> </v>
      </c>
      <c r="AW93" s="35" t="str">
        <f t="shared" si="19"/>
        <v xml:space="preserve"> </v>
      </c>
      <c r="AX93" s="35" t="str">
        <f t="shared" si="19"/>
        <v xml:space="preserve"> </v>
      </c>
      <c r="AY93" s="35" t="str">
        <f t="shared" si="19"/>
        <v xml:space="preserve"> </v>
      </c>
      <c r="AZ93" s="35" t="str">
        <f t="shared" si="19"/>
        <v xml:space="preserve"> </v>
      </c>
      <c r="BA93" s="35" t="str">
        <f t="shared" si="19"/>
        <v xml:space="preserve"> </v>
      </c>
      <c r="BB93" s="35" t="str">
        <f t="shared" si="19"/>
        <v xml:space="preserve"> </v>
      </c>
      <c r="BC93" s="35" t="str">
        <f t="shared" si="19"/>
        <v xml:space="preserve"> </v>
      </c>
      <c r="BD93" s="35" t="str">
        <f t="shared" si="19"/>
        <v xml:space="preserve"> </v>
      </c>
      <c r="BE93" s="35" t="str">
        <f t="shared" si="19"/>
        <v xml:space="preserve"> </v>
      </c>
      <c r="BF93" s="35" t="str">
        <f t="shared" si="19"/>
        <v xml:space="preserve"> </v>
      </c>
      <c r="BG93" s="35" t="str">
        <f t="shared" si="19"/>
        <v xml:space="preserve"> </v>
      </c>
      <c r="BH93" s="35" t="str">
        <f t="shared" si="19"/>
        <v xml:space="preserve"> </v>
      </c>
      <c r="BI93" s="35" t="str">
        <f t="shared" si="19"/>
        <v xml:space="preserve"> </v>
      </c>
      <c r="BJ93" s="35" t="str">
        <f t="shared" si="19"/>
        <v xml:space="preserve"> </v>
      </c>
      <c r="BK93" s="35" t="str">
        <f t="shared" si="19"/>
        <v xml:space="preserve"> </v>
      </c>
      <c r="BL93" s="35" t="str">
        <f t="shared" si="19"/>
        <v xml:space="preserve"> </v>
      </c>
      <c r="BM93" s="35" t="str">
        <f t="shared" si="19"/>
        <v xml:space="preserve"> </v>
      </c>
      <c r="BN93" s="35" t="str">
        <f t="shared" si="19"/>
        <v xml:space="preserve"> </v>
      </c>
      <c r="BO93" s="35" t="str">
        <f t="shared" si="19"/>
        <v xml:space="preserve"> </v>
      </c>
      <c r="BP93" s="35" t="str">
        <f t="shared" si="19"/>
        <v xml:space="preserve"> </v>
      </c>
      <c r="BQ93" s="35" t="str">
        <f t="shared" si="19"/>
        <v xml:space="preserve"> </v>
      </c>
      <c r="BR93" s="35" t="str">
        <f t="shared" si="19"/>
        <v xml:space="preserve"> </v>
      </c>
      <c r="BS93" s="35" t="str">
        <f t="shared" si="19"/>
        <v xml:space="preserve"> </v>
      </c>
      <c r="BT93" s="35" t="str">
        <f t="shared" si="19"/>
        <v xml:space="preserve"> </v>
      </c>
      <c r="BU93" s="35" t="str">
        <f t="shared" si="19"/>
        <v xml:space="preserve"> </v>
      </c>
      <c r="BV93" s="35" t="str">
        <f t="shared" si="19"/>
        <v xml:space="preserve"> </v>
      </c>
      <c r="BW93" s="35" t="str">
        <f t="shared" si="19"/>
        <v xml:space="preserve"> </v>
      </c>
      <c r="BX93" s="35" t="str">
        <f t="shared" ref="BX93:CI93" si="20">IF(AND(BX89&gt;$Z$4,BX89&lt;$AA$4),BX90," ")</f>
        <v xml:space="preserve"> </v>
      </c>
      <c r="BY93" s="35" t="str">
        <f t="shared" si="20"/>
        <v xml:space="preserve"> </v>
      </c>
      <c r="BZ93" s="35" t="str">
        <f t="shared" si="20"/>
        <v xml:space="preserve"> </v>
      </c>
      <c r="CA93" s="35" t="str">
        <f t="shared" si="20"/>
        <v xml:space="preserve"> </v>
      </c>
      <c r="CB93" s="35" t="str">
        <f t="shared" si="20"/>
        <v xml:space="preserve"> </v>
      </c>
      <c r="CC93" s="35" t="str">
        <f t="shared" si="20"/>
        <v xml:space="preserve"> </v>
      </c>
      <c r="CD93" s="35" t="str">
        <f t="shared" si="20"/>
        <v xml:space="preserve"> </v>
      </c>
      <c r="CE93" s="35" t="str">
        <f t="shared" si="20"/>
        <v xml:space="preserve"> </v>
      </c>
      <c r="CF93" s="35" t="str">
        <f t="shared" si="20"/>
        <v xml:space="preserve"> </v>
      </c>
      <c r="CG93" s="35" t="str">
        <f t="shared" si="20"/>
        <v xml:space="preserve"> </v>
      </c>
      <c r="CH93" s="35" t="str">
        <f t="shared" si="20"/>
        <v xml:space="preserve"> </v>
      </c>
      <c r="CI93" s="35" t="str">
        <f t="shared" si="20"/>
        <v xml:space="preserve"> </v>
      </c>
      <c r="CJ93" s="35" t="str">
        <f>IF(AND(CJ89&gt;$Z$4,CJ89&lt;$AA$4),CJ90," ")</f>
        <v xml:space="preserve"> </v>
      </c>
    </row>
    <row r="94" spans="1:104" x14ac:dyDescent="0.25">
      <c r="A94" s="44"/>
      <c r="B94" s="34" t="str">
        <f>B91</f>
        <v xml:space="preserve">Casey </v>
      </c>
      <c r="C94" s="35" t="str">
        <f>IF(AND(C89&gt;$Z$4,C89&lt;$AA$4),C91," ")</f>
        <v xml:space="preserve"> </v>
      </c>
      <c r="D94" s="35" t="str">
        <f t="shared" ref="D94:K94" si="21">IF(AND(D89&gt;$Z$4,D89&lt;$AA$4),D91," ")</f>
        <v xml:space="preserve"> </v>
      </c>
      <c r="E94" s="35" t="str">
        <f t="shared" si="21"/>
        <v xml:space="preserve"> </v>
      </c>
      <c r="F94" s="35" t="str">
        <f t="shared" si="21"/>
        <v xml:space="preserve"> </v>
      </c>
      <c r="G94" s="35" t="str">
        <f t="shared" si="21"/>
        <v xml:space="preserve"> </v>
      </c>
      <c r="H94" s="35" t="str">
        <f t="shared" si="21"/>
        <v xml:space="preserve"> </v>
      </c>
      <c r="I94" s="35" t="str">
        <f t="shared" si="21"/>
        <v xml:space="preserve"> </v>
      </c>
      <c r="J94" s="35" t="str">
        <f t="shared" si="21"/>
        <v xml:space="preserve"> </v>
      </c>
      <c r="K94" s="35" t="str">
        <f t="shared" si="21"/>
        <v xml:space="preserve"> </v>
      </c>
      <c r="L94" s="35" t="str">
        <f t="shared" ref="L94:BW94" si="22">IF(AND(L89&gt;$Z$4,L89&lt;$AA$4),L91," ")</f>
        <v xml:space="preserve"> </v>
      </c>
      <c r="M94" s="35" t="str">
        <f t="shared" si="22"/>
        <v xml:space="preserve"> </v>
      </c>
      <c r="N94" s="35">
        <f t="shared" si="22"/>
        <v>3752.2</v>
      </c>
      <c r="O94" s="35">
        <f t="shared" si="22"/>
        <v>3752.2</v>
      </c>
      <c r="P94" s="35">
        <f t="shared" si="22"/>
        <v>3752.2</v>
      </c>
      <c r="Q94" s="35">
        <f t="shared" si="22"/>
        <v>3752.2</v>
      </c>
      <c r="R94" s="35">
        <f t="shared" si="22"/>
        <v>3662.2</v>
      </c>
      <c r="S94" s="35">
        <f t="shared" si="22"/>
        <v>3662.2</v>
      </c>
      <c r="T94" s="35">
        <f t="shared" si="22"/>
        <v>3662.2</v>
      </c>
      <c r="U94" s="35">
        <f t="shared" si="22"/>
        <v>3662.2</v>
      </c>
      <c r="V94" s="35">
        <f t="shared" si="22"/>
        <v>3662.2</v>
      </c>
      <c r="W94" s="35">
        <f t="shared" si="22"/>
        <v>3372.6</v>
      </c>
      <c r="X94" s="35">
        <f t="shared" si="22"/>
        <v>3372.6</v>
      </c>
      <c r="Y94" s="35">
        <f t="shared" si="22"/>
        <v>3372.6</v>
      </c>
      <c r="Z94" s="35">
        <f t="shared" si="22"/>
        <v>3372.6</v>
      </c>
      <c r="AA94" s="35">
        <f t="shared" si="22"/>
        <v>3372.6</v>
      </c>
      <c r="AB94" s="35">
        <f t="shared" si="22"/>
        <v>3483.6</v>
      </c>
      <c r="AC94" s="35" t="str">
        <f t="shared" si="22"/>
        <v xml:space="preserve"> </v>
      </c>
      <c r="AD94" s="35" t="str">
        <f t="shared" si="22"/>
        <v xml:space="preserve"> </v>
      </c>
      <c r="AE94" s="35" t="str">
        <f t="shared" si="22"/>
        <v xml:space="preserve"> </v>
      </c>
      <c r="AF94" s="35" t="str">
        <f t="shared" si="22"/>
        <v xml:space="preserve"> </v>
      </c>
      <c r="AG94" s="35" t="str">
        <f t="shared" si="22"/>
        <v xml:space="preserve"> </v>
      </c>
      <c r="AH94" s="35" t="str">
        <f t="shared" si="22"/>
        <v xml:space="preserve"> </v>
      </c>
      <c r="AI94" s="35" t="str">
        <f t="shared" si="22"/>
        <v xml:space="preserve"> </v>
      </c>
      <c r="AJ94" s="35" t="str">
        <f t="shared" si="22"/>
        <v xml:space="preserve"> </v>
      </c>
      <c r="AK94" s="35" t="str">
        <f t="shared" si="22"/>
        <v xml:space="preserve"> </v>
      </c>
      <c r="AL94" s="35" t="str">
        <f t="shared" si="22"/>
        <v xml:space="preserve"> </v>
      </c>
      <c r="AM94" s="35" t="str">
        <f t="shared" si="22"/>
        <v xml:space="preserve"> </v>
      </c>
      <c r="AN94" s="35" t="str">
        <f t="shared" si="22"/>
        <v xml:space="preserve"> </v>
      </c>
      <c r="AO94" s="35" t="str">
        <f t="shared" si="22"/>
        <v xml:space="preserve"> </v>
      </c>
      <c r="AP94" s="35" t="str">
        <f t="shared" si="22"/>
        <v xml:space="preserve"> </v>
      </c>
      <c r="AQ94" s="35" t="str">
        <f t="shared" si="22"/>
        <v xml:space="preserve"> </v>
      </c>
      <c r="AR94" s="35" t="str">
        <f t="shared" si="22"/>
        <v xml:space="preserve"> </v>
      </c>
      <c r="AS94" s="35" t="str">
        <f t="shared" si="22"/>
        <v xml:space="preserve"> </v>
      </c>
      <c r="AT94" s="35" t="str">
        <f t="shared" si="22"/>
        <v xml:space="preserve"> </v>
      </c>
      <c r="AU94" s="35" t="str">
        <f t="shared" si="22"/>
        <v xml:space="preserve"> </v>
      </c>
      <c r="AV94" s="35" t="str">
        <f t="shared" si="22"/>
        <v xml:space="preserve"> </v>
      </c>
      <c r="AW94" s="35" t="str">
        <f t="shared" si="22"/>
        <v xml:space="preserve"> </v>
      </c>
      <c r="AX94" s="35" t="str">
        <f t="shared" si="22"/>
        <v xml:space="preserve"> </v>
      </c>
      <c r="AY94" s="35" t="str">
        <f t="shared" si="22"/>
        <v xml:space="preserve"> </v>
      </c>
      <c r="AZ94" s="35" t="str">
        <f t="shared" si="22"/>
        <v xml:space="preserve"> </v>
      </c>
      <c r="BA94" s="35" t="str">
        <f t="shared" si="22"/>
        <v xml:space="preserve"> </v>
      </c>
      <c r="BB94" s="35" t="str">
        <f t="shared" si="22"/>
        <v xml:space="preserve"> </v>
      </c>
      <c r="BC94" s="35" t="str">
        <f t="shared" si="22"/>
        <v xml:space="preserve"> </v>
      </c>
      <c r="BD94" s="35" t="str">
        <f t="shared" si="22"/>
        <v xml:space="preserve"> </v>
      </c>
      <c r="BE94" s="35" t="str">
        <f t="shared" si="22"/>
        <v xml:space="preserve"> </v>
      </c>
      <c r="BF94" s="35" t="str">
        <f t="shared" si="22"/>
        <v xml:space="preserve"> </v>
      </c>
      <c r="BG94" s="35" t="str">
        <f t="shared" si="22"/>
        <v xml:space="preserve"> </v>
      </c>
      <c r="BH94" s="35" t="str">
        <f t="shared" si="22"/>
        <v xml:space="preserve"> </v>
      </c>
      <c r="BI94" s="35" t="str">
        <f t="shared" si="22"/>
        <v xml:space="preserve"> </v>
      </c>
      <c r="BJ94" s="35" t="str">
        <f t="shared" si="22"/>
        <v xml:space="preserve"> </v>
      </c>
      <c r="BK94" s="35" t="str">
        <f t="shared" si="22"/>
        <v xml:space="preserve"> </v>
      </c>
      <c r="BL94" s="35" t="str">
        <f t="shared" si="22"/>
        <v xml:space="preserve"> </v>
      </c>
      <c r="BM94" s="35" t="str">
        <f t="shared" si="22"/>
        <v xml:space="preserve"> </v>
      </c>
      <c r="BN94" s="35" t="str">
        <f t="shared" si="22"/>
        <v xml:space="preserve"> </v>
      </c>
      <c r="BO94" s="35" t="str">
        <f t="shared" si="22"/>
        <v xml:space="preserve"> </v>
      </c>
      <c r="BP94" s="35" t="str">
        <f t="shared" si="22"/>
        <v xml:space="preserve"> </v>
      </c>
      <c r="BQ94" s="35" t="str">
        <f t="shared" si="22"/>
        <v xml:space="preserve"> </v>
      </c>
      <c r="BR94" s="35" t="str">
        <f t="shared" si="22"/>
        <v xml:space="preserve"> </v>
      </c>
      <c r="BS94" s="35" t="str">
        <f t="shared" si="22"/>
        <v xml:space="preserve"> </v>
      </c>
      <c r="BT94" s="35" t="str">
        <f t="shared" si="22"/>
        <v xml:space="preserve"> </v>
      </c>
      <c r="BU94" s="35" t="str">
        <f t="shared" si="22"/>
        <v xml:space="preserve"> </v>
      </c>
      <c r="BV94" s="35" t="str">
        <f t="shared" si="22"/>
        <v xml:space="preserve"> </v>
      </c>
      <c r="BW94" s="35" t="str">
        <f t="shared" si="22"/>
        <v xml:space="preserve"> </v>
      </c>
      <c r="BX94" s="35" t="str">
        <f t="shared" ref="BX94:CJ94" si="23">IF(AND(BX89&gt;$Z$4,BX89&lt;$AA$4),BX91," ")</f>
        <v xml:space="preserve"> </v>
      </c>
      <c r="BY94" s="35" t="str">
        <f t="shared" si="23"/>
        <v xml:space="preserve"> </v>
      </c>
      <c r="BZ94" s="35" t="str">
        <f t="shared" si="23"/>
        <v xml:space="preserve"> </v>
      </c>
      <c r="CA94" s="35" t="str">
        <f t="shared" si="23"/>
        <v xml:space="preserve"> </v>
      </c>
      <c r="CB94" s="35" t="str">
        <f t="shared" si="23"/>
        <v xml:space="preserve"> </v>
      </c>
      <c r="CC94" s="35" t="str">
        <f t="shared" si="23"/>
        <v xml:space="preserve"> </v>
      </c>
      <c r="CD94" s="35" t="str">
        <f t="shared" si="23"/>
        <v xml:space="preserve"> </v>
      </c>
      <c r="CE94" s="35" t="str">
        <f t="shared" si="23"/>
        <v xml:space="preserve"> </v>
      </c>
      <c r="CF94" s="35" t="str">
        <f t="shared" si="23"/>
        <v xml:space="preserve"> </v>
      </c>
      <c r="CG94" s="35" t="str">
        <f t="shared" si="23"/>
        <v xml:space="preserve"> </v>
      </c>
      <c r="CH94" s="35" t="str">
        <f t="shared" si="23"/>
        <v xml:space="preserve"> </v>
      </c>
      <c r="CI94" s="35" t="str">
        <f t="shared" si="23"/>
        <v xml:space="preserve"> </v>
      </c>
      <c r="CJ94" s="35" t="str">
        <f t="shared" si="23"/>
        <v xml:space="preserve"> </v>
      </c>
    </row>
    <row r="95" spans="1:104" x14ac:dyDescent="0.25">
      <c r="A95" s="44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</row>
    <row r="96" spans="1:104" x14ac:dyDescent="0.25">
      <c r="A96" s="44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</row>
    <row r="97" spans="1:21" x14ac:dyDescent="0.25">
      <c r="A97" s="44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</row>
    <row r="98" spans="1:21" x14ac:dyDescent="0.25">
      <c r="A98" s="44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</row>
    <row r="99" spans="1:21" x14ac:dyDescent="0.25">
      <c r="A99" s="44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</row>
    <row r="100" spans="1:21" x14ac:dyDescent="0.25">
      <c r="A100" s="44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</row>
    <row r="101" spans="1:21" x14ac:dyDescent="0.25">
      <c r="A101" s="44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</row>
    <row r="102" spans="1:21" x14ac:dyDescent="0.25">
      <c r="A102" s="44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</row>
    <row r="103" spans="1:21" x14ac:dyDescent="0.25">
      <c r="A103" s="44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</row>
    <row r="104" spans="1:21" x14ac:dyDescent="0.25">
      <c r="A104" s="44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</row>
    <row r="105" spans="1:21" x14ac:dyDescent="0.25">
      <c r="A105" s="44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</row>
    <row r="106" spans="1:21" x14ac:dyDescent="0.25">
      <c r="A106" s="44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</row>
    <row r="107" spans="1:21" x14ac:dyDescent="0.25">
      <c r="A107" s="44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</row>
    <row r="108" spans="1:21" x14ac:dyDescent="0.25">
      <c r="A108" s="44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</row>
    <row r="109" spans="1:21" x14ac:dyDescent="0.25">
      <c r="A109" s="44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</row>
    <row r="110" spans="1:21" x14ac:dyDescent="0.25">
      <c r="A110" s="44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</row>
    <row r="111" spans="1:21" x14ac:dyDescent="0.25">
      <c r="A111" s="44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</row>
    <row r="112" spans="1:21" x14ac:dyDescent="0.25">
      <c r="A112" s="44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</row>
    <row r="113" spans="1:21" x14ac:dyDescent="0.25">
      <c r="A113" s="44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</row>
    <row r="114" spans="1:21" x14ac:dyDescent="0.25">
      <c r="A114" s="44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</row>
    <row r="115" spans="1:21" x14ac:dyDescent="0.25">
      <c r="A115" s="44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</row>
    <row r="116" spans="1:21" x14ac:dyDescent="0.25">
      <c r="A116" s="44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</row>
    <row r="117" spans="1:21" x14ac:dyDescent="0.25">
      <c r="A117" s="44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</row>
    <row r="118" spans="1:21" x14ac:dyDescent="0.25">
      <c r="A118" s="44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</row>
    <row r="119" spans="1:21" x14ac:dyDescent="0.25">
      <c r="A119" s="44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</row>
    <row r="120" spans="1:21" x14ac:dyDescent="0.25">
      <c r="A120" s="44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</row>
    <row r="121" spans="1:21" x14ac:dyDescent="0.25">
      <c r="A121" s="44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</row>
    <row r="122" spans="1:21" x14ac:dyDescent="0.25">
      <c r="A122" s="44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</row>
    <row r="123" spans="1:21" x14ac:dyDescent="0.25">
      <c r="A123" s="44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</row>
    <row r="124" spans="1:21" x14ac:dyDescent="0.25">
      <c r="A124" s="44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</row>
    <row r="125" spans="1:21" x14ac:dyDescent="0.25">
      <c r="A125" s="44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</row>
    <row r="126" spans="1:21" x14ac:dyDescent="0.25">
      <c r="A126" s="44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</row>
    <row r="127" spans="1:21" x14ac:dyDescent="0.25">
      <c r="A127" s="44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</row>
    <row r="128" spans="1:21" x14ac:dyDescent="0.25">
      <c r="A128" s="44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</row>
    <row r="129" spans="1:21" x14ac:dyDescent="0.25">
      <c r="A129" s="44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</row>
    <row r="130" spans="1:21" x14ac:dyDescent="0.25">
      <c r="A130" s="44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</row>
    <row r="131" spans="1:21" x14ac:dyDescent="0.25">
      <c r="A131" s="44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</row>
    <row r="132" spans="1:21" x14ac:dyDescent="0.25">
      <c r="A132" s="44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</row>
    <row r="133" spans="1:21" x14ac:dyDescent="0.25">
      <c r="A133" s="44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</row>
    <row r="134" spans="1:21" x14ac:dyDescent="0.25">
      <c r="A134" s="44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</row>
    <row r="135" spans="1:21" x14ac:dyDescent="0.25">
      <c r="A135" s="44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</row>
    <row r="136" spans="1:21" x14ac:dyDescent="0.25">
      <c r="A136" s="44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</row>
    <row r="137" spans="1:21" x14ac:dyDescent="0.25">
      <c r="A137" s="44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</row>
    <row r="138" spans="1:21" x14ac:dyDescent="0.25">
      <c r="A138" s="44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</row>
    <row r="139" spans="1:21" x14ac:dyDescent="0.25">
      <c r="A139" s="44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</row>
    <row r="140" spans="1:21" x14ac:dyDescent="0.25">
      <c r="A140" s="44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</row>
    <row r="141" spans="1:21" x14ac:dyDescent="0.25">
      <c r="A141" s="44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</row>
    <row r="142" spans="1:21" x14ac:dyDescent="0.25">
      <c r="A142" s="44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</row>
    <row r="143" spans="1:21" x14ac:dyDescent="0.25">
      <c r="A143" s="44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</row>
    <row r="144" spans="1:21" x14ac:dyDescent="0.25">
      <c r="A144" s="44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</row>
    <row r="145" spans="1:21" x14ac:dyDescent="0.25">
      <c r="A145" s="44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</row>
    <row r="146" spans="1:21" x14ac:dyDescent="0.25">
      <c r="A146" s="44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</row>
    <row r="147" spans="1:21" x14ac:dyDescent="0.25">
      <c r="A147" s="44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</row>
    <row r="148" spans="1:21" x14ac:dyDescent="0.25">
      <c r="A148" s="44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</row>
    <row r="149" spans="1:21" x14ac:dyDescent="0.25">
      <c r="A149" s="44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</row>
    <row r="150" spans="1:21" x14ac:dyDescent="0.25">
      <c r="A150" s="44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</row>
    <row r="151" spans="1:21" x14ac:dyDescent="0.25">
      <c r="A151" s="44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</row>
    <row r="152" spans="1:21" x14ac:dyDescent="0.25">
      <c r="A152" s="44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</row>
    <row r="153" spans="1:21" x14ac:dyDescent="0.25">
      <c r="A153" s="44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</row>
    <row r="154" spans="1:21" x14ac:dyDescent="0.25">
      <c r="A154" s="44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</row>
    <row r="155" spans="1:21" x14ac:dyDescent="0.25">
      <c r="A155" s="44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</row>
    <row r="156" spans="1:21" x14ac:dyDescent="0.25">
      <c r="A156" s="44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</row>
    <row r="157" spans="1:21" x14ac:dyDescent="0.25">
      <c r="A157" s="44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</row>
    <row r="158" spans="1:21" x14ac:dyDescent="0.25">
      <c r="A158" s="44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</row>
    <row r="159" spans="1:21" x14ac:dyDescent="0.25">
      <c r="A159" s="44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</row>
    <row r="160" spans="1:21" x14ac:dyDescent="0.25">
      <c r="A160" s="44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</row>
    <row r="161" spans="1:21" x14ac:dyDescent="0.25">
      <c r="A161" s="44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</row>
    <row r="162" spans="1:21" x14ac:dyDescent="0.25">
      <c r="A162" s="44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</row>
    <row r="163" spans="1:21" x14ac:dyDescent="0.25">
      <c r="A163" s="44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</row>
    <row r="164" spans="1:21" x14ac:dyDescent="0.25">
      <c r="A164" s="44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</row>
    <row r="165" spans="1:21" x14ac:dyDescent="0.25">
      <c r="A165" s="44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</row>
    <row r="166" spans="1:21" x14ac:dyDescent="0.25">
      <c r="A166" s="44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</row>
    <row r="167" spans="1:21" x14ac:dyDescent="0.25">
      <c r="A167" s="44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</row>
    <row r="168" spans="1:21" x14ac:dyDescent="0.25">
      <c r="A168" s="44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</row>
    <row r="169" spans="1:21" x14ac:dyDescent="0.25">
      <c r="A169" s="44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</row>
    <row r="170" spans="1:21" x14ac:dyDescent="0.25">
      <c r="A170" s="44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</row>
    <row r="171" spans="1:21" x14ac:dyDescent="0.25">
      <c r="A171" s="44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</row>
    <row r="172" spans="1:21" x14ac:dyDescent="0.25">
      <c r="A172" s="44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</row>
    <row r="173" spans="1:21" x14ac:dyDescent="0.25">
      <c r="A173" s="44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</row>
    <row r="174" spans="1:21" x14ac:dyDescent="0.25">
      <c r="A174" s="44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</row>
    <row r="175" spans="1:21" x14ac:dyDescent="0.25">
      <c r="A175" s="44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</row>
    <row r="176" spans="1:21" x14ac:dyDescent="0.25">
      <c r="A176" s="44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</row>
    <row r="177" spans="1:21" x14ac:dyDescent="0.25">
      <c r="A177" s="44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</row>
    <row r="178" spans="1:21" x14ac:dyDescent="0.25">
      <c r="A178" s="44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</row>
    <row r="179" spans="1:21" x14ac:dyDescent="0.25">
      <c r="A179" s="44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</row>
    <row r="180" spans="1:21" x14ac:dyDescent="0.25">
      <c r="A180" s="44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</row>
    <row r="181" spans="1:21" x14ac:dyDescent="0.25">
      <c r="A181" s="44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</row>
    <row r="182" spans="1:21" x14ac:dyDescent="0.25">
      <c r="A182" s="44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</row>
    <row r="183" spans="1:21" x14ac:dyDescent="0.25">
      <c r="A183" s="44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</row>
    <row r="184" spans="1:21" x14ac:dyDescent="0.25">
      <c r="A184" s="44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</row>
    <row r="185" spans="1:21" x14ac:dyDescent="0.25">
      <c r="A185" s="44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</row>
    <row r="186" spans="1:21" x14ac:dyDescent="0.25">
      <c r="A186" s="44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</row>
    <row r="187" spans="1:21" x14ac:dyDescent="0.25">
      <c r="A187" s="44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</row>
    <row r="188" spans="1:21" x14ac:dyDescent="0.25">
      <c r="A188" s="44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</row>
    <row r="189" spans="1:21" x14ac:dyDescent="0.25">
      <c r="A189" s="44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</row>
    <row r="190" spans="1:21" x14ac:dyDescent="0.25">
      <c r="A190" s="44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</row>
    <row r="191" spans="1:21" x14ac:dyDescent="0.25">
      <c r="A191" s="44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</row>
    <row r="192" spans="1:21" x14ac:dyDescent="0.25">
      <c r="A192" s="44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</row>
    <row r="193" spans="1:21" x14ac:dyDescent="0.25">
      <c r="A193" s="44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</row>
    <row r="194" spans="1:21" x14ac:dyDescent="0.25">
      <c r="A194" s="44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</row>
    <row r="195" spans="1:21" x14ac:dyDescent="0.25">
      <c r="A195" s="44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</row>
    <row r="196" spans="1:21" x14ac:dyDescent="0.25">
      <c r="A196" s="44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</row>
    <row r="197" spans="1:21" x14ac:dyDescent="0.25">
      <c r="A197" s="44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</row>
    <row r="198" spans="1:21" x14ac:dyDescent="0.25">
      <c r="A198" s="44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</row>
    <row r="199" spans="1:21" x14ac:dyDescent="0.25">
      <c r="A199" s="44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</row>
    <row r="200" spans="1:21" x14ac:dyDescent="0.25">
      <c r="A200" s="44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</row>
    <row r="201" spans="1:21" x14ac:dyDescent="0.25">
      <c r="A201" s="44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</row>
    <row r="202" spans="1:21" x14ac:dyDescent="0.25">
      <c r="A202" s="44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</row>
    <row r="203" spans="1:21" x14ac:dyDescent="0.25">
      <c r="A203" s="44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</row>
    <row r="204" spans="1:21" x14ac:dyDescent="0.25">
      <c r="A204" s="44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</row>
    <row r="205" spans="1:21" x14ac:dyDescent="0.25">
      <c r="A205" s="44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</row>
    <row r="206" spans="1:21" x14ac:dyDescent="0.25">
      <c r="A206" s="44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</row>
    <row r="207" spans="1:21" x14ac:dyDescent="0.25">
      <c r="A207" s="44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</row>
    <row r="208" spans="1:21" x14ac:dyDescent="0.25">
      <c r="A208" s="44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</row>
    <row r="209" spans="1:21" x14ac:dyDescent="0.25">
      <c r="A209" s="44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</row>
    <row r="210" spans="1:21" x14ac:dyDescent="0.25">
      <c r="A210" s="44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</row>
    <row r="211" spans="1:21" x14ac:dyDescent="0.25">
      <c r="A211" s="44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</row>
    <row r="212" spans="1:21" x14ac:dyDescent="0.25">
      <c r="A212" s="44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</row>
    <row r="213" spans="1:21" x14ac:dyDescent="0.25">
      <c r="A213" s="44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</row>
    <row r="214" spans="1:21" x14ac:dyDescent="0.25">
      <c r="A214" s="44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</row>
    <row r="215" spans="1:21" x14ac:dyDescent="0.25">
      <c r="A215" s="44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</row>
    <row r="216" spans="1:21" x14ac:dyDescent="0.25">
      <c r="A216" s="44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</row>
    <row r="217" spans="1:21" x14ac:dyDescent="0.25">
      <c r="A217" s="44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</row>
    <row r="218" spans="1:21" x14ac:dyDescent="0.25">
      <c r="A218" s="44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</row>
    <row r="219" spans="1:21" x14ac:dyDescent="0.25">
      <c r="A219" s="44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</row>
    <row r="220" spans="1:21" x14ac:dyDescent="0.25">
      <c r="A220" s="44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</row>
    <row r="221" spans="1:21" x14ac:dyDescent="0.25">
      <c r="A221" s="44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</row>
    <row r="222" spans="1:21" x14ac:dyDescent="0.25">
      <c r="A222" s="44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</row>
    <row r="223" spans="1:21" x14ac:dyDescent="0.25">
      <c r="A223" s="44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</row>
    <row r="224" spans="1:21" x14ac:dyDescent="0.25">
      <c r="A224" s="44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</row>
    <row r="225" spans="1:21" x14ac:dyDescent="0.25">
      <c r="A225" s="44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</row>
    <row r="226" spans="1:21" x14ac:dyDescent="0.25">
      <c r="A226" s="44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</row>
    <row r="227" spans="1:21" x14ac:dyDescent="0.25">
      <c r="A227" s="44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</row>
    <row r="228" spans="1:21" x14ac:dyDescent="0.25">
      <c r="A228" s="44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</row>
    <row r="229" spans="1:21" x14ac:dyDescent="0.25">
      <c r="A229" s="44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</row>
    <row r="230" spans="1:21" x14ac:dyDescent="0.25">
      <c r="A230" s="44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</row>
    <row r="231" spans="1:21" x14ac:dyDescent="0.25">
      <c r="A231" s="44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</row>
    <row r="232" spans="1:21" x14ac:dyDescent="0.25">
      <c r="A232" s="44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</row>
    <row r="233" spans="1:21" x14ac:dyDescent="0.25">
      <c r="A233" s="44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</row>
    <row r="234" spans="1:21" x14ac:dyDescent="0.25">
      <c r="A234" s="44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</row>
    <row r="235" spans="1:21" x14ac:dyDescent="0.25">
      <c r="A235" s="44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</row>
    <row r="236" spans="1:21" x14ac:dyDescent="0.25">
      <c r="A236" s="44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</row>
    <row r="237" spans="1:21" x14ac:dyDescent="0.25">
      <c r="A237" s="44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</row>
    <row r="238" spans="1:21" x14ac:dyDescent="0.25">
      <c r="A238" s="44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</row>
    <row r="239" spans="1:21" x14ac:dyDescent="0.25">
      <c r="A239" s="44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</row>
    <row r="240" spans="1:21" x14ac:dyDescent="0.25">
      <c r="A240" s="44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</row>
    <row r="241" spans="1:21" x14ac:dyDescent="0.25">
      <c r="A241" s="44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</row>
    <row r="242" spans="1:21" x14ac:dyDescent="0.25">
      <c r="A242" s="44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</row>
    <row r="243" spans="1:21" x14ac:dyDescent="0.25">
      <c r="A243" s="44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</row>
    <row r="244" spans="1:21" x14ac:dyDescent="0.25">
      <c r="A244" s="44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</row>
    <row r="245" spans="1:21" x14ac:dyDescent="0.25">
      <c r="A245" s="44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</row>
    <row r="246" spans="1:21" x14ac:dyDescent="0.25">
      <c r="A246" s="44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</row>
    <row r="247" spans="1:21" x14ac:dyDescent="0.25">
      <c r="A247" s="44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</row>
    <row r="248" spans="1:21" x14ac:dyDescent="0.25">
      <c r="A248" s="44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</row>
    <row r="249" spans="1:21" x14ac:dyDescent="0.25">
      <c r="A249" s="44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</row>
    <row r="250" spans="1:21" x14ac:dyDescent="0.25">
      <c r="A250" s="44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</row>
    <row r="251" spans="1:21" x14ac:dyDescent="0.25">
      <c r="A251" s="44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</row>
    <row r="252" spans="1:21" x14ac:dyDescent="0.25">
      <c r="A252" s="44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</row>
    <row r="253" spans="1:21" x14ac:dyDescent="0.25">
      <c r="A253" s="44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</row>
    <row r="254" spans="1:21" x14ac:dyDescent="0.25">
      <c r="A254" s="44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</row>
    <row r="255" spans="1:21" x14ac:dyDescent="0.25">
      <c r="A255" s="44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</row>
    <row r="256" spans="1:21" x14ac:dyDescent="0.25">
      <c r="A256" s="44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</row>
    <row r="257" spans="1:21" x14ac:dyDescent="0.25">
      <c r="A257" s="44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</row>
    <row r="258" spans="1:21" x14ac:dyDescent="0.25">
      <c r="A258" s="44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</row>
    <row r="259" spans="1:21" x14ac:dyDescent="0.25">
      <c r="A259" s="44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</row>
    <row r="260" spans="1:21" x14ac:dyDescent="0.25">
      <c r="A260" s="44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</row>
    <row r="261" spans="1:21" x14ac:dyDescent="0.25">
      <c r="A261" s="44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</row>
    <row r="262" spans="1:21" x14ac:dyDescent="0.25">
      <c r="A262" s="44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</row>
    <row r="263" spans="1:21" x14ac:dyDescent="0.25">
      <c r="A263" s="44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</row>
    <row r="264" spans="1:21" x14ac:dyDescent="0.25">
      <c r="A264" s="44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</row>
    <row r="265" spans="1:21" x14ac:dyDescent="0.25">
      <c r="A265" s="44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</row>
    <row r="266" spans="1:21" x14ac:dyDescent="0.25">
      <c r="A266" s="44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</row>
    <row r="267" spans="1:21" x14ac:dyDescent="0.25">
      <c r="A267" s="44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</row>
    <row r="268" spans="1:21" x14ac:dyDescent="0.25">
      <c r="A268" s="44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</row>
    <row r="269" spans="1:21" x14ac:dyDescent="0.25">
      <c r="A269" s="44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</row>
    <row r="270" spans="1:21" x14ac:dyDescent="0.25">
      <c r="A270" s="44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</row>
    <row r="271" spans="1:21" x14ac:dyDescent="0.25">
      <c r="A271" s="44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</row>
    <row r="272" spans="1:21" x14ac:dyDescent="0.25">
      <c r="A272" s="44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</row>
    <row r="273" spans="1:21" x14ac:dyDescent="0.25">
      <c r="A273" s="44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</row>
    <row r="274" spans="1:21" x14ac:dyDescent="0.25">
      <c r="A274" s="44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</row>
    <row r="275" spans="1:21" x14ac:dyDescent="0.25">
      <c r="A275" s="44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</row>
    <row r="276" spans="1:21" x14ac:dyDescent="0.25">
      <c r="A276" s="44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</row>
    <row r="277" spans="1:21" x14ac:dyDescent="0.25">
      <c r="A277" s="44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</row>
    <row r="278" spans="1:21" x14ac:dyDescent="0.25">
      <c r="A278" s="44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</row>
    <row r="279" spans="1:21" x14ac:dyDescent="0.25">
      <c r="A279" s="44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</row>
    <row r="280" spans="1:21" x14ac:dyDescent="0.25">
      <c r="A280" s="44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</row>
    <row r="281" spans="1:21" x14ac:dyDescent="0.25">
      <c r="A281" s="44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</row>
    <row r="282" spans="1:21" x14ac:dyDescent="0.25">
      <c r="A282" s="44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</row>
    <row r="283" spans="1:21" x14ac:dyDescent="0.25">
      <c r="A283" s="44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</row>
    <row r="284" spans="1:21" x14ac:dyDescent="0.25">
      <c r="A284" s="44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</row>
    <row r="285" spans="1:21" x14ac:dyDescent="0.25">
      <c r="A285" s="44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</row>
    <row r="286" spans="1:21" x14ac:dyDescent="0.25">
      <c r="A286" s="44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</row>
    <row r="287" spans="1:21" x14ac:dyDescent="0.25">
      <c r="A287" s="44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</row>
    <row r="288" spans="1:21" x14ac:dyDescent="0.25">
      <c r="A288" s="44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</row>
    <row r="289" spans="1:21" x14ac:dyDescent="0.25">
      <c r="A289" s="44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</row>
    <row r="290" spans="1:21" x14ac:dyDescent="0.25">
      <c r="A290" s="44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</row>
    <row r="291" spans="1:21" x14ac:dyDescent="0.25">
      <c r="A291" s="44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</row>
    <row r="292" spans="1:21" x14ac:dyDescent="0.25">
      <c r="A292" s="44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</row>
    <row r="293" spans="1:21" x14ac:dyDescent="0.25">
      <c r="A293" s="44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</row>
    <row r="294" spans="1:21" x14ac:dyDescent="0.25">
      <c r="A294" s="44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</row>
    <row r="295" spans="1:21" x14ac:dyDescent="0.25">
      <c r="A295" s="44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</row>
    <row r="296" spans="1:21" x14ac:dyDescent="0.25">
      <c r="A296" s="44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</row>
    <row r="297" spans="1:21" x14ac:dyDescent="0.25">
      <c r="A297" s="44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</row>
    <row r="298" spans="1:21" x14ac:dyDescent="0.25">
      <c r="A298" s="44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</row>
    <row r="299" spans="1:21" x14ac:dyDescent="0.25">
      <c r="A299" s="44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</row>
    <row r="300" spans="1:21" x14ac:dyDescent="0.25">
      <c r="A300" s="44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</row>
    <row r="301" spans="1:21" x14ac:dyDescent="0.25">
      <c r="A301" s="44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</row>
    <row r="302" spans="1:21" x14ac:dyDescent="0.25">
      <c r="A302" s="44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</row>
    <row r="303" spans="1:21" x14ac:dyDescent="0.25">
      <c r="A303" s="44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</row>
    <row r="304" spans="1:21" x14ac:dyDescent="0.25">
      <c r="A304" s="44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</row>
    <row r="305" spans="1:21" x14ac:dyDescent="0.25">
      <c r="A305" s="44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</row>
    <row r="306" spans="1:21" x14ac:dyDescent="0.25">
      <c r="A306" s="44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</row>
    <row r="307" spans="1:21" x14ac:dyDescent="0.25">
      <c r="A307" s="44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</row>
    <row r="308" spans="1:21" x14ac:dyDescent="0.25">
      <c r="A308" s="44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</row>
    <row r="309" spans="1:21" x14ac:dyDescent="0.25">
      <c r="A309" s="44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</row>
    <row r="310" spans="1:21" x14ac:dyDescent="0.25">
      <c r="A310" s="44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</row>
    <row r="311" spans="1:21" x14ac:dyDescent="0.25">
      <c r="A311" s="44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</row>
    <row r="312" spans="1:21" x14ac:dyDescent="0.25">
      <c r="A312" s="44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</row>
    <row r="313" spans="1:21" x14ac:dyDescent="0.25">
      <c r="A313" s="44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</row>
    <row r="314" spans="1:21" x14ac:dyDescent="0.25">
      <c r="A314" s="44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</row>
    <row r="315" spans="1:21" x14ac:dyDescent="0.25">
      <c r="A315" s="44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</row>
    <row r="316" spans="1:21" x14ac:dyDescent="0.25">
      <c r="A316" s="44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</row>
    <row r="317" spans="1:21" x14ac:dyDescent="0.25">
      <c r="A317" s="44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</row>
    <row r="318" spans="1:21" x14ac:dyDescent="0.25">
      <c r="A318" s="44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</row>
    <row r="319" spans="1:21" x14ac:dyDescent="0.25">
      <c r="A319" s="44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</row>
    <row r="320" spans="1:21" x14ac:dyDescent="0.25">
      <c r="A320" s="44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</row>
    <row r="321" spans="1:21" x14ac:dyDescent="0.25">
      <c r="A321" s="44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</row>
    <row r="322" spans="1:21" x14ac:dyDescent="0.25">
      <c r="A322" s="44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</row>
    <row r="323" spans="1:21" x14ac:dyDescent="0.25">
      <c r="A323" s="44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</row>
    <row r="324" spans="1:21" x14ac:dyDescent="0.25">
      <c r="A324" s="44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</row>
    <row r="325" spans="1:21" x14ac:dyDescent="0.25">
      <c r="A325" s="44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</row>
    <row r="326" spans="1:21" x14ac:dyDescent="0.25">
      <c r="A326" s="44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</row>
    <row r="327" spans="1:21" x14ac:dyDescent="0.25">
      <c r="A327" s="44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</row>
    <row r="328" spans="1:21" x14ac:dyDescent="0.25">
      <c r="A328" s="44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</row>
    <row r="329" spans="1:21" x14ac:dyDescent="0.25">
      <c r="A329" s="44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</row>
    <row r="330" spans="1:21" x14ac:dyDescent="0.25">
      <c r="A330" s="44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</row>
    <row r="331" spans="1:21" x14ac:dyDescent="0.25">
      <c r="A331" s="44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</row>
    <row r="332" spans="1:21" x14ac:dyDescent="0.25">
      <c r="A332" s="44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</row>
    <row r="333" spans="1:21" x14ac:dyDescent="0.25">
      <c r="A333" s="44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</row>
    <row r="334" spans="1:21" x14ac:dyDescent="0.25">
      <c r="A334" s="44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</row>
    <row r="335" spans="1:21" x14ac:dyDescent="0.25">
      <c r="A335" s="44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</row>
    <row r="336" spans="1:21" x14ac:dyDescent="0.25">
      <c r="A336" s="44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</row>
    <row r="337" spans="1:21" x14ac:dyDescent="0.25">
      <c r="A337" s="44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</row>
    <row r="338" spans="1:21" x14ac:dyDescent="0.25">
      <c r="A338" s="44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</row>
    <row r="339" spans="1:21" x14ac:dyDescent="0.25">
      <c r="A339" s="44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</row>
    <row r="340" spans="1:21" x14ac:dyDescent="0.25">
      <c r="A340" s="44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</row>
    <row r="341" spans="1:21" x14ac:dyDescent="0.25">
      <c r="A341" s="44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</row>
    <row r="342" spans="1:21" x14ac:dyDescent="0.25">
      <c r="A342" s="44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</row>
    <row r="343" spans="1:21" x14ac:dyDescent="0.25">
      <c r="A343" s="44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</row>
    <row r="344" spans="1:21" x14ac:dyDescent="0.25">
      <c r="A344" s="44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</row>
    <row r="345" spans="1:21" x14ac:dyDescent="0.25">
      <c r="A345" s="44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</row>
    <row r="346" spans="1:21" x14ac:dyDescent="0.25">
      <c r="A346" s="44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</row>
    <row r="347" spans="1:21" x14ac:dyDescent="0.25">
      <c r="A347" s="44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</row>
    <row r="348" spans="1:21" x14ac:dyDescent="0.25">
      <c r="A348" s="44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</row>
    <row r="349" spans="1:21" x14ac:dyDescent="0.25">
      <c r="A349" s="44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</row>
    <row r="350" spans="1:21" x14ac:dyDescent="0.25">
      <c r="A350" s="44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</row>
    <row r="351" spans="1:21" x14ac:dyDescent="0.25">
      <c r="A351" s="44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</row>
    <row r="352" spans="1:21" x14ac:dyDescent="0.25">
      <c r="A352" s="44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</row>
    <row r="353" spans="1:21" x14ac:dyDescent="0.25">
      <c r="A353" s="44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</row>
    <row r="354" spans="1:21" x14ac:dyDescent="0.25">
      <c r="A354" s="44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</row>
    <row r="355" spans="1:21" x14ac:dyDescent="0.25">
      <c r="A355" s="44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</row>
    <row r="356" spans="1:21" x14ac:dyDescent="0.25">
      <c r="A356" s="44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</row>
    <row r="357" spans="1:21" x14ac:dyDescent="0.25">
      <c r="A357" s="44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</row>
    <row r="358" spans="1:21" x14ac:dyDescent="0.25">
      <c r="A358" s="44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</row>
    <row r="359" spans="1:21" x14ac:dyDescent="0.25">
      <c r="A359" s="44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</row>
    <row r="360" spans="1:21" x14ac:dyDescent="0.25">
      <c r="A360" s="44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</row>
    <row r="361" spans="1:21" x14ac:dyDescent="0.25">
      <c r="A361" s="44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</row>
    <row r="362" spans="1:21" x14ac:dyDescent="0.25">
      <c r="A362" s="44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</row>
    <row r="363" spans="1:21" x14ac:dyDescent="0.25">
      <c r="A363" s="44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</row>
    <row r="364" spans="1:21" x14ac:dyDescent="0.25">
      <c r="A364" s="44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</row>
    <row r="365" spans="1:21" x14ac:dyDescent="0.25">
      <c r="A365" s="44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</row>
    <row r="366" spans="1:21" x14ac:dyDescent="0.25">
      <c r="A366" s="44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</row>
    <row r="367" spans="1:21" x14ac:dyDescent="0.25">
      <c r="A367" s="44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</row>
    <row r="368" spans="1:21" x14ac:dyDescent="0.25">
      <c r="A368" s="44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</row>
    <row r="369" spans="1:21" x14ac:dyDescent="0.25">
      <c r="A369" s="44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</row>
    <row r="370" spans="1:21" x14ac:dyDescent="0.25">
      <c r="A370" s="44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</row>
    <row r="371" spans="1:21" x14ac:dyDescent="0.25">
      <c r="A371" s="44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</row>
    <row r="372" spans="1:21" x14ac:dyDescent="0.25">
      <c r="A372" s="44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</row>
    <row r="373" spans="1:21" x14ac:dyDescent="0.25">
      <c r="A373" s="44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</row>
    <row r="374" spans="1:21" x14ac:dyDescent="0.25">
      <c r="A374" s="44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</row>
    <row r="375" spans="1:21" x14ac:dyDescent="0.25">
      <c r="A375" s="44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</row>
    <row r="376" spans="1:21" x14ac:dyDescent="0.25">
      <c r="A376" s="44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</row>
    <row r="377" spans="1:21" x14ac:dyDescent="0.25">
      <c r="A377" s="44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</row>
    <row r="378" spans="1:21" x14ac:dyDescent="0.25">
      <c r="A378" s="44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</row>
    <row r="379" spans="1:21" x14ac:dyDescent="0.25">
      <c r="A379" s="44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</row>
    <row r="380" spans="1:21" x14ac:dyDescent="0.25">
      <c r="A380" s="44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</row>
    <row r="381" spans="1:21" x14ac:dyDescent="0.25">
      <c r="A381" s="44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</row>
    <row r="382" spans="1:21" x14ac:dyDescent="0.25">
      <c r="A382" s="44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</row>
    <row r="383" spans="1:21" x14ac:dyDescent="0.25">
      <c r="A383" s="44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</row>
    <row r="384" spans="1:21" x14ac:dyDescent="0.25">
      <c r="A384" s="44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</row>
    <row r="385" spans="1:21" x14ac:dyDescent="0.25">
      <c r="A385" s="44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</row>
    <row r="386" spans="1:21" x14ac:dyDescent="0.25">
      <c r="A386" s="44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</row>
    <row r="387" spans="1:21" x14ac:dyDescent="0.25">
      <c r="A387" s="44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</row>
    <row r="388" spans="1:21" x14ac:dyDescent="0.25">
      <c r="A388" s="44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</row>
    <row r="389" spans="1:21" x14ac:dyDescent="0.25">
      <c r="A389" s="44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</row>
    <row r="390" spans="1:21" x14ac:dyDescent="0.25">
      <c r="A390" s="44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</row>
    <row r="391" spans="1:21" x14ac:dyDescent="0.25">
      <c r="A391" s="44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</row>
    <row r="392" spans="1:21" x14ac:dyDescent="0.25">
      <c r="A392" s="44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</row>
    <row r="393" spans="1:21" x14ac:dyDescent="0.25">
      <c r="A393" s="44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</row>
    <row r="394" spans="1:21" x14ac:dyDescent="0.25">
      <c r="A394" s="44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</row>
    <row r="395" spans="1:21" x14ac:dyDescent="0.25">
      <c r="A395" s="44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</row>
    <row r="396" spans="1:21" x14ac:dyDescent="0.25">
      <c r="A396" s="44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</row>
    <row r="397" spans="1:21" x14ac:dyDescent="0.25">
      <c r="A397" s="44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</row>
    <row r="398" spans="1:21" x14ac:dyDescent="0.25">
      <c r="A398" s="44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</row>
    <row r="399" spans="1:21" x14ac:dyDescent="0.25">
      <c r="A399" s="44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</row>
    <row r="400" spans="1:21" x14ac:dyDescent="0.25">
      <c r="A400" s="44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</row>
    <row r="401" spans="1:21" x14ac:dyDescent="0.25">
      <c r="A401" s="44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</row>
    <row r="402" spans="1:21" x14ac:dyDescent="0.25">
      <c r="A402" s="44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</row>
    <row r="403" spans="1:21" x14ac:dyDescent="0.25">
      <c r="A403" s="44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</row>
    <row r="404" spans="1:21" x14ac:dyDescent="0.25">
      <c r="A404" s="44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</row>
    <row r="405" spans="1:21" x14ac:dyDescent="0.25">
      <c r="A405" s="44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</row>
    <row r="406" spans="1:21" x14ac:dyDescent="0.25">
      <c r="A406" s="44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</row>
    <row r="407" spans="1:21" x14ac:dyDescent="0.25">
      <c r="A407" s="44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</row>
    <row r="408" spans="1:21" x14ac:dyDescent="0.25">
      <c r="A408" s="44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</row>
    <row r="409" spans="1:21" x14ac:dyDescent="0.25">
      <c r="A409" s="44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</row>
    <row r="410" spans="1:21" x14ac:dyDescent="0.25">
      <c r="A410" s="44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</row>
    <row r="411" spans="1:21" x14ac:dyDescent="0.25">
      <c r="A411" s="44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</row>
    <row r="412" spans="1:21" x14ac:dyDescent="0.25">
      <c r="A412" s="44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</row>
    <row r="413" spans="1:21" x14ac:dyDescent="0.25">
      <c r="A413" s="44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</row>
    <row r="414" spans="1:21" x14ac:dyDescent="0.25">
      <c r="A414" s="44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</row>
    <row r="415" spans="1:21" x14ac:dyDescent="0.25">
      <c r="A415" s="44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</row>
    <row r="416" spans="1:21" x14ac:dyDescent="0.25">
      <c r="A416" s="44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</row>
    <row r="417" spans="1:21" x14ac:dyDescent="0.25">
      <c r="A417" s="44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</row>
    <row r="418" spans="1:21" x14ac:dyDescent="0.25">
      <c r="A418" s="44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</row>
    <row r="419" spans="1:21" x14ac:dyDescent="0.25">
      <c r="A419" s="44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</row>
    <row r="420" spans="1:21" x14ac:dyDescent="0.25">
      <c r="A420" s="44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</row>
    <row r="421" spans="1:21" x14ac:dyDescent="0.25">
      <c r="A421" s="44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</row>
    <row r="422" spans="1:21" x14ac:dyDescent="0.25">
      <c r="A422" s="44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</row>
    <row r="423" spans="1:21" x14ac:dyDescent="0.25">
      <c r="A423" s="44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</row>
    <row r="424" spans="1:21" x14ac:dyDescent="0.25">
      <c r="A424" s="44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</row>
    <row r="425" spans="1:21" x14ac:dyDescent="0.25">
      <c r="A425" s="44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</row>
    <row r="426" spans="1:21" x14ac:dyDescent="0.25">
      <c r="A426" s="44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</row>
    <row r="427" spans="1:21" x14ac:dyDescent="0.25">
      <c r="A427" s="44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</row>
    <row r="428" spans="1:21" x14ac:dyDescent="0.25">
      <c r="A428" s="44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</row>
    <row r="429" spans="1:21" x14ac:dyDescent="0.25">
      <c r="A429" s="44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</row>
    <row r="430" spans="1:21" x14ac:dyDescent="0.25">
      <c r="A430" s="44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</row>
    <row r="431" spans="1:21" x14ac:dyDescent="0.25">
      <c r="A431" s="44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</row>
    <row r="432" spans="1:21" x14ac:dyDescent="0.25">
      <c r="A432" s="44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</row>
    <row r="433" spans="1:21" x14ac:dyDescent="0.25">
      <c r="A433" s="44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</row>
    <row r="434" spans="1:21" x14ac:dyDescent="0.25">
      <c r="A434" s="44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</row>
    <row r="435" spans="1:21" x14ac:dyDescent="0.25">
      <c r="A435" s="44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</row>
    <row r="436" spans="1:21" x14ac:dyDescent="0.25">
      <c r="A436" s="44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</row>
    <row r="437" spans="1:21" x14ac:dyDescent="0.25">
      <c r="A437" s="44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</row>
    <row r="438" spans="1:21" x14ac:dyDescent="0.25">
      <c r="A438" s="44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</row>
    <row r="439" spans="1:21" x14ac:dyDescent="0.25">
      <c r="A439" s="44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</row>
    <row r="440" spans="1:21" x14ac:dyDescent="0.25">
      <c r="A440" s="44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</row>
    <row r="441" spans="1:21" x14ac:dyDescent="0.25">
      <c r="A441" s="44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</row>
    <row r="442" spans="1:21" x14ac:dyDescent="0.25">
      <c r="A442" s="44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</row>
    <row r="443" spans="1:21" x14ac:dyDescent="0.25">
      <c r="A443" s="44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</row>
    <row r="444" spans="1:21" x14ac:dyDescent="0.25">
      <c r="A444" s="44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</row>
    <row r="445" spans="1:21" x14ac:dyDescent="0.25">
      <c r="A445" s="44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</row>
    <row r="446" spans="1:21" x14ac:dyDescent="0.25">
      <c r="A446" s="44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</row>
    <row r="447" spans="1:21" x14ac:dyDescent="0.25">
      <c r="A447" s="44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</row>
    <row r="448" spans="1:21" x14ac:dyDescent="0.25">
      <c r="A448" s="44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</row>
    <row r="449" spans="1:21" x14ac:dyDescent="0.25">
      <c r="A449" s="44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</row>
    <row r="450" spans="1:21" x14ac:dyDescent="0.25">
      <c r="A450" s="44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</row>
    <row r="451" spans="1:21" x14ac:dyDescent="0.25">
      <c r="A451" s="44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</row>
    <row r="452" spans="1:21" x14ac:dyDescent="0.25">
      <c r="A452" s="44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</row>
    <row r="453" spans="1:21" x14ac:dyDescent="0.25">
      <c r="A453" s="44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</row>
    <row r="454" spans="1:21" x14ac:dyDescent="0.25">
      <c r="A454" s="44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</row>
    <row r="455" spans="1:21" x14ac:dyDescent="0.25">
      <c r="A455" s="44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</row>
    <row r="456" spans="1:21" x14ac:dyDescent="0.25"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</row>
    <row r="457" spans="1:21" x14ac:dyDescent="0.25"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</row>
    <row r="458" spans="1:21" x14ac:dyDescent="0.25"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</row>
    <row r="459" spans="1:21" x14ac:dyDescent="0.25"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</row>
    <row r="460" spans="1:21" x14ac:dyDescent="0.25"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</row>
    <row r="461" spans="1:21" x14ac:dyDescent="0.25"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</row>
    <row r="462" spans="1:21" x14ac:dyDescent="0.25"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</row>
    <row r="463" spans="1:21" x14ac:dyDescent="0.25"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</row>
    <row r="464" spans="1:21" x14ac:dyDescent="0.25"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</row>
    <row r="465" spans="3:21" x14ac:dyDescent="0.25"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</row>
    <row r="466" spans="3:21" x14ac:dyDescent="0.25"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</row>
    <row r="467" spans="3:21" x14ac:dyDescent="0.25"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</row>
    <row r="468" spans="3:21" x14ac:dyDescent="0.25"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</row>
    <row r="469" spans="3:21" x14ac:dyDescent="0.25"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</row>
    <row r="470" spans="3:21" x14ac:dyDescent="0.25"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</row>
    <row r="471" spans="3:21" x14ac:dyDescent="0.25"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</row>
    <row r="472" spans="3:21" x14ac:dyDescent="0.25"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</row>
    <row r="473" spans="3:21" x14ac:dyDescent="0.25"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</row>
    <row r="474" spans="3:21" x14ac:dyDescent="0.25"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</row>
    <row r="475" spans="3:21" x14ac:dyDescent="0.25"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</row>
    <row r="476" spans="3:21" x14ac:dyDescent="0.25"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</row>
    <row r="477" spans="3:21" x14ac:dyDescent="0.25"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</row>
    <row r="478" spans="3:21" x14ac:dyDescent="0.25"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</row>
    <row r="479" spans="3:21" x14ac:dyDescent="0.25"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</row>
    <row r="480" spans="3:21" x14ac:dyDescent="0.25"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</row>
    <row r="481" spans="3:21" x14ac:dyDescent="0.25"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</row>
    <row r="482" spans="3:21" x14ac:dyDescent="0.25"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</row>
    <row r="483" spans="3:21" x14ac:dyDescent="0.25"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</row>
    <row r="484" spans="3:21" x14ac:dyDescent="0.25"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</row>
    <row r="485" spans="3:21" x14ac:dyDescent="0.25"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</row>
    <row r="486" spans="3:21" x14ac:dyDescent="0.25"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</row>
    <row r="487" spans="3:21" x14ac:dyDescent="0.25"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</row>
    <row r="488" spans="3:21" x14ac:dyDescent="0.25"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</row>
    <row r="489" spans="3:21" x14ac:dyDescent="0.25"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</row>
    <row r="490" spans="3:21" x14ac:dyDescent="0.25"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</row>
    <row r="491" spans="3:21" x14ac:dyDescent="0.25"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</row>
    <row r="492" spans="3:21" x14ac:dyDescent="0.25"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</row>
    <row r="493" spans="3:21" x14ac:dyDescent="0.25"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</row>
    <row r="494" spans="3:21" x14ac:dyDescent="0.25"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</row>
    <row r="495" spans="3:21" x14ac:dyDescent="0.25"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</row>
    <row r="496" spans="3:21" x14ac:dyDescent="0.25"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</row>
    <row r="497" spans="3:21" x14ac:dyDescent="0.25"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</row>
    <row r="498" spans="3:21" x14ac:dyDescent="0.25"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</row>
    <row r="499" spans="3:21" x14ac:dyDescent="0.25"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</row>
    <row r="500" spans="3:21" x14ac:dyDescent="0.25"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</row>
    <row r="501" spans="3:21" x14ac:dyDescent="0.25"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</row>
    <row r="502" spans="3:21" x14ac:dyDescent="0.25"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</row>
    <row r="503" spans="3:21" x14ac:dyDescent="0.25"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</row>
    <row r="504" spans="3:21" x14ac:dyDescent="0.25"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</row>
    <row r="505" spans="3:21" x14ac:dyDescent="0.25"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</row>
    <row r="506" spans="3:21" x14ac:dyDescent="0.25"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</row>
    <row r="507" spans="3:21" x14ac:dyDescent="0.25"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</row>
    <row r="508" spans="3:21" x14ac:dyDescent="0.25"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</row>
    <row r="509" spans="3:21" x14ac:dyDescent="0.25"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</row>
    <row r="510" spans="3:21" x14ac:dyDescent="0.25"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</row>
    <row r="511" spans="3:21" x14ac:dyDescent="0.25"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</row>
    <row r="512" spans="3:21" x14ac:dyDescent="0.25"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</row>
    <row r="513" spans="3:21" x14ac:dyDescent="0.25"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</row>
    <row r="514" spans="3:21" x14ac:dyDescent="0.25"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</row>
    <row r="515" spans="3:21" x14ac:dyDescent="0.25"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</row>
    <row r="516" spans="3:21" x14ac:dyDescent="0.25"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</row>
    <row r="517" spans="3:21" x14ac:dyDescent="0.25"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</row>
    <row r="518" spans="3:21" x14ac:dyDescent="0.25"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</row>
    <row r="519" spans="3:21" x14ac:dyDescent="0.25"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</row>
    <row r="520" spans="3:21" x14ac:dyDescent="0.25"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</row>
    <row r="521" spans="3:21" x14ac:dyDescent="0.25"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</row>
    <row r="522" spans="3:21" x14ac:dyDescent="0.25"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</row>
    <row r="523" spans="3:21" x14ac:dyDescent="0.25"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</row>
    <row r="524" spans="3:21" x14ac:dyDescent="0.25"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</row>
    <row r="525" spans="3:21" x14ac:dyDescent="0.25"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</row>
    <row r="526" spans="3:21" x14ac:dyDescent="0.25"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</row>
    <row r="527" spans="3:21" x14ac:dyDescent="0.25"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</row>
    <row r="528" spans="3:21" x14ac:dyDescent="0.25"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</row>
    <row r="529" spans="3:21" x14ac:dyDescent="0.25"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</row>
    <row r="530" spans="3:21" x14ac:dyDescent="0.25"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</row>
    <row r="531" spans="3:21" x14ac:dyDescent="0.25"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</row>
    <row r="532" spans="3:21" x14ac:dyDescent="0.25"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</row>
    <row r="533" spans="3:21" x14ac:dyDescent="0.25"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</row>
    <row r="534" spans="3:21" x14ac:dyDescent="0.25"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</row>
    <row r="535" spans="3:21" x14ac:dyDescent="0.25"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</row>
    <row r="536" spans="3:21" x14ac:dyDescent="0.25"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</row>
    <row r="537" spans="3:21" x14ac:dyDescent="0.25"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</row>
    <row r="538" spans="3:21" x14ac:dyDescent="0.25"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</row>
    <row r="539" spans="3:21" x14ac:dyDescent="0.25"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</row>
    <row r="540" spans="3:21" x14ac:dyDescent="0.25"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</row>
    <row r="541" spans="3:21" x14ac:dyDescent="0.25"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</row>
    <row r="542" spans="3:21" x14ac:dyDescent="0.25"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</row>
    <row r="543" spans="3:21" x14ac:dyDescent="0.25"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</row>
    <row r="544" spans="3:21" x14ac:dyDescent="0.25"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</row>
    <row r="545" spans="3:21" x14ac:dyDescent="0.25"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</row>
    <row r="546" spans="3:21" x14ac:dyDescent="0.25"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</row>
    <row r="547" spans="3:21" x14ac:dyDescent="0.25"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</row>
    <row r="548" spans="3:21" x14ac:dyDescent="0.25"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</row>
    <row r="549" spans="3:21" x14ac:dyDescent="0.25"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</row>
    <row r="550" spans="3:21" x14ac:dyDescent="0.25"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</row>
    <row r="551" spans="3:21" x14ac:dyDescent="0.25"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</row>
    <row r="552" spans="3:21" x14ac:dyDescent="0.25"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</row>
    <row r="553" spans="3:21" x14ac:dyDescent="0.25"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</row>
    <row r="554" spans="3:21" x14ac:dyDescent="0.25"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</row>
    <row r="555" spans="3:21" x14ac:dyDescent="0.25"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</row>
    <row r="556" spans="3:21" x14ac:dyDescent="0.25"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</row>
    <row r="557" spans="3:21" x14ac:dyDescent="0.25"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</row>
    <row r="558" spans="3:21" x14ac:dyDescent="0.25"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</row>
    <row r="559" spans="3:21" x14ac:dyDescent="0.25"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</row>
    <row r="560" spans="3:21" x14ac:dyDescent="0.25"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</row>
    <row r="561" spans="3:21" x14ac:dyDescent="0.25"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</row>
    <row r="562" spans="3:21" x14ac:dyDescent="0.25"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</row>
    <row r="563" spans="3:21" x14ac:dyDescent="0.25"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</row>
    <row r="564" spans="3:21" x14ac:dyDescent="0.25"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</row>
    <row r="565" spans="3:21" x14ac:dyDescent="0.25"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</row>
    <row r="566" spans="3:21" x14ac:dyDescent="0.25"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</row>
    <row r="567" spans="3:21" x14ac:dyDescent="0.25"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</row>
    <row r="568" spans="3:21" x14ac:dyDescent="0.25"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</row>
    <row r="569" spans="3:21" x14ac:dyDescent="0.25"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</row>
    <row r="570" spans="3:21" x14ac:dyDescent="0.25"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</row>
    <row r="571" spans="3:21" x14ac:dyDescent="0.25"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</row>
    <row r="572" spans="3:21" x14ac:dyDescent="0.25"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</row>
    <row r="573" spans="3:21" x14ac:dyDescent="0.25"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</row>
    <row r="574" spans="3:21" x14ac:dyDescent="0.25"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</row>
    <row r="575" spans="3:21" x14ac:dyDescent="0.25"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</row>
    <row r="576" spans="3:21" x14ac:dyDescent="0.25"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</row>
    <row r="577" spans="3:21" x14ac:dyDescent="0.25"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</row>
    <row r="578" spans="3:21" x14ac:dyDescent="0.25"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</row>
    <row r="579" spans="3:21" x14ac:dyDescent="0.25"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</row>
    <row r="580" spans="3:21" x14ac:dyDescent="0.25"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</row>
    <row r="581" spans="3:21" x14ac:dyDescent="0.25"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</row>
    <row r="582" spans="3:21" x14ac:dyDescent="0.25"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</row>
    <row r="583" spans="3:21" x14ac:dyDescent="0.25"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</row>
    <row r="584" spans="3:21" x14ac:dyDescent="0.25"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</row>
    <row r="585" spans="3:21" x14ac:dyDescent="0.25"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</row>
    <row r="586" spans="3:21" x14ac:dyDescent="0.25"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</row>
    <row r="587" spans="3:21" x14ac:dyDescent="0.25"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</row>
    <row r="588" spans="3:21" x14ac:dyDescent="0.25"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</row>
    <row r="589" spans="3:21" x14ac:dyDescent="0.25"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</row>
    <row r="590" spans="3:21" x14ac:dyDescent="0.25"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</row>
    <row r="591" spans="3:21" x14ac:dyDescent="0.25"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</row>
    <row r="592" spans="3:21" x14ac:dyDescent="0.25"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</row>
    <row r="593" spans="3:21" x14ac:dyDescent="0.25"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</row>
    <row r="594" spans="3:21" x14ac:dyDescent="0.25"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</row>
    <row r="595" spans="3:21" x14ac:dyDescent="0.25"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</row>
    <row r="596" spans="3:21" x14ac:dyDescent="0.25"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</row>
    <row r="597" spans="3:21" x14ac:dyDescent="0.25"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</row>
    <row r="598" spans="3:21" x14ac:dyDescent="0.25"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</row>
    <row r="599" spans="3:21" x14ac:dyDescent="0.25"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</row>
    <row r="600" spans="3:21" x14ac:dyDescent="0.25"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</row>
    <row r="601" spans="3:21" x14ac:dyDescent="0.25"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</row>
    <row r="602" spans="3:21" x14ac:dyDescent="0.25"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</row>
    <row r="603" spans="3:21" x14ac:dyDescent="0.25"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</row>
    <row r="604" spans="3:21" x14ac:dyDescent="0.25"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</row>
    <row r="605" spans="3:21" x14ac:dyDescent="0.25"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</row>
    <row r="606" spans="3:21" x14ac:dyDescent="0.25"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</row>
    <row r="607" spans="3:21" x14ac:dyDescent="0.25"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</row>
    <row r="608" spans="3:21" x14ac:dyDescent="0.25"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</row>
    <row r="609" spans="3:21" x14ac:dyDescent="0.25"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</row>
    <row r="610" spans="3:21" x14ac:dyDescent="0.25"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</row>
    <row r="611" spans="3:21" x14ac:dyDescent="0.25"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</row>
    <row r="612" spans="3:21" x14ac:dyDescent="0.25"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</row>
    <row r="613" spans="3:21" x14ac:dyDescent="0.25"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</row>
    <row r="614" spans="3:21" x14ac:dyDescent="0.25"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</row>
    <row r="615" spans="3:21" x14ac:dyDescent="0.25"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</row>
    <row r="616" spans="3:21" x14ac:dyDescent="0.25"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</row>
    <row r="617" spans="3:21" x14ac:dyDescent="0.25"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</row>
    <row r="618" spans="3:21" x14ac:dyDescent="0.25"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</row>
    <row r="619" spans="3:21" x14ac:dyDescent="0.25"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</row>
    <row r="620" spans="3:21" x14ac:dyDescent="0.25"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</row>
    <row r="621" spans="3:21" x14ac:dyDescent="0.25"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</row>
    <row r="622" spans="3:21" x14ac:dyDescent="0.25"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</row>
    <row r="623" spans="3:21" x14ac:dyDescent="0.25"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</row>
    <row r="624" spans="3:21" x14ac:dyDescent="0.25"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</row>
    <row r="625" spans="3:21" x14ac:dyDescent="0.25"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</row>
    <row r="626" spans="3:21" x14ac:dyDescent="0.25"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</row>
    <row r="627" spans="3:21" x14ac:dyDescent="0.25"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</row>
    <row r="628" spans="3:21" x14ac:dyDescent="0.25"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</row>
    <row r="629" spans="3:21" x14ac:dyDescent="0.25"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</row>
    <row r="630" spans="3:21" x14ac:dyDescent="0.25"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</row>
    <row r="631" spans="3:21" x14ac:dyDescent="0.25"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</row>
    <row r="632" spans="3:21" x14ac:dyDescent="0.25"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</row>
    <row r="633" spans="3:21" x14ac:dyDescent="0.25"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</row>
    <row r="634" spans="3:21" x14ac:dyDescent="0.25"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</row>
    <row r="635" spans="3:21" x14ac:dyDescent="0.25"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</row>
    <row r="636" spans="3:21" x14ac:dyDescent="0.25"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</row>
    <row r="637" spans="3:21" x14ac:dyDescent="0.25"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</row>
    <row r="638" spans="3:21" x14ac:dyDescent="0.25"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</row>
    <row r="639" spans="3:21" x14ac:dyDescent="0.25"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</row>
    <row r="640" spans="3:21" x14ac:dyDescent="0.25"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</row>
    <row r="641" spans="3:21" x14ac:dyDescent="0.25"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</row>
    <row r="642" spans="3:21" x14ac:dyDescent="0.25"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</row>
    <row r="643" spans="3:21" x14ac:dyDescent="0.25"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</row>
    <row r="644" spans="3:21" x14ac:dyDescent="0.25"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</row>
    <row r="645" spans="3:21" x14ac:dyDescent="0.25"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</row>
    <row r="646" spans="3:21" x14ac:dyDescent="0.25"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</row>
    <row r="647" spans="3:21" x14ac:dyDescent="0.25"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</row>
    <row r="648" spans="3:21" x14ac:dyDescent="0.25"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</row>
    <row r="649" spans="3:21" x14ac:dyDescent="0.25"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</row>
    <row r="650" spans="3:21" x14ac:dyDescent="0.25"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</row>
    <row r="651" spans="3:21" x14ac:dyDescent="0.25"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</row>
    <row r="652" spans="3:21" x14ac:dyDescent="0.25"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</row>
    <row r="653" spans="3:21" x14ac:dyDescent="0.25"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</row>
    <row r="654" spans="3:21" x14ac:dyDescent="0.25"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</row>
    <row r="655" spans="3:21" x14ac:dyDescent="0.25"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</row>
    <row r="656" spans="3:21" x14ac:dyDescent="0.25"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</row>
    <row r="657" spans="3:21" x14ac:dyDescent="0.25"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</row>
    <row r="658" spans="3:21" x14ac:dyDescent="0.25"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</row>
    <row r="659" spans="3:21" x14ac:dyDescent="0.25"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</row>
    <row r="660" spans="3:21" x14ac:dyDescent="0.25"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</row>
    <row r="661" spans="3:21" x14ac:dyDescent="0.25"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</row>
    <row r="662" spans="3:21" x14ac:dyDescent="0.25"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</row>
    <row r="663" spans="3:21" x14ac:dyDescent="0.25"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</row>
    <row r="664" spans="3:21" x14ac:dyDescent="0.25"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</row>
    <row r="665" spans="3:21" x14ac:dyDescent="0.25"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</row>
    <row r="666" spans="3:21" x14ac:dyDescent="0.25"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</row>
    <row r="667" spans="3:21" x14ac:dyDescent="0.25"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</row>
    <row r="668" spans="3:21" x14ac:dyDescent="0.25"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</row>
    <row r="669" spans="3:21" x14ac:dyDescent="0.25"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</row>
  </sheetData>
  <mergeCells count="1">
    <mergeCell ref="Z1:AA2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25</xdr:col>
                    <xdr:colOff>44450</xdr:colOff>
                    <xdr:row>4</xdr:row>
                    <xdr:rowOff>120650</xdr:rowOff>
                  </from>
                  <to>
                    <xdr:col>25</xdr:col>
                    <xdr:colOff>1308100</xdr:colOff>
                    <xdr:row>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26</xdr:col>
                    <xdr:colOff>114300</xdr:colOff>
                    <xdr:row>4</xdr:row>
                    <xdr:rowOff>120650</xdr:rowOff>
                  </from>
                  <to>
                    <xdr:col>26</xdr:col>
                    <xdr:colOff>1308100</xdr:colOff>
                    <xdr:row>5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T48"/>
  <sheetViews>
    <sheetView showGridLines="0" showRowColHeaders="0" zoomScale="82" zoomScaleNormal="82" workbookViewId="0">
      <selection activeCell="T8" sqref="T8"/>
    </sheetView>
  </sheetViews>
  <sheetFormatPr defaultColWidth="9.08984375" defaultRowHeight="13" x14ac:dyDescent="0.3"/>
  <cols>
    <col min="1" max="1" width="0.81640625" style="67" customWidth="1"/>
    <col min="2" max="2" width="7" style="67" customWidth="1"/>
    <col min="3" max="3" width="3.36328125" style="67" customWidth="1"/>
    <col min="4" max="4" width="9.08984375" style="68" customWidth="1"/>
    <col min="5" max="5" width="13.6328125" style="67" customWidth="1"/>
    <col min="6" max="6" width="7.08984375" style="67" customWidth="1"/>
    <col min="7" max="7" width="14.08984375" style="67" customWidth="1"/>
    <col min="8" max="8" width="8.7265625" style="67" customWidth="1"/>
    <col min="9" max="9" width="9.08984375" style="67"/>
    <col min="10" max="16" width="9.81640625" style="67" customWidth="1"/>
    <col min="17" max="17" width="1.08984375" style="67" customWidth="1"/>
    <col min="18" max="16384" width="9.08984375" style="67"/>
  </cols>
  <sheetData>
    <row r="1" spans="1:20" ht="28.5" customHeight="1" x14ac:dyDescent="0.3">
      <c r="B1" s="192" t="s">
        <v>582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20" ht="17.25" customHeight="1" x14ac:dyDescent="0.3">
      <c r="D2" s="191" t="s">
        <v>124</v>
      </c>
      <c r="E2" s="191"/>
      <c r="F2" s="191"/>
      <c r="G2" s="191"/>
      <c r="H2" s="191"/>
    </row>
    <row r="3" spans="1:20" ht="17.25" customHeight="1" x14ac:dyDescent="0.3">
      <c r="E3" s="69">
        <v>14</v>
      </c>
      <c r="G3" s="69">
        <v>76</v>
      </c>
      <c r="J3" s="73" t="s">
        <v>127</v>
      </c>
      <c r="L3" s="70"/>
      <c r="M3" s="70"/>
      <c r="N3" s="70"/>
      <c r="O3" s="70"/>
      <c r="P3" s="72">
        <v>1</v>
      </c>
      <c r="Q3" s="71" t="s">
        <v>126</v>
      </c>
      <c r="R3" s="170"/>
    </row>
    <row r="4" spans="1:20" ht="17.25" customHeight="1" x14ac:dyDescent="0.3">
      <c r="C4" s="190" t="str">
        <f>CONCATENATE("Numerical Change in Population: ",E6," &amp; ",G6)</f>
        <v xml:space="preserve">Numerical Change in Population: Casey  &amp; Wyndham </v>
      </c>
      <c r="D4" s="190"/>
      <c r="E4" s="190"/>
      <c r="F4" s="190"/>
      <c r="G4" s="190"/>
      <c r="H4" s="190"/>
      <c r="J4" s="190" t="str">
        <f>IF(P3=1,CONCATENATE("Annual Numerical Change in Population: ",E6," &amp; ",G6),CONCATENATE("Annual Percentage Change in Population: ",E6," &amp; ",G6))</f>
        <v xml:space="preserve">Annual Numerical Change in Population: Casey  &amp; Wyndham </v>
      </c>
      <c r="K4" s="190"/>
      <c r="L4" s="190"/>
      <c r="M4" s="190"/>
      <c r="N4" s="190"/>
      <c r="O4" s="190"/>
      <c r="P4" s="190"/>
      <c r="Q4" s="71" t="s">
        <v>4</v>
      </c>
    </row>
    <row r="5" spans="1:20" ht="15.5" x14ac:dyDescent="0.35">
      <c r="C5" s="190"/>
      <c r="D5" s="190"/>
      <c r="E5" s="190"/>
      <c r="F5" s="190"/>
      <c r="G5" s="190"/>
      <c r="H5" s="190"/>
      <c r="J5" s="190"/>
      <c r="K5" s="190"/>
      <c r="L5" s="190"/>
      <c r="M5" s="190"/>
      <c r="N5" s="190"/>
      <c r="O5" s="190"/>
      <c r="P5" s="190"/>
      <c r="Q5" s="115"/>
      <c r="R5" s="115"/>
    </row>
    <row r="6" spans="1:20" x14ac:dyDescent="0.3">
      <c r="A6" s="78"/>
      <c r="B6" s="71"/>
      <c r="C6" s="71"/>
      <c r="D6" s="102"/>
      <c r="E6" s="193" t="str">
        <f>INDEX(Municipalities!B7:B88,'Municipal Charts'!E3)</f>
        <v xml:space="preserve">Casey </v>
      </c>
      <c r="F6" s="193"/>
      <c r="G6" s="193" t="str">
        <f>INDEX(Municipalities!B7:B88,G3)</f>
        <v xml:space="preserve">Wyndham </v>
      </c>
      <c r="H6" s="193"/>
      <c r="I6" s="71"/>
      <c r="J6" s="71"/>
      <c r="K6" s="74" t="str">
        <f>E6</f>
        <v xml:space="preserve">Casey </v>
      </c>
      <c r="L6" s="74" t="str">
        <f>G6</f>
        <v xml:space="preserve">Wyndham </v>
      </c>
      <c r="M6" s="74" t="str">
        <f>E6</f>
        <v xml:space="preserve">Casey </v>
      </c>
      <c r="N6" s="74" t="str">
        <f>G6</f>
        <v xml:space="preserve">Wyndham </v>
      </c>
      <c r="O6" s="74" t="str">
        <f>M6</f>
        <v xml:space="preserve">Casey </v>
      </c>
      <c r="P6" s="74" t="str">
        <f>N6</f>
        <v xml:space="preserve">Wyndham </v>
      </c>
      <c r="Q6" s="71"/>
      <c r="R6" s="71"/>
      <c r="S6" s="78"/>
      <c r="T6" s="78"/>
    </row>
    <row r="7" spans="1:20" x14ac:dyDescent="0.3">
      <c r="A7" s="78"/>
      <c r="B7" s="71"/>
      <c r="C7" s="64">
        <v>1</v>
      </c>
      <c r="D7" s="65">
        <v>1996</v>
      </c>
      <c r="E7" s="66">
        <f>VLOOKUP($E$3,Municipalities!$A$7:$AE$88,2+'Municipal Charts'!C7)</f>
        <v>148957</v>
      </c>
      <c r="F7" s="71"/>
      <c r="G7" s="66">
        <f>VLOOKUP($G$3,Municipalities!$A$7:$AE$88,2+'Municipal Charts'!C7)</f>
        <v>76239</v>
      </c>
      <c r="H7" s="71"/>
      <c r="I7" s="65">
        <v>1997</v>
      </c>
      <c r="J7" s="71">
        <v>1</v>
      </c>
      <c r="K7" s="75">
        <f>(E8-E7)/E7*100</f>
        <v>3.1801123814255123</v>
      </c>
      <c r="L7" s="75">
        <f>(G8-G7)/G7*100</f>
        <v>2.389852962394575</v>
      </c>
      <c r="M7" s="76">
        <f>(E8-E7)</f>
        <v>4737</v>
      </c>
      <c r="N7" s="76">
        <f t="shared" ref="N7:N22" si="0">(G8-G7)</f>
        <v>1822</v>
      </c>
      <c r="O7" s="77">
        <f>IF($P$3=1,VLOOKUP(J7,$J$7:$N$27,4),VLOOKUP(J7,$J$7:$N$27,2))</f>
        <v>4737</v>
      </c>
      <c r="P7" s="77">
        <f>IF($P$3=1,VLOOKUP(J7,$J$7:$N$27,5),VLOOKUP(J7,$J$7:$N$27,3))</f>
        <v>1822</v>
      </c>
      <c r="Q7" s="71"/>
      <c r="R7" s="71"/>
      <c r="S7" s="78"/>
      <c r="T7" s="78"/>
    </row>
    <row r="8" spans="1:20" x14ac:dyDescent="0.3">
      <c r="A8" s="78"/>
      <c r="B8" s="71"/>
      <c r="C8" s="64">
        <v>2</v>
      </c>
      <c r="D8" s="65">
        <v>1997</v>
      </c>
      <c r="E8" s="66">
        <f>VLOOKUP($E$3,Municipalities!$A$7:$AE$88,2+'Municipal Charts'!C8)</f>
        <v>153694</v>
      </c>
      <c r="F8" s="71"/>
      <c r="G8" s="66">
        <f>VLOOKUP($G$3,Municipalities!$A$7:$AE$88,2+'Municipal Charts'!C8)</f>
        <v>78061</v>
      </c>
      <c r="H8" s="71"/>
      <c r="I8" s="65">
        <v>1998</v>
      </c>
      <c r="J8" s="71">
        <v>2</v>
      </c>
      <c r="K8" s="75">
        <f>(E9-E8)/E8*100</f>
        <v>4.0086145197600427</v>
      </c>
      <c r="L8" s="75">
        <f t="shared" ref="L8:L22" si="1">(G9-G8)/G8*100</f>
        <v>2.8631454887844123</v>
      </c>
      <c r="M8" s="76">
        <f t="shared" ref="M8:M22" si="2">(E9-E8)</f>
        <v>6161</v>
      </c>
      <c r="N8" s="76">
        <f t="shared" si="0"/>
        <v>2235</v>
      </c>
      <c r="O8" s="77">
        <f>IF($P$3=1,VLOOKUP(J8,$J$7:$N$27,4),VLOOKUP(J8,$J$7:$N$27,2))</f>
        <v>6161</v>
      </c>
      <c r="P8" s="77">
        <f t="shared" ref="P8:P26" si="3">IF($P$3=1,VLOOKUP(J8,$J$7:$N$27,5),VLOOKUP(J8,$J$7:$N$27,3))</f>
        <v>2235</v>
      </c>
      <c r="Q8" s="71"/>
      <c r="R8" s="71"/>
      <c r="S8" s="78"/>
      <c r="T8" s="78"/>
    </row>
    <row r="9" spans="1:20" x14ac:dyDescent="0.3">
      <c r="A9" s="78"/>
      <c r="B9" s="71"/>
      <c r="C9" s="64">
        <v>3</v>
      </c>
      <c r="D9" s="65">
        <v>1998</v>
      </c>
      <c r="E9" s="66">
        <f>VLOOKUP($E$3,Municipalities!$A$7:$AE$88,2+'Municipal Charts'!C9)</f>
        <v>159855</v>
      </c>
      <c r="F9" s="71"/>
      <c r="G9" s="66">
        <f>VLOOKUP($G$3,Municipalities!$A$7:$AE$88,2+'Municipal Charts'!C9)</f>
        <v>80296</v>
      </c>
      <c r="H9" s="71"/>
      <c r="I9" s="65">
        <v>1999</v>
      </c>
      <c r="J9" s="71">
        <v>3</v>
      </c>
      <c r="K9" s="75">
        <f>(E10-E9)/E9*100</f>
        <v>3.926683556973507</v>
      </c>
      <c r="L9" s="75">
        <f t="shared" si="1"/>
        <v>2.2080801036166187</v>
      </c>
      <c r="M9" s="76">
        <f t="shared" si="2"/>
        <v>6277</v>
      </c>
      <c r="N9" s="76">
        <f t="shared" si="0"/>
        <v>1773</v>
      </c>
      <c r="O9" s="77">
        <f>IF($P$3=1,VLOOKUP(J9,$J$7:$N$27,4),VLOOKUP(J9,$J$7:$N$27,2))</f>
        <v>6277</v>
      </c>
      <c r="P9" s="77">
        <f t="shared" si="3"/>
        <v>1773</v>
      </c>
      <c r="Q9" s="71"/>
      <c r="R9" s="71"/>
      <c r="S9" s="78"/>
      <c r="T9" s="78"/>
    </row>
    <row r="10" spans="1:20" x14ac:dyDescent="0.3">
      <c r="A10" s="78"/>
      <c r="B10" s="71"/>
      <c r="C10" s="64">
        <v>4</v>
      </c>
      <c r="D10" s="65">
        <v>1999</v>
      </c>
      <c r="E10" s="66">
        <f>VLOOKUP($E$3,Municipalities!$A$7:$AE$88,2+'Municipal Charts'!C10)</f>
        <v>166132</v>
      </c>
      <c r="F10" s="71"/>
      <c r="G10" s="66">
        <f>VLOOKUP($G$3,Municipalities!$A$7:$AE$88,2+'Municipal Charts'!C10)</f>
        <v>82069</v>
      </c>
      <c r="H10" s="71"/>
      <c r="I10" s="65">
        <v>2000</v>
      </c>
      <c r="J10" s="71">
        <v>4</v>
      </c>
      <c r="K10" s="75">
        <f t="shared" ref="K10:K22" si="4">(E11-E10)/E10*100</f>
        <v>4.5205017696771241</v>
      </c>
      <c r="L10" s="75">
        <f t="shared" si="1"/>
        <v>3.8089899962226905</v>
      </c>
      <c r="M10" s="76">
        <f t="shared" si="2"/>
        <v>7510</v>
      </c>
      <c r="N10" s="76">
        <f t="shared" si="0"/>
        <v>3126</v>
      </c>
      <c r="O10" s="77">
        <f t="shared" ref="O10:O26" si="5">IF($P$3=1,VLOOKUP(J10,$J$7:$N$27,4),VLOOKUP(J10,$J$7:$N$27,2))</f>
        <v>7510</v>
      </c>
      <c r="P10" s="77">
        <f t="shared" si="3"/>
        <v>3126</v>
      </c>
      <c r="Q10" s="71"/>
      <c r="R10" s="71"/>
      <c r="S10" s="78"/>
      <c r="T10" s="78"/>
    </row>
    <row r="11" spans="1:20" x14ac:dyDescent="0.3">
      <c r="A11" s="78"/>
      <c r="B11" s="71"/>
      <c r="C11" s="64">
        <v>5</v>
      </c>
      <c r="D11" s="65">
        <v>2000</v>
      </c>
      <c r="E11" s="66">
        <f>VLOOKUP($E$3,Municipalities!$A$7:$AE$88,2+'Municipal Charts'!C11)</f>
        <v>173642</v>
      </c>
      <c r="F11" s="71"/>
      <c r="G11" s="66">
        <f>VLOOKUP($G$3,Municipalities!$A$7:$AE$88,2+'Municipal Charts'!C11)</f>
        <v>85195</v>
      </c>
      <c r="H11" s="71"/>
      <c r="I11" s="65">
        <v>2001</v>
      </c>
      <c r="J11" s="71">
        <v>5</v>
      </c>
      <c r="K11" s="75">
        <f t="shared" si="4"/>
        <v>4.56110848757789</v>
      </c>
      <c r="L11" s="75">
        <f t="shared" si="1"/>
        <v>2.2841716063149242</v>
      </c>
      <c r="M11" s="76">
        <f t="shared" si="2"/>
        <v>7920</v>
      </c>
      <c r="N11" s="76">
        <f t="shared" si="0"/>
        <v>1946</v>
      </c>
      <c r="O11" s="77">
        <f t="shared" si="5"/>
        <v>7920</v>
      </c>
      <c r="P11" s="77">
        <f t="shared" si="3"/>
        <v>1946</v>
      </c>
      <c r="Q11" s="71"/>
      <c r="R11" s="71"/>
      <c r="S11" s="78"/>
      <c r="T11" s="78"/>
    </row>
    <row r="12" spans="1:20" x14ac:dyDescent="0.3">
      <c r="A12" s="78"/>
      <c r="B12" s="71"/>
      <c r="C12" s="64">
        <v>6</v>
      </c>
      <c r="D12" s="65">
        <v>2001</v>
      </c>
      <c r="E12" s="66">
        <f>VLOOKUP($E$3,Municipalities!$A$7:$AE$88,2+'Municipal Charts'!C12)</f>
        <v>181562</v>
      </c>
      <c r="F12" s="71"/>
      <c r="G12" s="66">
        <f>VLOOKUP($G$3,Municipalities!$A$7:$AE$88,2+'Municipal Charts'!C12)</f>
        <v>87141</v>
      </c>
      <c r="H12" s="71"/>
      <c r="I12" s="65">
        <v>2002</v>
      </c>
      <c r="J12" s="71">
        <v>6</v>
      </c>
      <c r="K12" s="75">
        <f t="shared" si="4"/>
        <v>5.0649364955221907</v>
      </c>
      <c r="L12" s="75">
        <f t="shared" si="1"/>
        <v>4.4077988547296911</v>
      </c>
      <c r="M12" s="76">
        <f t="shared" si="2"/>
        <v>9196</v>
      </c>
      <c r="N12" s="76">
        <f t="shared" si="0"/>
        <v>3841</v>
      </c>
      <c r="O12" s="77">
        <f t="shared" si="5"/>
        <v>9196</v>
      </c>
      <c r="P12" s="77">
        <f t="shared" si="3"/>
        <v>3841</v>
      </c>
      <c r="Q12" s="71"/>
      <c r="R12" s="71"/>
      <c r="S12" s="78"/>
      <c r="T12" s="78"/>
    </row>
    <row r="13" spans="1:20" x14ac:dyDescent="0.3">
      <c r="A13" s="78"/>
      <c r="B13" s="71"/>
      <c r="C13" s="64">
        <v>7</v>
      </c>
      <c r="D13" s="65">
        <v>2002</v>
      </c>
      <c r="E13" s="66">
        <f>VLOOKUP($E$3,Municipalities!$A$7:$AE$88,2+'Municipal Charts'!C13)</f>
        <v>190758</v>
      </c>
      <c r="F13" s="71"/>
      <c r="G13" s="66">
        <f>VLOOKUP($G$3,Municipalities!$A$7:$AE$88,2+'Municipal Charts'!C13)</f>
        <v>90982</v>
      </c>
      <c r="H13" s="71"/>
      <c r="I13" s="65">
        <v>2003</v>
      </c>
      <c r="J13" s="71">
        <v>7</v>
      </c>
      <c r="K13" s="75">
        <f t="shared" si="4"/>
        <v>5.4314891118590047</v>
      </c>
      <c r="L13" s="75">
        <f t="shared" si="1"/>
        <v>6.4276450286869933</v>
      </c>
      <c r="M13" s="76">
        <f t="shared" si="2"/>
        <v>10361</v>
      </c>
      <c r="N13" s="76">
        <f t="shared" si="0"/>
        <v>5848</v>
      </c>
      <c r="O13" s="77">
        <f t="shared" si="5"/>
        <v>10361</v>
      </c>
      <c r="P13" s="77">
        <f t="shared" si="3"/>
        <v>5848</v>
      </c>
      <c r="Q13" s="71"/>
      <c r="R13" s="71"/>
      <c r="S13" s="78"/>
      <c r="T13" s="78"/>
    </row>
    <row r="14" spans="1:20" x14ac:dyDescent="0.3">
      <c r="A14" s="78"/>
      <c r="B14" s="71"/>
      <c r="C14" s="64">
        <v>8</v>
      </c>
      <c r="D14" s="65">
        <v>2003</v>
      </c>
      <c r="E14" s="66">
        <f>VLOOKUP($E$3,Municipalities!$A$7:$AE$88,2+'Municipal Charts'!C14)</f>
        <v>201119</v>
      </c>
      <c r="F14" s="71"/>
      <c r="G14" s="66">
        <f>VLOOKUP($G$3,Municipalities!$A$7:$AE$88,2+'Municipal Charts'!C14)</f>
        <v>96830</v>
      </c>
      <c r="H14" s="71"/>
      <c r="I14" s="65">
        <v>2004</v>
      </c>
      <c r="J14" s="71">
        <v>8</v>
      </c>
      <c r="K14" s="75">
        <f t="shared" si="4"/>
        <v>4.0190136188027985</v>
      </c>
      <c r="L14" s="75">
        <f t="shared" si="1"/>
        <v>7.078384798099763</v>
      </c>
      <c r="M14" s="76">
        <f t="shared" si="2"/>
        <v>8083</v>
      </c>
      <c r="N14" s="76">
        <f t="shared" si="0"/>
        <v>6854</v>
      </c>
      <c r="O14" s="77">
        <f t="shared" si="5"/>
        <v>8083</v>
      </c>
      <c r="P14" s="77">
        <f t="shared" si="3"/>
        <v>6854</v>
      </c>
      <c r="Q14" s="71"/>
      <c r="R14" s="71"/>
      <c r="S14" s="78"/>
      <c r="T14" s="78"/>
    </row>
    <row r="15" spans="1:20" x14ac:dyDescent="0.3">
      <c r="A15" s="78"/>
      <c r="B15" s="71"/>
      <c r="C15" s="64">
        <v>9</v>
      </c>
      <c r="D15" s="65">
        <v>2004</v>
      </c>
      <c r="E15" s="66">
        <f>VLOOKUP($E$3,Municipalities!$A$7:$AE$88,2+'Municipal Charts'!C15)</f>
        <v>209202</v>
      </c>
      <c r="F15" s="71"/>
      <c r="G15" s="66">
        <f>VLOOKUP($G$3,Municipalities!$A$7:$AE$88,2+'Municipal Charts'!C15)</f>
        <v>103684</v>
      </c>
      <c r="H15" s="71"/>
      <c r="I15" s="65">
        <v>2005</v>
      </c>
      <c r="J15" s="71">
        <v>9</v>
      </c>
      <c r="K15" s="75">
        <f t="shared" si="4"/>
        <v>3.2126843911626084</v>
      </c>
      <c r="L15" s="75">
        <f t="shared" si="1"/>
        <v>6.6683384128698746</v>
      </c>
      <c r="M15" s="76">
        <f t="shared" si="2"/>
        <v>6721</v>
      </c>
      <c r="N15" s="76">
        <f t="shared" si="0"/>
        <v>6914</v>
      </c>
      <c r="O15" s="77">
        <f t="shared" si="5"/>
        <v>6721</v>
      </c>
      <c r="P15" s="77">
        <f t="shared" si="3"/>
        <v>6914</v>
      </c>
      <c r="Q15" s="71"/>
      <c r="R15" s="71"/>
      <c r="S15" s="78"/>
      <c r="T15" s="78"/>
    </row>
    <row r="16" spans="1:20" x14ac:dyDescent="0.3">
      <c r="A16" s="78"/>
      <c r="B16" s="71"/>
      <c r="C16" s="64">
        <v>10</v>
      </c>
      <c r="D16" s="65">
        <v>2005</v>
      </c>
      <c r="E16" s="66">
        <f>VLOOKUP($E$3,Municipalities!$A$7:$AE$88,2+'Municipal Charts'!C16)</f>
        <v>215923</v>
      </c>
      <c r="F16" s="71"/>
      <c r="G16" s="66">
        <f>VLOOKUP($G$3,Municipalities!$A$7:$AE$88,2+'Municipal Charts'!C16)</f>
        <v>110598</v>
      </c>
      <c r="H16" s="71"/>
      <c r="I16" s="65">
        <v>2006</v>
      </c>
      <c r="J16" s="71">
        <v>10</v>
      </c>
      <c r="K16" s="75">
        <f t="shared" si="4"/>
        <v>3.1298194263695853</v>
      </c>
      <c r="L16" s="75">
        <f t="shared" si="1"/>
        <v>5.1845422159532726</v>
      </c>
      <c r="M16" s="76">
        <f t="shared" si="2"/>
        <v>6758</v>
      </c>
      <c r="N16" s="76">
        <f t="shared" si="0"/>
        <v>5734</v>
      </c>
      <c r="O16" s="77">
        <f t="shared" si="5"/>
        <v>6758</v>
      </c>
      <c r="P16" s="77">
        <f t="shared" si="3"/>
        <v>5734</v>
      </c>
      <c r="Q16" s="71"/>
      <c r="R16" s="71"/>
      <c r="S16" s="78"/>
      <c r="T16" s="78"/>
    </row>
    <row r="17" spans="1:20" x14ac:dyDescent="0.3">
      <c r="A17" s="78"/>
      <c r="B17" s="71"/>
      <c r="C17" s="64">
        <v>11</v>
      </c>
      <c r="D17" s="65">
        <v>2006</v>
      </c>
      <c r="E17" s="66">
        <f>VLOOKUP($E$3,Municipalities!$A$7:$AE$88,2+'Municipal Charts'!C17)</f>
        <v>222681</v>
      </c>
      <c r="F17" s="71"/>
      <c r="G17" s="66">
        <f>VLOOKUP($G$3,Municipalities!$A$7:$AE$88,2+'Municipal Charts'!C17)</f>
        <v>116332</v>
      </c>
      <c r="H17" s="71"/>
      <c r="I17" s="65">
        <v>2007</v>
      </c>
      <c r="J17" s="71">
        <v>11</v>
      </c>
      <c r="K17" s="75">
        <f t="shared" si="4"/>
        <v>3.3797225627691629</v>
      </c>
      <c r="L17" s="75">
        <f t="shared" si="1"/>
        <v>7.1614001306605237</v>
      </c>
      <c r="M17" s="76">
        <f t="shared" si="2"/>
        <v>7526</v>
      </c>
      <c r="N17" s="76">
        <f t="shared" si="0"/>
        <v>8331</v>
      </c>
      <c r="O17" s="77">
        <f t="shared" si="5"/>
        <v>7526</v>
      </c>
      <c r="P17" s="77">
        <f t="shared" si="3"/>
        <v>8331</v>
      </c>
      <c r="Q17" s="71"/>
      <c r="R17" s="71"/>
      <c r="S17" s="78"/>
      <c r="T17" s="78"/>
    </row>
    <row r="18" spans="1:20" x14ac:dyDescent="0.3">
      <c r="A18" s="78"/>
      <c r="B18" s="71"/>
      <c r="C18" s="64">
        <v>12</v>
      </c>
      <c r="D18" s="65">
        <v>2007</v>
      </c>
      <c r="E18" s="66">
        <f>VLOOKUP($E$3,Municipalities!$A$7:$AE$88,2+'Municipal Charts'!C18)</f>
        <v>230207</v>
      </c>
      <c r="F18" s="71"/>
      <c r="G18" s="66">
        <f>VLOOKUP($G$3,Municipalities!$A$7:$AE$88,2+'Municipal Charts'!C18)</f>
        <v>124663</v>
      </c>
      <c r="H18" s="71"/>
      <c r="I18" s="65">
        <v>2008</v>
      </c>
      <c r="J18" s="71">
        <v>12</v>
      </c>
      <c r="K18" s="75">
        <f t="shared" si="4"/>
        <v>3.461667108298184</v>
      </c>
      <c r="L18" s="75">
        <f t="shared" si="1"/>
        <v>7.2122442103912148</v>
      </c>
      <c r="M18" s="76">
        <f t="shared" si="2"/>
        <v>7969</v>
      </c>
      <c r="N18" s="76">
        <f t="shared" si="0"/>
        <v>8991</v>
      </c>
      <c r="O18" s="77">
        <f t="shared" si="5"/>
        <v>7969</v>
      </c>
      <c r="P18" s="77">
        <f t="shared" si="3"/>
        <v>8991</v>
      </c>
      <c r="Q18" s="71"/>
      <c r="R18" s="71"/>
      <c r="S18" s="78"/>
      <c r="T18" s="78"/>
    </row>
    <row r="19" spans="1:20" x14ac:dyDescent="0.3">
      <c r="A19" s="78"/>
      <c r="B19" s="71"/>
      <c r="C19" s="64">
        <v>13</v>
      </c>
      <c r="D19" s="65">
        <v>2008</v>
      </c>
      <c r="E19" s="66">
        <f>VLOOKUP($E$3,Municipalities!$A$7:$AE$88,2+'Municipal Charts'!C19)</f>
        <v>238176</v>
      </c>
      <c r="F19" s="71"/>
      <c r="G19" s="66">
        <f>VLOOKUP($G$3,Municipalities!$A$7:$AE$88,2+'Municipal Charts'!C19)</f>
        <v>133654</v>
      </c>
      <c r="H19" s="71"/>
      <c r="I19" s="65">
        <v>2009</v>
      </c>
      <c r="J19" s="71">
        <v>13</v>
      </c>
      <c r="K19" s="75">
        <f t="shared" si="4"/>
        <v>3.5876830579067578</v>
      </c>
      <c r="L19" s="75">
        <f t="shared" si="1"/>
        <v>7.2268693791431611</v>
      </c>
      <c r="M19" s="76">
        <f t="shared" si="2"/>
        <v>8545</v>
      </c>
      <c r="N19" s="76">
        <f t="shared" si="0"/>
        <v>9659</v>
      </c>
      <c r="O19" s="77">
        <f t="shared" si="5"/>
        <v>8545</v>
      </c>
      <c r="P19" s="77">
        <f t="shared" si="3"/>
        <v>9659</v>
      </c>
      <c r="Q19" s="71"/>
      <c r="R19" s="71"/>
      <c r="S19" s="78"/>
      <c r="T19" s="78"/>
    </row>
    <row r="20" spans="1:20" x14ac:dyDescent="0.3">
      <c r="A20" s="78"/>
      <c r="B20" s="71"/>
      <c r="C20" s="64">
        <v>14</v>
      </c>
      <c r="D20" s="65">
        <v>2009</v>
      </c>
      <c r="E20" s="66">
        <f>VLOOKUP($E$3,Municipalities!$A$7:$AE$88,2+'Municipal Charts'!C20)</f>
        <v>246721</v>
      </c>
      <c r="F20" s="71"/>
      <c r="G20" s="66">
        <f>VLOOKUP($G$3,Municipalities!$A$7:$AE$88,2+'Municipal Charts'!C20)</f>
        <v>143313</v>
      </c>
      <c r="H20" s="71"/>
      <c r="I20" s="65">
        <v>2010</v>
      </c>
      <c r="J20" s="71">
        <v>14</v>
      </c>
      <c r="K20" s="75">
        <f t="shared" si="4"/>
        <v>3.1411999789235616</v>
      </c>
      <c r="L20" s="75">
        <f t="shared" si="1"/>
        <v>8.3300189096592767</v>
      </c>
      <c r="M20" s="76">
        <f t="shared" si="2"/>
        <v>7750</v>
      </c>
      <c r="N20" s="76">
        <f t="shared" si="0"/>
        <v>11938</v>
      </c>
      <c r="O20" s="77">
        <f t="shared" si="5"/>
        <v>7750</v>
      </c>
      <c r="P20" s="77">
        <f t="shared" si="3"/>
        <v>11938</v>
      </c>
      <c r="Q20" s="71"/>
      <c r="R20" s="71"/>
      <c r="S20" s="78"/>
      <c r="T20" s="78"/>
    </row>
    <row r="21" spans="1:20" x14ac:dyDescent="0.3">
      <c r="A21" s="78"/>
      <c r="B21" s="71"/>
      <c r="C21" s="64">
        <v>15</v>
      </c>
      <c r="D21" s="65">
        <v>2010</v>
      </c>
      <c r="E21" s="66">
        <f>VLOOKUP($E$3,Municipalities!$A$7:$AE$88,2+'Municipal Charts'!C21)</f>
        <v>254471</v>
      </c>
      <c r="F21" s="71"/>
      <c r="G21" s="66">
        <f>VLOOKUP($G$3,Municipalities!$A$7:$AE$88,2+'Municipal Charts'!C21)</f>
        <v>155251</v>
      </c>
      <c r="H21" s="71"/>
      <c r="I21" s="65">
        <v>2011</v>
      </c>
      <c r="J21" s="71">
        <v>15</v>
      </c>
      <c r="K21" s="75">
        <f t="shared" si="4"/>
        <v>2.6765328858691166</v>
      </c>
      <c r="L21" s="75">
        <f t="shared" si="1"/>
        <v>7.3738655467597631</v>
      </c>
      <c r="M21" s="76">
        <f t="shared" si="2"/>
        <v>6811</v>
      </c>
      <c r="N21" s="76">
        <f t="shared" si="0"/>
        <v>11448</v>
      </c>
      <c r="O21" s="77">
        <f t="shared" si="5"/>
        <v>6811</v>
      </c>
      <c r="P21" s="77">
        <f t="shared" si="3"/>
        <v>11448</v>
      </c>
      <c r="Q21" s="71"/>
      <c r="R21" s="71"/>
      <c r="S21" s="78"/>
      <c r="T21" s="78"/>
    </row>
    <row r="22" spans="1:20" x14ac:dyDescent="0.3">
      <c r="A22" s="78"/>
      <c r="B22" s="71"/>
      <c r="C22" s="64">
        <v>16</v>
      </c>
      <c r="D22" s="65">
        <v>2011</v>
      </c>
      <c r="E22" s="66">
        <f>VLOOKUP($E$3,Municipalities!$A$7:$AE$88,2+'Municipal Charts'!C22)</f>
        <v>261282</v>
      </c>
      <c r="F22" s="71"/>
      <c r="G22" s="66">
        <f>VLOOKUP($G$3,Municipalities!$A$7:$AE$88,2+'Municipal Charts'!C22)</f>
        <v>166699</v>
      </c>
      <c r="H22" s="71"/>
      <c r="I22" s="65">
        <v>2012</v>
      </c>
      <c r="J22" s="71">
        <v>16</v>
      </c>
      <c r="K22" s="75">
        <f t="shared" si="4"/>
        <v>3.124976079485001</v>
      </c>
      <c r="L22" s="75">
        <f t="shared" si="1"/>
        <v>7.6047246834114182</v>
      </c>
      <c r="M22" s="76">
        <f t="shared" si="2"/>
        <v>8165</v>
      </c>
      <c r="N22" s="76">
        <f t="shared" si="0"/>
        <v>12677</v>
      </c>
      <c r="O22" s="77">
        <f t="shared" si="5"/>
        <v>8165</v>
      </c>
      <c r="P22" s="77">
        <f t="shared" si="3"/>
        <v>12677</v>
      </c>
      <c r="Q22" s="71"/>
      <c r="R22" s="71"/>
      <c r="S22" s="78"/>
      <c r="T22" s="78"/>
    </row>
    <row r="23" spans="1:20" x14ac:dyDescent="0.3">
      <c r="A23" s="78"/>
      <c r="B23" s="71"/>
      <c r="C23" s="64">
        <v>17</v>
      </c>
      <c r="D23" s="65">
        <v>2012</v>
      </c>
      <c r="E23" s="66">
        <f>VLOOKUP($E$3,Municipalities!$A$7:$AE$88,2+'Municipal Charts'!C23)</f>
        <v>269447</v>
      </c>
      <c r="F23" s="71"/>
      <c r="G23" s="66">
        <f>VLOOKUP($G$3,Municipalities!$A$7:$AE$88,2+'Municipal Charts'!C23)</f>
        <v>179376</v>
      </c>
      <c r="H23" s="71"/>
      <c r="I23" s="65">
        <v>2013</v>
      </c>
      <c r="J23" s="71">
        <v>17</v>
      </c>
      <c r="K23" s="75">
        <f>(E24-E23)/E23*100</f>
        <v>3.3071438910063944</v>
      </c>
      <c r="L23" s="75">
        <f t="shared" ref="L23:L36" si="6">(G24-G23)/G23*100</f>
        <v>6.280661849968781</v>
      </c>
      <c r="M23" s="76">
        <f>(E24-E23)</f>
        <v>8911</v>
      </c>
      <c r="N23" s="76">
        <f t="shared" ref="N23:N36" si="7">(G24-G23)</f>
        <v>11266</v>
      </c>
      <c r="O23" s="77">
        <f t="shared" si="5"/>
        <v>8911</v>
      </c>
      <c r="P23" s="77">
        <f t="shared" si="3"/>
        <v>11266</v>
      </c>
      <c r="Q23" s="71"/>
      <c r="R23" s="71"/>
      <c r="S23" s="78"/>
      <c r="T23" s="78"/>
    </row>
    <row r="24" spans="1:20" x14ac:dyDescent="0.3">
      <c r="A24" s="78"/>
      <c r="B24" s="71"/>
      <c r="C24" s="64">
        <v>18</v>
      </c>
      <c r="D24" s="65">
        <v>2013</v>
      </c>
      <c r="E24" s="66">
        <f>VLOOKUP($E$3,Municipalities!$A$7:$AE$88,2+'Municipal Charts'!C24)</f>
        <v>278358</v>
      </c>
      <c r="F24" s="71"/>
      <c r="G24" s="66">
        <f>VLOOKUP($G$3,Municipalities!$A$7:$AE$88,2+'Municipal Charts'!C24)</f>
        <v>190642</v>
      </c>
      <c r="H24" s="71"/>
      <c r="I24" s="65">
        <v>2014</v>
      </c>
      <c r="J24" s="71">
        <v>18</v>
      </c>
      <c r="K24" s="75">
        <f>(E25-E24)/E24*100</f>
        <v>3.6625496662571222</v>
      </c>
      <c r="L24" s="75">
        <f t="shared" si="6"/>
        <v>6.0888996128869817</v>
      </c>
      <c r="M24" s="76">
        <f>(E25-E24)</f>
        <v>10195</v>
      </c>
      <c r="N24" s="76">
        <f t="shared" si="7"/>
        <v>11608</v>
      </c>
      <c r="O24" s="77">
        <f t="shared" si="5"/>
        <v>10195</v>
      </c>
      <c r="P24" s="77">
        <f t="shared" si="3"/>
        <v>11608</v>
      </c>
      <c r="Q24" s="71"/>
      <c r="R24" s="71"/>
      <c r="S24" s="78"/>
      <c r="T24" s="78"/>
    </row>
    <row r="25" spans="1:20" x14ac:dyDescent="0.3">
      <c r="A25" s="78"/>
      <c r="B25" s="71"/>
      <c r="C25" s="64">
        <v>19</v>
      </c>
      <c r="D25" s="65">
        <v>2014</v>
      </c>
      <c r="E25" s="66">
        <f>VLOOKUP($E$3,Municipalities!$A$7:$AE$88,2+'Municipal Charts'!C25)</f>
        <v>288553</v>
      </c>
      <c r="F25" s="71"/>
      <c r="G25" s="66">
        <f>VLOOKUP($G$3,Municipalities!$A$7:$AE$88,2+'Municipal Charts'!C25)</f>
        <v>202250</v>
      </c>
      <c r="H25" s="71"/>
      <c r="I25" s="65">
        <v>2015</v>
      </c>
      <c r="J25" s="71">
        <v>19</v>
      </c>
      <c r="K25" s="75">
        <f>(E26-E25)/E25*100</f>
        <v>4.1084306869102036</v>
      </c>
      <c r="L25" s="75">
        <f t="shared" si="6"/>
        <v>6.2407911001236087</v>
      </c>
      <c r="M25" s="76">
        <f>(E26-E25)</f>
        <v>11855</v>
      </c>
      <c r="N25" s="76">
        <f t="shared" si="7"/>
        <v>12622</v>
      </c>
      <c r="O25" s="77">
        <f t="shared" si="5"/>
        <v>11855</v>
      </c>
      <c r="P25" s="77">
        <f t="shared" si="3"/>
        <v>12622</v>
      </c>
      <c r="Q25" s="71"/>
      <c r="R25" s="71"/>
      <c r="S25" s="78"/>
      <c r="T25" s="78"/>
    </row>
    <row r="26" spans="1:20" x14ac:dyDescent="0.3">
      <c r="A26" s="78"/>
      <c r="B26" s="71"/>
      <c r="C26" s="64">
        <v>20</v>
      </c>
      <c r="D26" s="65">
        <v>2015</v>
      </c>
      <c r="E26" s="66">
        <f>VLOOKUP($E$3,Municipalities!$A$7:$AE$88,2+'Municipal Charts'!C26)</f>
        <v>300408</v>
      </c>
      <c r="F26" s="71"/>
      <c r="G26" s="66">
        <f>VLOOKUP($G$3,Municipalities!$A$7:$AE$88,2+'Municipal Charts'!C26)</f>
        <v>214872</v>
      </c>
      <c r="H26" s="71"/>
      <c r="I26" s="65">
        <v>2016</v>
      </c>
      <c r="J26" s="71">
        <v>20</v>
      </c>
      <c r="K26" s="75">
        <f>(E27-E26)/E26*100</f>
        <v>4.3650635136214744</v>
      </c>
      <c r="L26" s="75">
        <f t="shared" si="6"/>
        <v>6.1506385196768303</v>
      </c>
      <c r="M26" s="76">
        <f>(E27-E26)</f>
        <v>13113</v>
      </c>
      <c r="N26" s="76">
        <f t="shared" si="7"/>
        <v>13216</v>
      </c>
      <c r="O26" s="77">
        <f t="shared" si="5"/>
        <v>13113</v>
      </c>
      <c r="P26" s="77">
        <f t="shared" si="3"/>
        <v>13216</v>
      </c>
      <c r="Q26" s="71"/>
      <c r="R26" s="71"/>
      <c r="S26" s="78"/>
      <c r="T26" s="78"/>
    </row>
    <row r="27" spans="1:20" ht="12.75" customHeight="1" x14ac:dyDescent="0.3">
      <c r="A27" s="78"/>
      <c r="B27" s="71"/>
      <c r="C27" s="64">
        <v>21</v>
      </c>
      <c r="D27" s="65">
        <v>2016</v>
      </c>
      <c r="E27" s="66">
        <f>VLOOKUP($E$3,Municipalities!$A$7:$AE$88,2+'Municipal Charts'!C27)</f>
        <v>313521</v>
      </c>
      <c r="F27" s="71"/>
      <c r="G27" s="66">
        <f>VLOOKUP($G$3,Municipalities!$A$7:$AE$88,2+'Municipal Charts'!C27)</f>
        <v>228088</v>
      </c>
      <c r="H27" s="71"/>
      <c r="I27" s="65">
        <v>2017</v>
      </c>
      <c r="J27" s="71">
        <v>21</v>
      </c>
      <c r="K27" s="75">
        <f>(E28-E27)/E27*100</f>
        <v>4.2261921848935158</v>
      </c>
      <c r="L27" s="75">
        <f t="shared" si="6"/>
        <v>5.6921012942373119</v>
      </c>
      <c r="M27" s="76">
        <f>(E28-E27)</f>
        <v>13250</v>
      </c>
      <c r="N27" s="76">
        <f t="shared" si="7"/>
        <v>12983</v>
      </c>
      <c r="O27" s="77">
        <f>IF($P$3=1,VLOOKUP(J27,$J$7:$N$34,4),VLOOKUP(J27,$J$7:$N$34,2))</f>
        <v>13250</v>
      </c>
      <c r="P27" s="77">
        <f>IF($P$3=1,VLOOKUP(J27,$J$7:$N$34,5),VLOOKUP(J27,$J$7:$N$34,3))</f>
        <v>12983</v>
      </c>
      <c r="Q27" s="71"/>
      <c r="R27" s="71"/>
      <c r="S27" s="78"/>
      <c r="T27" s="78"/>
    </row>
    <row r="28" spans="1:20" ht="12.75" customHeight="1" x14ac:dyDescent="0.3">
      <c r="A28" s="78"/>
      <c r="B28" s="71"/>
      <c r="C28" s="64">
        <v>22</v>
      </c>
      <c r="D28" s="65">
        <v>2017</v>
      </c>
      <c r="E28" s="66">
        <f>VLOOKUP($E$3,Municipalities!$A$7:$AE$88,2+'Municipal Charts'!C28)</f>
        <v>326771</v>
      </c>
      <c r="F28" s="71"/>
      <c r="G28" s="66">
        <f>VLOOKUP($G$3,Municipalities!$A$7:$AE$88,2+'Municipal Charts'!C28)</f>
        <v>241071</v>
      </c>
      <c r="H28" s="71"/>
      <c r="I28" s="65">
        <v>2018</v>
      </c>
      <c r="J28" s="71">
        <v>22</v>
      </c>
      <c r="K28" s="75">
        <f t="shared" ref="K28:K36" si="8">(E29-E28)/E28*100</f>
        <v>4.1839698137227597</v>
      </c>
      <c r="L28" s="75">
        <f t="shared" si="6"/>
        <v>5.9302031351759439</v>
      </c>
      <c r="M28" s="76">
        <f t="shared" ref="M28:M36" si="9">(E29-E28)</f>
        <v>13672</v>
      </c>
      <c r="N28" s="76">
        <f t="shared" si="7"/>
        <v>14296</v>
      </c>
      <c r="O28" s="77">
        <f>IF($P$3=1,VLOOKUP(J28,$J$7:$N$34,4),VLOOKUP(J28,$J$7:$N$34,2))</f>
        <v>13672</v>
      </c>
      <c r="P28" s="77">
        <f t="shared" ref="P28:P35" si="10">IF($P$3=1,VLOOKUP(J28,$J$7:$N$34,5),VLOOKUP(J28,$J$7:$N$34,3))</f>
        <v>14296</v>
      </c>
      <c r="Q28" s="71"/>
      <c r="R28" s="71"/>
      <c r="S28" s="78"/>
      <c r="T28" s="78"/>
    </row>
    <row r="29" spans="1:20" ht="12" customHeight="1" x14ac:dyDescent="0.3">
      <c r="A29" s="78"/>
      <c r="B29" s="71"/>
      <c r="C29" s="64">
        <v>23</v>
      </c>
      <c r="D29" s="65">
        <v>2018</v>
      </c>
      <c r="E29" s="66">
        <f>VLOOKUP($E$3,Municipalities!$A$7:$AE$88,2+'Municipal Charts'!C29)</f>
        <v>340443</v>
      </c>
      <c r="F29" s="71"/>
      <c r="G29" s="66">
        <f>VLOOKUP($G$3,Municipalities!$A$7:$AE$88,2+'Municipal Charts'!C29)</f>
        <v>255367</v>
      </c>
      <c r="H29" s="71"/>
      <c r="I29" s="65">
        <v>2019</v>
      </c>
      <c r="J29" s="71">
        <v>23</v>
      </c>
      <c r="K29" s="75">
        <f t="shared" si="8"/>
        <v>3.9710024879348373</v>
      </c>
      <c r="L29" s="75">
        <f t="shared" si="6"/>
        <v>5.9678815195385466</v>
      </c>
      <c r="M29" s="76">
        <f t="shared" si="9"/>
        <v>13519</v>
      </c>
      <c r="N29" s="76">
        <f t="shared" si="7"/>
        <v>15240</v>
      </c>
      <c r="O29" s="77">
        <f t="shared" ref="O29:O35" si="11">IF($P$3=1,VLOOKUP(J29,$J$7:$N$34,4),VLOOKUP(J29,$J$7:$N$34,2))</f>
        <v>13519</v>
      </c>
      <c r="P29" s="77">
        <f t="shared" si="10"/>
        <v>15240</v>
      </c>
      <c r="Q29" s="71"/>
      <c r="R29" s="71"/>
      <c r="S29" s="78"/>
      <c r="T29" s="78"/>
    </row>
    <row r="30" spans="1:20" ht="3" customHeight="1" x14ac:dyDescent="0.3">
      <c r="A30" s="78"/>
      <c r="B30" s="71"/>
      <c r="C30" s="64">
        <v>24</v>
      </c>
      <c r="D30" s="65">
        <v>2019</v>
      </c>
      <c r="E30" s="66">
        <f>VLOOKUP($E$3,Municipalities!$A$7:$AE$88,2+'Municipal Charts'!C30)</f>
        <v>353962</v>
      </c>
      <c r="F30" s="71"/>
      <c r="G30" s="66">
        <f>VLOOKUP($G$3,Municipalities!$A$7:$AE$88,2+'Municipal Charts'!C30)</f>
        <v>270607</v>
      </c>
      <c r="H30" s="71"/>
      <c r="I30" s="65">
        <v>2020</v>
      </c>
      <c r="J30" s="71">
        <v>24</v>
      </c>
      <c r="K30" s="75">
        <f t="shared" si="8"/>
        <v>2.9472090224374368</v>
      </c>
      <c r="L30" s="75">
        <f t="shared" si="6"/>
        <v>4.6100063930349178</v>
      </c>
      <c r="M30" s="76">
        <f t="shared" si="9"/>
        <v>10432</v>
      </c>
      <c r="N30" s="76">
        <f t="shared" si="7"/>
        <v>12475</v>
      </c>
      <c r="O30" s="77">
        <f t="shared" si="11"/>
        <v>10432</v>
      </c>
      <c r="P30" s="77">
        <f t="shared" si="10"/>
        <v>12475</v>
      </c>
      <c r="Q30" s="71"/>
      <c r="R30" s="71"/>
      <c r="S30" s="78"/>
      <c r="T30" s="78"/>
    </row>
    <row r="31" spans="1:20" ht="3" customHeight="1" x14ac:dyDescent="0.3">
      <c r="A31" s="78"/>
      <c r="B31" s="71"/>
      <c r="C31" s="64">
        <v>25</v>
      </c>
      <c r="D31" s="65">
        <v>2020</v>
      </c>
      <c r="E31" s="66">
        <f>VLOOKUP($E$3,Municipalities!$A$7:$AE$88,2+'Municipal Charts'!C31)</f>
        <v>364394</v>
      </c>
      <c r="F31" s="71"/>
      <c r="G31" s="66">
        <f>VLOOKUP($G$3,Municipalities!$A$7:$AE$88,2+'Municipal Charts'!C31)</f>
        <v>283082</v>
      </c>
      <c r="H31" s="71"/>
      <c r="I31" s="65">
        <v>2021</v>
      </c>
      <c r="J31" s="71">
        <v>25</v>
      </c>
      <c r="K31" s="75">
        <f>(E32-E31)/E31*100</f>
        <v>1.3883324094249632</v>
      </c>
      <c r="L31" s="75">
        <f t="shared" si="6"/>
        <v>4.63152019556171</v>
      </c>
      <c r="M31" s="76">
        <f t="shared" si="9"/>
        <v>5059</v>
      </c>
      <c r="N31" s="76">
        <f t="shared" si="7"/>
        <v>13111</v>
      </c>
      <c r="O31" s="77">
        <f t="shared" si="11"/>
        <v>5059</v>
      </c>
      <c r="P31" s="77">
        <f t="shared" si="10"/>
        <v>13111</v>
      </c>
      <c r="Q31" s="71"/>
      <c r="R31" s="71"/>
      <c r="S31" s="78"/>
      <c r="T31" s="78"/>
    </row>
    <row r="32" spans="1:20" ht="3" customHeight="1" x14ac:dyDescent="0.3">
      <c r="A32" s="78"/>
      <c r="B32" s="71"/>
      <c r="C32" s="64">
        <v>26</v>
      </c>
      <c r="D32" s="65">
        <v>2021</v>
      </c>
      <c r="E32" s="66">
        <f>VLOOKUP($E$3,Municipalities!$A$7:$AE$88,2+'Municipal Charts'!C32)</f>
        <v>369453</v>
      </c>
      <c r="F32" s="71"/>
      <c r="G32" s="66">
        <f>VLOOKUP($G$3,Municipalities!$A$7:$AE$88,2+'Municipal Charts'!C32)</f>
        <v>296193</v>
      </c>
      <c r="H32" s="71"/>
      <c r="I32" s="65">
        <v>2022</v>
      </c>
      <c r="J32" s="71">
        <v>26</v>
      </c>
      <c r="K32" s="75">
        <f t="shared" si="8"/>
        <v>2.6122402578947796</v>
      </c>
      <c r="L32" s="75">
        <f t="shared" si="6"/>
        <v>4.4582417545316737</v>
      </c>
      <c r="M32" s="76">
        <f t="shared" si="9"/>
        <v>9651</v>
      </c>
      <c r="N32" s="76">
        <f t="shared" si="7"/>
        <v>13205</v>
      </c>
      <c r="O32" s="77">
        <f t="shared" si="11"/>
        <v>9651</v>
      </c>
      <c r="P32" s="77">
        <f t="shared" si="10"/>
        <v>13205</v>
      </c>
      <c r="Q32" s="71"/>
      <c r="R32" s="71"/>
      <c r="S32" s="78"/>
      <c r="T32" s="78"/>
    </row>
    <row r="33" spans="1:20" ht="3" customHeight="1" x14ac:dyDescent="0.3">
      <c r="A33" s="71"/>
      <c r="B33" s="71"/>
      <c r="C33" s="64">
        <v>27</v>
      </c>
      <c r="D33" s="65">
        <v>2022</v>
      </c>
      <c r="E33" s="66">
        <f>VLOOKUP($E$3,Municipalities!$A$7:$AE$88,2+'Municipal Charts'!C33)</f>
        <v>379104</v>
      </c>
      <c r="F33" s="71"/>
      <c r="G33" s="66">
        <f>VLOOKUP($G$3,Municipalities!$A$7:$AE$88,2+'Municipal Charts'!C33)</f>
        <v>309398</v>
      </c>
      <c r="H33" s="71"/>
      <c r="I33" s="65">
        <v>2023</v>
      </c>
      <c r="J33" s="71">
        <v>27</v>
      </c>
      <c r="K33" s="75">
        <f>(E34-E33)/E33*100</f>
        <v>3.4307208576010808</v>
      </c>
      <c r="L33" s="75">
        <f t="shared" si="6"/>
        <v>4.7476066425768755</v>
      </c>
      <c r="M33" s="76">
        <f t="shared" si="9"/>
        <v>13006</v>
      </c>
      <c r="N33" s="76">
        <f t="shared" si="7"/>
        <v>14689</v>
      </c>
      <c r="O33" s="77">
        <f t="shared" si="11"/>
        <v>13006</v>
      </c>
      <c r="P33" s="77">
        <f t="shared" si="10"/>
        <v>14689</v>
      </c>
      <c r="Q33" s="71"/>
      <c r="R33" s="71"/>
      <c r="S33" s="78"/>
      <c r="T33" s="78"/>
    </row>
    <row r="34" spans="1:20" ht="3" customHeight="1" x14ac:dyDescent="0.3">
      <c r="A34" s="71"/>
      <c r="B34" s="71"/>
      <c r="C34" s="64">
        <v>28</v>
      </c>
      <c r="D34" s="65">
        <v>2023</v>
      </c>
      <c r="E34" s="66">
        <f>VLOOKUP($E$3,Municipalities!$A$7:$AE$88,2+'Municipal Charts'!C34)</f>
        <v>392110</v>
      </c>
      <c r="F34" s="71"/>
      <c r="G34" s="66">
        <f>VLOOKUP($G$3,Municipalities!$A$7:$AE$88,2+'Municipal Charts'!C34)</f>
        <v>324087</v>
      </c>
      <c r="H34" s="71"/>
      <c r="I34" s="65">
        <v>2024</v>
      </c>
      <c r="J34" s="71">
        <v>28</v>
      </c>
      <c r="K34" s="75">
        <f>(E35-E34)/E34*100</f>
        <v>-100</v>
      </c>
      <c r="L34" s="75">
        <f t="shared" si="6"/>
        <v>-100</v>
      </c>
      <c r="M34" s="76">
        <f t="shared" si="9"/>
        <v>-392110</v>
      </c>
      <c r="N34" s="76">
        <f t="shared" si="7"/>
        <v>-324087</v>
      </c>
      <c r="O34" s="77">
        <f t="shared" si="11"/>
        <v>-392110</v>
      </c>
      <c r="P34" s="77">
        <f t="shared" si="10"/>
        <v>-324087</v>
      </c>
      <c r="Q34" s="71"/>
      <c r="R34" s="71"/>
      <c r="S34" s="78"/>
      <c r="T34" s="78"/>
    </row>
    <row r="35" spans="1:20" ht="3" customHeight="1" x14ac:dyDescent="0.3">
      <c r="A35" s="71"/>
      <c r="B35" s="71"/>
      <c r="C35" s="64">
        <v>29</v>
      </c>
      <c r="D35" s="65">
        <v>2024</v>
      </c>
      <c r="E35" s="66">
        <f>VLOOKUP($E$3,Municipalities!$A$7:$AE$88,2+'Municipal Charts'!C35)</f>
        <v>0</v>
      </c>
      <c r="F35" s="71"/>
      <c r="G35" s="66">
        <f>VLOOKUP($G$3,Municipalities!$A$7:$AE$88,2+'Municipal Charts'!C35)</f>
        <v>0</v>
      </c>
      <c r="H35" s="71"/>
      <c r="I35" s="65">
        <v>2025</v>
      </c>
      <c r="J35" s="71">
        <v>29</v>
      </c>
      <c r="K35" s="75" t="e">
        <f t="shared" si="8"/>
        <v>#DIV/0!</v>
      </c>
      <c r="L35" s="75" t="e">
        <f t="shared" si="6"/>
        <v>#DIV/0!</v>
      </c>
      <c r="M35" s="76">
        <f t="shared" si="9"/>
        <v>0</v>
      </c>
      <c r="N35" s="76">
        <f t="shared" si="7"/>
        <v>0</v>
      </c>
      <c r="O35" s="77">
        <f t="shared" si="11"/>
        <v>-392110</v>
      </c>
      <c r="P35" s="77">
        <f t="shared" si="10"/>
        <v>-324087</v>
      </c>
      <c r="Q35" s="71"/>
      <c r="R35" s="71"/>
      <c r="S35" s="78"/>
      <c r="T35" s="78"/>
    </row>
    <row r="36" spans="1:20" ht="4.25" customHeight="1" x14ac:dyDescent="0.3">
      <c r="A36" s="71"/>
      <c r="B36" s="71"/>
      <c r="C36" s="64">
        <v>30</v>
      </c>
      <c r="D36" s="65">
        <v>2025</v>
      </c>
      <c r="E36" s="71"/>
      <c r="F36" s="71"/>
      <c r="G36" s="71"/>
      <c r="H36" s="71"/>
      <c r="I36" s="71"/>
      <c r="J36" s="71"/>
      <c r="K36" s="75" t="e">
        <f t="shared" si="8"/>
        <v>#DIV/0!</v>
      </c>
      <c r="L36" s="75" t="e">
        <f t="shared" si="6"/>
        <v>#DIV/0!</v>
      </c>
      <c r="M36" s="76">
        <f t="shared" si="9"/>
        <v>8</v>
      </c>
      <c r="N36" s="76">
        <f t="shared" si="7"/>
        <v>28</v>
      </c>
      <c r="O36" s="71"/>
      <c r="P36" s="71"/>
      <c r="Q36" s="71"/>
      <c r="R36" s="71"/>
      <c r="S36" s="78"/>
      <c r="T36" s="78"/>
    </row>
    <row r="37" spans="1:20" ht="14.75" customHeight="1" x14ac:dyDescent="0.3">
      <c r="B37" s="118" t="s">
        <v>122</v>
      </c>
      <c r="C37" s="117"/>
      <c r="D37" s="117"/>
      <c r="E37" s="80">
        <v>8</v>
      </c>
      <c r="F37" s="81" t="s">
        <v>123</v>
      </c>
      <c r="G37" s="80">
        <v>28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</row>
    <row r="38" spans="1:20" ht="16.5" customHeight="1" x14ac:dyDescent="0.3">
      <c r="C38" s="119"/>
      <c r="D38" s="120"/>
      <c r="E38" s="121" t="str">
        <f>E6</f>
        <v xml:space="preserve">Casey </v>
      </c>
      <c r="F38" s="122"/>
      <c r="G38" s="123" t="str">
        <f>G6</f>
        <v xml:space="preserve">Wyndham 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</row>
    <row r="39" spans="1:20" ht="12.75" customHeight="1" x14ac:dyDescent="0.3">
      <c r="B39" s="151" t="s">
        <v>120</v>
      </c>
      <c r="C39" s="152"/>
      <c r="D39" s="153"/>
      <c r="E39" s="154">
        <f>VLOOKUP($G$37,$C$7:$G$35,3)-VLOOKUP($E$37,$C$7:$G$35,3)</f>
        <v>190991</v>
      </c>
      <c r="F39" s="154"/>
      <c r="G39" s="154">
        <f>VLOOKUP($G$37,$C$7:$G$35,5)-VLOOKUP($E$37,$C$7:$G$35,5)</f>
        <v>227257</v>
      </c>
      <c r="J39" s="78"/>
      <c r="K39" s="78"/>
      <c r="L39" s="78"/>
      <c r="M39" s="78"/>
      <c r="N39" s="78"/>
      <c r="O39" s="78"/>
      <c r="P39" s="78"/>
      <c r="Q39" s="78"/>
      <c r="R39" s="78"/>
      <c r="S39" s="78"/>
    </row>
    <row r="40" spans="1:20" ht="7.5" customHeight="1" x14ac:dyDescent="0.3">
      <c r="B40" s="155"/>
      <c r="C40" s="156"/>
      <c r="D40" s="157"/>
      <c r="E40" s="156"/>
      <c r="F40" s="156"/>
      <c r="G40" s="156"/>
      <c r="J40" s="78"/>
      <c r="K40" s="78"/>
      <c r="L40" s="78"/>
      <c r="M40" s="78"/>
      <c r="N40" s="78"/>
      <c r="O40" s="78"/>
      <c r="P40" s="78"/>
      <c r="Q40" s="78"/>
      <c r="R40" s="78"/>
      <c r="S40" s="78"/>
    </row>
    <row r="41" spans="1:20" ht="12" customHeight="1" x14ac:dyDescent="0.3">
      <c r="B41" s="158" t="s">
        <v>121</v>
      </c>
      <c r="C41" s="159"/>
      <c r="D41" s="160"/>
      <c r="E41" s="161">
        <f>(VLOOKUP($G$37,$C$7:$G$35,3)-VLOOKUP($E$37,$C$7:$G$35,3))/VLOOKUP($E$37,$C$7:$G$35,3)*100</f>
        <v>94.964175438422032</v>
      </c>
      <c r="F41" s="161"/>
      <c r="G41" s="161">
        <f>(VLOOKUP($G$37,$C$7:$G$35,5)-VLOOKUP($E$37,$C$7:$G$35,5))/VLOOKUP($E$37,$C$7:$G$35,5)*100</f>
        <v>234.69689145925847</v>
      </c>
      <c r="J41" s="78"/>
      <c r="K41" s="78"/>
      <c r="L41" s="78"/>
      <c r="M41" s="78"/>
      <c r="N41" s="78"/>
      <c r="O41" s="78"/>
      <c r="P41" s="78"/>
      <c r="Q41" s="78"/>
      <c r="R41" s="78"/>
      <c r="S41" s="78"/>
    </row>
    <row r="42" spans="1:20" ht="7.5" customHeight="1" x14ac:dyDescent="0.3">
      <c r="B42" s="155"/>
      <c r="C42" s="156"/>
      <c r="D42" s="157"/>
      <c r="E42" s="156"/>
      <c r="F42" s="156"/>
      <c r="G42" s="156"/>
      <c r="J42" s="78"/>
      <c r="K42" s="78"/>
      <c r="L42" s="78"/>
      <c r="M42" s="78"/>
      <c r="N42" s="78"/>
      <c r="O42" s="78"/>
      <c r="P42" s="78"/>
      <c r="Q42" s="78"/>
      <c r="R42" s="78"/>
      <c r="S42" s="78"/>
    </row>
    <row r="43" spans="1:20" x14ac:dyDescent="0.3">
      <c r="B43" s="162" t="s">
        <v>125</v>
      </c>
      <c r="C43" s="163"/>
      <c r="D43" s="164">
        <f>INDEX(D7:D35,E37)</f>
        <v>2003</v>
      </c>
      <c r="E43" s="165">
        <f>VLOOKUP(E37,C7:E35,3)</f>
        <v>201119</v>
      </c>
      <c r="F43" s="157"/>
      <c r="G43" s="165">
        <f>VLOOKUP(E37,C7:G35,5)</f>
        <v>96830</v>
      </c>
      <c r="J43" s="78"/>
      <c r="K43" s="78"/>
      <c r="L43" s="78"/>
      <c r="M43" s="78"/>
      <c r="N43" s="78"/>
      <c r="O43" s="78"/>
      <c r="P43" s="78"/>
      <c r="Q43" s="78"/>
      <c r="R43" s="78"/>
      <c r="S43" s="78"/>
    </row>
    <row r="44" spans="1:20" x14ac:dyDescent="0.3">
      <c r="B44" s="166"/>
      <c r="C44" s="156"/>
      <c r="D44" s="164">
        <f>INDEX(D7:D35,G37)</f>
        <v>2023</v>
      </c>
      <c r="E44" s="165">
        <f>VLOOKUP(G37,C7:E35,3)</f>
        <v>392110</v>
      </c>
      <c r="F44" s="156"/>
      <c r="G44" s="165">
        <f>VLOOKUP(G37,C7:G35,5)</f>
        <v>324087</v>
      </c>
      <c r="J44" s="78"/>
      <c r="K44" s="78"/>
      <c r="L44" s="78"/>
      <c r="M44" s="78"/>
      <c r="N44" s="78"/>
      <c r="O44" s="78"/>
      <c r="P44" s="78"/>
      <c r="Q44" s="78"/>
      <c r="R44" s="78"/>
      <c r="S44" s="78"/>
    </row>
    <row r="45" spans="1:20" x14ac:dyDescent="0.3">
      <c r="C45" s="119"/>
      <c r="D45" s="120"/>
      <c r="E45" s="119"/>
      <c r="F45" s="119"/>
      <c r="G45" s="119"/>
      <c r="J45" s="78"/>
      <c r="K45" s="78"/>
      <c r="L45" s="78"/>
      <c r="M45" s="78"/>
      <c r="N45" s="78"/>
      <c r="O45" s="78"/>
      <c r="P45" s="78"/>
      <c r="Q45" s="78"/>
      <c r="R45" s="78"/>
      <c r="S45" s="78"/>
    </row>
    <row r="46" spans="1:20" x14ac:dyDescent="0.3">
      <c r="J46" s="78"/>
      <c r="K46" s="78"/>
      <c r="L46" s="78"/>
      <c r="M46" s="78"/>
      <c r="N46" s="78"/>
      <c r="O46" s="78"/>
      <c r="P46" s="78"/>
      <c r="Q46" s="78"/>
      <c r="R46" s="78"/>
      <c r="S46" s="78"/>
    </row>
    <row r="47" spans="1:20" x14ac:dyDescent="0.3">
      <c r="J47" s="78"/>
      <c r="K47" s="78"/>
      <c r="L47" s="78"/>
      <c r="M47" s="78"/>
      <c r="N47" s="78"/>
      <c r="O47" s="78"/>
      <c r="P47" s="78"/>
      <c r="Q47" s="78"/>
      <c r="R47" s="78"/>
      <c r="S47" s="78"/>
    </row>
    <row r="48" spans="1:20" x14ac:dyDescent="0.3">
      <c r="J48" s="78"/>
      <c r="K48" s="78"/>
      <c r="L48" s="78"/>
      <c r="M48" s="78"/>
      <c r="N48" s="78"/>
      <c r="O48" s="78"/>
      <c r="P48" s="78"/>
      <c r="Q48" s="78"/>
      <c r="R48" s="78"/>
      <c r="S48" s="78"/>
    </row>
  </sheetData>
  <sheetProtection sheet="1"/>
  <mergeCells count="6">
    <mergeCell ref="J4:P5"/>
    <mergeCell ref="C4:H5"/>
    <mergeCell ref="D2:H2"/>
    <mergeCell ref="B1:P1"/>
    <mergeCell ref="E6:F6"/>
    <mergeCell ref="G6:H6"/>
  </mergeCells>
  <pageMargins left="0.39370078740157483" right="0.39370078740157483" top="0.39370078740157483" bottom="0.39370078740157483" header="0.39370078740157483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2</xdr:row>
                    <xdr:rowOff>12700</xdr:rowOff>
                  </from>
                  <to>
                    <xdr:col>5</xdr:col>
                    <xdr:colOff>19050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Drop Down 2">
              <controlPr defaultSize="0" autoLine="0" autoPict="0">
                <anchor moveWithCells="1">
                  <from>
                    <xdr:col>6</xdr:col>
                    <xdr:colOff>12700</xdr:colOff>
                    <xdr:row>2</xdr:row>
                    <xdr:rowOff>12700</xdr:rowOff>
                  </from>
                  <to>
                    <xdr:col>8</xdr:col>
                    <xdr:colOff>19050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Drop Down 3">
              <controlPr defaultSize="0" autoLine="0" autoPict="0">
                <anchor moveWithCells="1">
                  <from>
                    <xdr:col>3</xdr:col>
                    <xdr:colOff>628650</xdr:colOff>
                    <xdr:row>36</xdr:row>
                    <xdr:rowOff>0</xdr:rowOff>
                  </from>
                  <to>
                    <xdr:col>5</xdr:col>
                    <xdr:colOff>50800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Drop Down 4">
              <controlPr defaultSize="0" autoLine="0" autoPict="0">
                <anchor moveWithCells="1">
                  <from>
                    <xdr:col>5</xdr:col>
                    <xdr:colOff>495300</xdr:colOff>
                    <xdr:row>35</xdr:row>
                    <xdr:rowOff>184150</xdr:rowOff>
                  </from>
                  <to>
                    <xdr:col>7</xdr:col>
                    <xdr:colOff>12700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0" r:id="rId8" name="Drop Down 28">
              <controlPr defaultSize="0" autoLine="0" autoPict="0">
                <anchor moveWithCells="1">
                  <from>
                    <xdr:col>14</xdr:col>
                    <xdr:colOff>133350</xdr:colOff>
                    <xdr:row>2</xdr:row>
                    <xdr:rowOff>12700</xdr:rowOff>
                  </from>
                  <to>
                    <xdr:col>16</xdr:col>
                    <xdr:colOff>12700</xdr:colOff>
                    <xdr:row>2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BB682"/>
  <sheetViews>
    <sheetView showGridLines="0" showRowColHeaders="0" topLeftCell="AD1" zoomScale="75" zoomScaleNormal="75" workbookViewId="0">
      <selection activeCell="BC2" sqref="BC2"/>
    </sheetView>
  </sheetViews>
  <sheetFormatPr defaultColWidth="9.08984375" defaultRowHeight="13" x14ac:dyDescent="0.3"/>
  <cols>
    <col min="1" max="1" width="2.36328125" style="83" customWidth="1"/>
    <col min="2" max="2" width="2.26953125" style="83" customWidth="1"/>
    <col min="3" max="3" width="29.08984375" style="110" customWidth="1"/>
    <col min="4" max="24" width="9.7265625" style="68" customWidth="1"/>
    <col min="25" max="25" width="11.6328125" style="67" customWidth="1"/>
    <col min="26" max="28" width="8.7265625" style="67" customWidth="1"/>
    <col min="29" max="29" width="0.26953125" style="67" customWidth="1"/>
    <col min="30" max="30" width="3.08984375" style="67" customWidth="1"/>
    <col min="31" max="31" width="2.08984375" style="67" customWidth="1"/>
    <col min="32" max="32" width="5.81640625" style="67" customWidth="1"/>
    <col min="33" max="34" width="7.26953125" style="67" customWidth="1"/>
    <col min="35" max="35" width="8.81640625" style="67" customWidth="1"/>
    <col min="36" max="36" width="12.08984375" style="67" customWidth="1"/>
    <col min="37" max="38" width="7.26953125" style="67" customWidth="1"/>
    <col min="39" max="39" width="9.08984375" style="67"/>
    <col min="40" max="40" width="8.81640625" style="67" customWidth="1"/>
    <col min="41" max="41" width="9.36328125" style="67" customWidth="1"/>
    <col min="42" max="42" width="8.81640625" style="67" customWidth="1"/>
    <col min="43" max="43" width="6.08984375" style="83" customWidth="1"/>
    <col min="44" max="44" width="11.6328125" style="67" customWidth="1"/>
    <col min="45" max="46" width="9.08984375" style="105"/>
    <col min="47" max="48" width="9.08984375" style="106"/>
    <col min="49" max="49" width="9.08984375" style="105"/>
    <col min="50" max="50" width="9.08984375" style="78"/>
    <col min="51" max="53" width="9.08984375" style="67"/>
    <col min="54" max="54" width="9.08984375" style="78"/>
    <col min="55" max="16384" width="9.08984375" style="67"/>
  </cols>
  <sheetData>
    <row r="1" spans="1:54" ht="28.5" x14ac:dyDescent="0.65">
      <c r="C1" s="67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C1" s="124"/>
      <c r="AD1" s="199" t="s">
        <v>583</v>
      </c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5" t="s">
        <v>584</v>
      </c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84" t="s">
        <v>585</v>
      </c>
    </row>
    <row r="2" spans="1:54" ht="15.5" x14ac:dyDescent="0.35">
      <c r="C2" s="67" t="s">
        <v>575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AD2" s="67" t="s">
        <v>588</v>
      </c>
      <c r="AQ2" s="107"/>
      <c r="AR2" s="71"/>
      <c r="AS2" s="101"/>
      <c r="AU2" s="197" t="s">
        <v>574</v>
      </c>
      <c r="AV2" s="197"/>
      <c r="AW2" s="197"/>
      <c r="AX2" s="197"/>
      <c r="BB2" s="84" t="s">
        <v>586</v>
      </c>
    </row>
    <row r="3" spans="1:54" ht="15" customHeight="1" x14ac:dyDescent="0.3">
      <c r="AQ3" s="107"/>
      <c r="AR3" s="71"/>
      <c r="AS3" s="101"/>
      <c r="AT3" s="108">
        <v>2</v>
      </c>
      <c r="AU3" s="102"/>
      <c r="AV3" s="102"/>
      <c r="AW3" s="101"/>
      <c r="AZ3" s="84"/>
    </row>
    <row r="4" spans="1:54" ht="33.75" customHeight="1" x14ac:dyDescent="0.3">
      <c r="C4" s="111"/>
      <c r="D4" s="85">
        <v>2004</v>
      </c>
      <c r="E4" s="85">
        <v>2005</v>
      </c>
      <c r="F4" s="85">
        <v>2006</v>
      </c>
      <c r="G4" s="85">
        <v>2007</v>
      </c>
      <c r="H4" s="85">
        <v>2008</v>
      </c>
      <c r="I4" s="85">
        <v>2009</v>
      </c>
      <c r="J4" s="85">
        <v>2010</v>
      </c>
      <c r="K4" s="85">
        <v>2011</v>
      </c>
      <c r="L4" s="85">
        <v>2012</v>
      </c>
      <c r="M4" s="85">
        <v>2013</v>
      </c>
      <c r="N4" s="85">
        <v>2014</v>
      </c>
      <c r="O4" s="85">
        <v>2015</v>
      </c>
      <c r="P4" s="85">
        <v>2016</v>
      </c>
      <c r="Q4" s="85">
        <v>2017</v>
      </c>
      <c r="R4" s="85">
        <v>2018</v>
      </c>
      <c r="S4" s="85">
        <v>2019</v>
      </c>
      <c r="T4" s="85">
        <v>2020</v>
      </c>
      <c r="U4" s="85">
        <v>2021</v>
      </c>
      <c r="V4" s="85">
        <v>2022</v>
      </c>
      <c r="W4" s="85">
        <v>2023</v>
      </c>
      <c r="X4" s="85">
        <v>2024</v>
      </c>
      <c r="Y4" s="85" t="s">
        <v>585</v>
      </c>
      <c r="Z4" s="85" t="s">
        <v>586</v>
      </c>
      <c r="AA4" s="85" t="s">
        <v>561</v>
      </c>
      <c r="AB4" s="85" t="s">
        <v>562</v>
      </c>
      <c r="AC4" s="86"/>
      <c r="AI4" s="71"/>
      <c r="AP4" s="78"/>
      <c r="AQ4" s="107"/>
      <c r="AR4" s="71"/>
      <c r="AS4" s="101"/>
      <c r="AT4" s="101" t="s">
        <v>569</v>
      </c>
      <c r="AU4" s="102" t="s">
        <v>570</v>
      </c>
      <c r="AV4" s="102" t="s">
        <v>571</v>
      </c>
      <c r="AW4" s="101"/>
      <c r="AX4" s="71"/>
      <c r="AY4" s="71"/>
      <c r="AZ4" s="71"/>
      <c r="BA4" s="71"/>
    </row>
    <row r="5" spans="1:54" ht="15.5" x14ac:dyDescent="0.35">
      <c r="A5" s="87">
        <v>1</v>
      </c>
      <c r="C5" s="88" t="s">
        <v>162</v>
      </c>
      <c r="D5" s="89">
        <v>4452</v>
      </c>
      <c r="E5" s="89">
        <v>4498</v>
      </c>
      <c r="F5" s="89">
        <v>4537</v>
      </c>
      <c r="G5" s="89">
        <v>4638</v>
      </c>
      <c r="H5" s="89">
        <v>4727</v>
      </c>
      <c r="I5" s="89">
        <v>4833</v>
      </c>
      <c r="J5" s="89">
        <v>5029</v>
      </c>
      <c r="K5" s="90">
        <v>5213</v>
      </c>
      <c r="L5" s="90">
        <v>5413</v>
      </c>
      <c r="M5" s="90">
        <v>6475</v>
      </c>
      <c r="N5" s="90">
        <v>7020</v>
      </c>
      <c r="O5" s="90">
        <v>7561</v>
      </c>
      <c r="P5" s="90">
        <v>8842</v>
      </c>
      <c r="Q5" s="90">
        <v>9453</v>
      </c>
      <c r="R5" s="90">
        <v>9855</v>
      </c>
      <c r="S5" s="90">
        <v>10088</v>
      </c>
      <c r="T5" s="90">
        <v>10344</v>
      </c>
      <c r="U5" s="90">
        <v>10103</v>
      </c>
      <c r="V5" s="90">
        <v>9513</v>
      </c>
      <c r="W5" s="90">
        <v>10008</v>
      </c>
      <c r="X5" s="90"/>
      <c r="Y5" s="90">
        <f>W5-D5</f>
        <v>5556</v>
      </c>
      <c r="Z5" s="90">
        <f>Y5/D5*100</f>
        <v>124.7978436657682</v>
      </c>
      <c r="AA5" s="90">
        <f>RANK(Y5,Y$5:Y$437)</f>
        <v>79</v>
      </c>
      <c r="AB5" s="90">
        <f>RANK(Z5,Z$5:Z$437)</f>
        <v>32</v>
      </c>
      <c r="AC5" s="86"/>
      <c r="AI5" s="133">
        <v>10</v>
      </c>
      <c r="AJ5" s="134" t="s">
        <v>566</v>
      </c>
      <c r="AN5" s="71" t="s">
        <v>563</v>
      </c>
      <c r="AP5" s="78"/>
      <c r="AQ5" s="109">
        <v>1</v>
      </c>
      <c r="AR5" s="103" t="s">
        <v>162</v>
      </c>
      <c r="AS5" s="101">
        <f>VLOOKUP(AQ5,$A$5:$Z$437,24+$AT$3)</f>
        <v>124.7978436657682</v>
      </c>
      <c r="AT5" s="101">
        <f>AS5+0.0001*AQ5</f>
        <v>124.7979436657682</v>
      </c>
      <c r="AU5" s="102">
        <f>RANK(AT5,AT$5:AT$437)</f>
        <v>32</v>
      </c>
      <c r="AV5" s="102" t="str">
        <f>VLOOKUP(MATCH(AQ5,$AU$5:$AU$437,0),$AQ$5:$AS$437,2)</f>
        <v>Port Melbourne Industrial</v>
      </c>
      <c r="AW5" s="101">
        <f>VLOOKUP(MATCH(AQ5,$AU$5:$AU$437,0),$AQ$5:$AS$437,3)</f>
        <v>27600</v>
      </c>
      <c r="AX5" s="71"/>
      <c r="AY5" s="71"/>
      <c r="AZ5" s="71"/>
      <c r="BA5" s="71"/>
    </row>
    <row r="6" spans="1:54" ht="15.5" x14ac:dyDescent="0.35">
      <c r="A6" s="87">
        <v>2</v>
      </c>
      <c r="C6" s="88" t="s">
        <v>249</v>
      </c>
      <c r="D6" s="89">
        <v>6904</v>
      </c>
      <c r="E6" s="89">
        <v>6870</v>
      </c>
      <c r="F6" s="89">
        <v>6878</v>
      </c>
      <c r="G6" s="89">
        <v>6920</v>
      </c>
      <c r="H6" s="89">
        <v>6983</v>
      </c>
      <c r="I6" s="89">
        <v>7067</v>
      </c>
      <c r="J6" s="89">
        <v>7175</v>
      </c>
      <c r="K6" s="90">
        <v>7234</v>
      </c>
      <c r="L6" s="90">
        <v>7342</v>
      </c>
      <c r="M6" s="90">
        <v>7467</v>
      </c>
      <c r="N6" s="90">
        <v>7643</v>
      </c>
      <c r="O6" s="90">
        <v>7878</v>
      </c>
      <c r="P6" s="90">
        <v>7918</v>
      </c>
      <c r="Q6" s="90">
        <v>8032</v>
      </c>
      <c r="R6" s="90">
        <v>8280</v>
      </c>
      <c r="S6" s="90">
        <v>8559</v>
      </c>
      <c r="T6" s="90">
        <v>8599</v>
      </c>
      <c r="U6" s="90">
        <v>8540</v>
      </c>
      <c r="V6" s="90">
        <v>8295</v>
      </c>
      <c r="W6" s="90">
        <v>8464</v>
      </c>
      <c r="X6" s="90"/>
      <c r="Y6" s="90">
        <f t="shared" ref="Y6:Y69" si="0">W6-D6</f>
        <v>1560</v>
      </c>
      <c r="Z6" s="90">
        <f t="shared" ref="Z6:Z69" si="1">Y6/D6*100</f>
        <v>22.595596755504054</v>
      </c>
      <c r="AA6" s="90">
        <f t="shared" ref="AA6:AA69" si="2">RANK(Y6,Y$5:Y$437)</f>
        <v>236</v>
      </c>
      <c r="AB6" s="90">
        <f t="shared" ref="AB6:AB69" si="3">RANK(Z6,Z$5:Z$437)</f>
        <v>172</v>
      </c>
      <c r="AC6" s="86"/>
      <c r="AI6" s="71"/>
      <c r="AJ6" s="134"/>
      <c r="AN6" s="71" t="s">
        <v>564</v>
      </c>
      <c r="AO6" s="71" t="s">
        <v>576</v>
      </c>
      <c r="AP6" s="78"/>
      <c r="AQ6" s="109">
        <v>2</v>
      </c>
      <c r="AR6" s="103" t="s">
        <v>249</v>
      </c>
      <c r="AS6" s="101">
        <f t="shared" ref="AS6:AS69" si="4">VLOOKUP(AQ6,$A$5:$Z$437,24+$AT$3)</f>
        <v>22.595596755504054</v>
      </c>
      <c r="AT6" s="101">
        <f t="shared" ref="AT6:AT69" si="5">AS6+0.0001*AQ6</f>
        <v>22.595796755504054</v>
      </c>
      <c r="AU6" s="102">
        <f t="shared" ref="AU6:AU69" si="6">RANK(AT6,AT$5:AT$437)</f>
        <v>172</v>
      </c>
      <c r="AV6" s="102" t="str">
        <f t="shared" ref="AV6:AV69" si="7">VLOOKUP(MATCH(AQ6,$AU$5:$AU$437,0),$AQ$5:$AS$437,2)</f>
        <v>Truganina</v>
      </c>
      <c r="AW6" s="101">
        <f t="shared" ref="AW6:AW69" si="8">VLOOKUP(MATCH(AQ6,$AU$5:$AU$437,0),$AQ$5:$AS$437,3)</f>
        <v>2177.3347324239244</v>
      </c>
      <c r="AX6" s="71"/>
      <c r="AY6" s="71"/>
      <c r="AZ6" s="71"/>
      <c r="BA6" s="71"/>
    </row>
    <row r="7" spans="1:54" ht="15.5" x14ac:dyDescent="0.35">
      <c r="A7" s="87">
        <v>3</v>
      </c>
      <c r="C7" s="88" t="s">
        <v>151</v>
      </c>
      <c r="D7" s="89">
        <v>12997</v>
      </c>
      <c r="E7" s="89">
        <v>13269</v>
      </c>
      <c r="F7" s="89">
        <v>13550</v>
      </c>
      <c r="G7" s="89">
        <v>13731</v>
      </c>
      <c r="H7" s="89">
        <v>13928</v>
      </c>
      <c r="I7" s="89">
        <v>14245</v>
      </c>
      <c r="J7" s="89">
        <v>14595</v>
      </c>
      <c r="K7" s="90">
        <v>15009</v>
      </c>
      <c r="L7" s="90">
        <v>15167</v>
      </c>
      <c r="M7" s="90">
        <v>15327</v>
      </c>
      <c r="N7" s="90">
        <v>15869</v>
      </c>
      <c r="O7" s="90">
        <v>16262</v>
      </c>
      <c r="P7" s="90">
        <v>16540</v>
      </c>
      <c r="Q7" s="90">
        <v>16738</v>
      </c>
      <c r="R7" s="90">
        <v>17208</v>
      </c>
      <c r="S7" s="90">
        <v>17806</v>
      </c>
      <c r="T7" s="90">
        <v>17936</v>
      </c>
      <c r="U7" s="90">
        <v>17245</v>
      </c>
      <c r="V7" s="90">
        <v>16177</v>
      </c>
      <c r="W7" s="90">
        <v>16861</v>
      </c>
      <c r="X7" s="90"/>
      <c r="Y7" s="90">
        <f t="shared" si="0"/>
        <v>3864</v>
      </c>
      <c r="Z7" s="90">
        <f t="shared" si="1"/>
        <v>29.729937677925676</v>
      </c>
      <c r="AA7" s="90">
        <f t="shared" si="2"/>
        <v>115</v>
      </c>
      <c r="AB7" s="90">
        <f t="shared" si="3"/>
        <v>127</v>
      </c>
      <c r="AC7" s="86"/>
      <c r="AI7" s="133">
        <v>374</v>
      </c>
      <c r="AJ7" s="134" t="s">
        <v>568</v>
      </c>
      <c r="AN7" s="71" t="s">
        <v>565</v>
      </c>
      <c r="AP7" s="78"/>
      <c r="AQ7" s="109">
        <v>3</v>
      </c>
      <c r="AR7" s="103" t="s">
        <v>151</v>
      </c>
      <c r="AS7" s="101">
        <f t="shared" si="4"/>
        <v>29.729937677925676</v>
      </c>
      <c r="AT7" s="101">
        <f t="shared" si="5"/>
        <v>29.730237677925675</v>
      </c>
      <c r="AU7" s="102">
        <f t="shared" si="6"/>
        <v>127</v>
      </c>
      <c r="AV7" s="102" t="str">
        <f t="shared" si="7"/>
        <v>Cranbourne East</v>
      </c>
      <c r="AW7" s="101">
        <f t="shared" si="8"/>
        <v>1330.7748272098945</v>
      </c>
      <c r="AX7" s="71"/>
      <c r="AY7" s="71"/>
      <c r="AZ7" s="71"/>
      <c r="BA7" s="71"/>
    </row>
    <row r="8" spans="1:54" ht="15.5" x14ac:dyDescent="0.35">
      <c r="A8" s="87">
        <v>4</v>
      </c>
      <c r="C8" s="91" t="s">
        <v>462</v>
      </c>
      <c r="D8" s="92">
        <v>6251</v>
      </c>
      <c r="E8" s="92">
        <v>6267</v>
      </c>
      <c r="F8" s="92">
        <v>6271</v>
      </c>
      <c r="G8" s="92">
        <v>6299</v>
      </c>
      <c r="H8" s="92">
        <v>6279</v>
      </c>
      <c r="I8" s="92">
        <v>6250</v>
      </c>
      <c r="J8" s="92">
        <v>6219</v>
      </c>
      <c r="K8" s="92">
        <v>6219</v>
      </c>
      <c r="L8" s="92">
        <v>6273</v>
      </c>
      <c r="M8" s="92">
        <v>6275</v>
      </c>
      <c r="N8" s="92">
        <v>6327</v>
      </c>
      <c r="O8" s="92">
        <v>6376</v>
      </c>
      <c r="P8" s="92">
        <v>6420</v>
      </c>
      <c r="Q8" s="92">
        <v>6534</v>
      </c>
      <c r="R8" s="92">
        <v>6619</v>
      </c>
      <c r="S8" s="92">
        <v>6650</v>
      </c>
      <c r="T8" s="92">
        <v>6645</v>
      </c>
      <c r="U8" s="92">
        <v>6720</v>
      </c>
      <c r="V8" s="92">
        <v>6794</v>
      </c>
      <c r="W8" s="92">
        <v>6836</v>
      </c>
      <c r="X8" s="92"/>
      <c r="Y8" s="90">
        <f t="shared" si="0"/>
        <v>585</v>
      </c>
      <c r="Z8" s="90">
        <f t="shared" si="1"/>
        <v>9.3585026395776669</v>
      </c>
      <c r="AA8" s="90">
        <f t="shared" si="2"/>
        <v>298</v>
      </c>
      <c r="AB8" s="90">
        <f t="shared" si="3"/>
        <v>283</v>
      </c>
      <c r="AC8" s="86"/>
      <c r="AI8" s="71"/>
      <c r="AJ8" s="134"/>
      <c r="AK8" s="71"/>
      <c r="AP8" s="78"/>
      <c r="AQ8" s="109">
        <v>4</v>
      </c>
      <c r="AR8" s="104" t="s">
        <v>462</v>
      </c>
      <c r="AS8" s="101">
        <f t="shared" si="4"/>
        <v>9.3585026395776669</v>
      </c>
      <c r="AT8" s="101">
        <f t="shared" si="5"/>
        <v>9.3589026395776678</v>
      </c>
      <c r="AU8" s="102">
        <f t="shared" si="6"/>
        <v>283</v>
      </c>
      <c r="AV8" s="102" t="str">
        <f t="shared" si="7"/>
        <v>Rockbank - Mount Cottrell</v>
      </c>
      <c r="AW8" s="101">
        <f t="shared" si="8"/>
        <v>1231.005859375</v>
      </c>
      <c r="AX8" s="71"/>
      <c r="AY8" s="71"/>
      <c r="AZ8" s="71"/>
      <c r="BA8" s="71"/>
    </row>
    <row r="9" spans="1:54" ht="15.5" x14ac:dyDescent="0.35">
      <c r="A9" s="87">
        <v>5</v>
      </c>
      <c r="C9" s="88" t="s">
        <v>409</v>
      </c>
      <c r="D9" s="92">
        <v>6480</v>
      </c>
      <c r="E9" s="92">
        <v>6648</v>
      </c>
      <c r="F9" s="92">
        <v>6761</v>
      </c>
      <c r="G9" s="92">
        <v>7034</v>
      </c>
      <c r="H9" s="92">
        <v>7272</v>
      </c>
      <c r="I9" s="92">
        <v>7614</v>
      </c>
      <c r="J9" s="92">
        <v>7894</v>
      </c>
      <c r="K9" s="90">
        <v>8452</v>
      </c>
      <c r="L9" s="90">
        <v>8876</v>
      </c>
      <c r="M9" s="90">
        <v>9342</v>
      </c>
      <c r="N9" s="90">
        <v>9787</v>
      </c>
      <c r="O9" s="90">
        <v>10307</v>
      </c>
      <c r="P9" s="90">
        <v>11887</v>
      </c>
      <c r="Q9" s="90">
        <v>12522</v>
      </c>
      <c r="R9" s="90">
        <v>13291</v>
      </c>
      <c r="S9" s="90">
        <v>14069</v>
      </c>
      <c r="T9" s="90">
        <v>15037</v>
      </c>
      <c r="U9" s="90">
        <v>16263</v>
      </c>
      <c r="V9" s="90">
        <v>18002</v>
      </c>
      <c r="W9" s="90">
        <v>18997</v>
      </c>
      <c r="X9" s="90"/>
      <c r="Y9" s="90">
        <f t="shared" si="0"/>
        <v>12517</v>
      </c>
      <c r="Z9" s="90">
        <f t="shared" si="1"/>
        <v>193.16358024691357</v>
      </c>
      <c r="AA9" s="90">
        <f t="shared" si="2"/>
        <v>28</v>
      </c>
      <c r="AB9" s="90">
        <f t="shared" si="3"/>
        <v>19</v>
      </c>
      <c r="AC9" s="86"/>
      <c r="AD9" s="78"/>
      <c r="AE9" s="78"/>
      <c r="AF9" s="78"/>
      <c r="AG9" s="78"/>
      <c r="AH9" s="139">
        <v>1</v>
      </c>
      <c r="AI9" s="78"/>
      <c r="AJ9" s="140" t="s">
        <v>567</v>
      </c>
      <c r="AK9" s="78"/>
      <c r="AL9" s="78"/>
      <c r="AM9" s="78"/>
      <c r="AN9" s="78"/>
      <c r="AO9" s="78"/>
      <c r="AP9" s="78"/>
      <c r="AQ9" s="109">
        <v>5</v>
      </c>
      <c r="AR9" s="103" t="s">
        <v>409</v>
      </c>
      <c r="AS9" s="101">
        <f t="shared" si="4"/>
        <v>193.16358024691357</v>
      </c>
      <c r="AT9" s="101">
        <f t="shared" si="5"/>
        <v>193.16408024691356</v>
      </c>
      <c r="AU9" s="102">
        <f t="shared" si="6"/>
        <v>19</v>
      </c>
      <c r="AV9" s="102" t="str">
        <f t="shared" si="7"/>
        <v>Tarneit</v>
      </c>
      <c r="AW9" s="101">
        <f t="shared" si="8"/>
        <v>1192.542120911794</v>
      </c>
      <c r="AX9" s="71"/>
      <c r="AY9" s="71"/>
      <c r="AZ9" s="71"/>
      <c r="BA9" s="71"/>
    </row>
    <row r="10" spans="1:54" x14ac:dyDescent="0.3">
      <c r="A10" s="87">
        <v>6</v>
      </c>
      <c r="C10" s="88" t="s">
        <v>133</v>
      </c>
      <c r="D10" s="89">
        <v>7976</v>
      </c>
      <c r="E10" s="89">
        <v>8032</v>
      </c>
      <c r="F10" s="89">
        <v>8105</v>
      </c>
      <c r="G10" s="89">
        <v>8189</v>
      </c>
      <c r="H10" s="89">
        <v>8270</v>
      </c>
      <c r="I10" s="89">
        <v>8377</v>
      </c>
      <c r="J10" s="89">
        <v>8506</v>
      </c>
      <c r="K10" s="90">
        <v>8561</v>
      </c>
      <c r="L10" s="90">
        <v>8677</v>
      </c>
      <c r="M10" s="90">
        <v>8706</v>
      </c>
      <c r="N10" s="90">
        <v>8769</v>
      </c>
      <c r="O10" s="90">
        <v>8929</v>
      </c>
      <c r="P10" s="90">
        <v>9415</v>
      </c>
      <c r="Q10" s="90">
        <v>9650</v>
      </c>
      <c r="R10" s="90">
        <v>9774</v>
      </c>
      <c r="S10" s="90">
        <v>10008</v>
      </c>
      <c r="T10" s="90">
        <v>10220</v>
      </c>
      <c r="U10" s="90">
        <v>9992</v>
      </c>
      <c r="V10" s="90">
        <v>9163</v>
      </c>
      <c r="W10" s="90">
        <v>9491</v>
      </c>
      <c r="X10" s="90"/>
      <c r="Y10" s="90">
        <f t="shared" si="0"/>
        <v>1515</v>
      </c>
      <c r="Z10" s="90">
        <f t="shared" si="1"/>
        <v>18.994483450351051</v>
      </c>
      <c r="AA10" s="90">
        <f t="shared" si="2"/>
        <v>240</v>
      </c>
      <c r="AB10" s="174">
        <f t="shared" si="3"/>
        <v>206</v>
      </c>
      <c r="AC10" s="173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109">
        <v>6</v>
      </c>
      <c r="AR10" s="103" t="s">
        <v>133</v>
      </c>
      <c r="AS10" s="101">
        <f t="shared" si="4"/>
        <v>18.994483450351051</v>
      </c>
      <c r="AT10" s="101">
        <f t="shared" si="5"/>
        <v>18.99508345035105</v>
      </c>
      <c r="AU10" s="102">
        <f t="shared" si="6"/>
        <v>206</v>
      </c>
      <c r="AV10" s="102" t="str">
        <f t="shared" si="7"/>
        <v>Point Cook</v>
      </c>
      <c r="AW10" s="101">
        <f t="shared" si="8"/>
        <v>673.26278659612001</v>
      </c>
      <c r="AX10" s="71"/>
      <c r="AY10" s="71"/>
      <c r="AZ10" s="71"/>
      <c r="BA10" s="71"/>
    </row>
    <row r="11" spans="1:54" x14ac:dyDescent="0.3">
      <c r="A11" s="87">
        <v>7</v>
      </c>
      <c r="C11" s="91" t="s">
        <v>488</v>
      </c>
      <c r="D11" s="92">
        <v>0</v>
      </c>
      <c r="E11" s="92">
        <v>0</v>
      </c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92">
        <v>0</v>
      </c>
      <c r="L11" s="92">
        <v>0</v>
      </c>
      <c r="M11" s="92">
        <v>0</v>
      </c>
      <c r="N11" s="92">
        <v>0</v>
      </c>
      <c r="O11" s="92">
        <v>0</v>
      </c>
      <c r="P11" s="92">
        <v>3</v>
      </c>
      <c r="Q11" s="92">
        <v>3</v>
      </c>
      <c r="R11" s="92">
        <v>3</v>
      </c>
      <c r="S11" s="92">
        <v>3</v>
      </c>
      <c r="T11" s="92">
        <v>3</v>
      </c>
      <c r="U11" s="92">
        <v>3</v>
      </c>
      <c r="V11" s="92">
        <v>0</v>
      </c>
      <c r="W11" s="92">
        <v>0</v>
      </c>
      <c r="X11" s="92"/>
      <c r="Y11" s="90">
        <f t="shared" si="0"/>
        <v>0</v>
      </c>
      <c r="Z11" s="90"/>
      <c r="AA11" s="90">
        <f t="shared" si="2"/>
        <v>361</v>
      </c>
      <c r="AB11" s="174"/>
      <c r="AC11" s="173"/>
      <c r="AD11" s="78"/>
      <c r="AE11" s="175"/>
      <c r="AF11" s="175"/>
      <c r="AG11" s="176" t="str">
        <f>INDEX(C5:C437,AI5)</f>
        <v>Altona Meadows</v>
      </c>
      <c r="AH11" s="176" t="str">
        <f>INDEX(C5:C437,AI7)</f>
        <v>Swan Hill</v>
      </c>
      <c r="AI11" s="176" t="str">
        <f>AG11</f>
        <v>Altona Meadows</v>
      </c>
      <c r="AJ11" s="176" t="str">
        <f>AH11</f>
        <v>Swan Hill</v>
      </c>
      <c r="AK11" s="176" t="str">
        <f>AG11</f>
        <v>Altona Meadows</v>
      </c>
      <c r="AL11" s="176" t="str">
        <f>AH11</f>
        <v>Swan Hill</v>
      </c>
      <c r="AM11" s="175"/>
      <c r="AN11" s="175"/>
      <c r="AO11" s="78"/>
      <c r="AP11" s="78"/>
      <c r="AQ11" s="109">
        <v>7</v>
      </c>
      <c r="AR11" s="104" t="s">
        <v>488</v>
      </c>
      <c r="AS11" s="101">
        <f t="shared" si="4"/>
        <v>0</v>
      </c>
      <c r="AT11" s="101">
        <f t="shared" si="5"/>
        <v>6.9999999999999999E-4</v>
      </c>
      <c r="AU11" s="102">
        <f t="shared" si="6"/>
        <v>363</v>
      </c>
      <c r="AV11" s="102" t="str">
        <f t="shared" si="7"/>
        <v>Docklands</v>
      </c>
      <c r="AW11" s="101">
        <f t="shared" si="8"/>
        <v>473.74554872126902</v>
      </c>
      <c r="AX11" s="71"/>
      <c r="AY11" s="71"/>
      <c r="AZ11" s="71"/>
      <c r="BA11" s="71"/>
    </row>
    <row r="12" spans="1:54" x14ac:dyDescent="0.3">
      <c r="A12" s="87">
        <v>8</v>
      </c>
      <c r="C12" s="91" t="s">
        <v>507</v>
      </c>
      <c r="D12" s="92">
        <v>26</v>
      </c>
      <c r="E12" s="92">
        <v>26</v>
      </c>
      <c r="F12" s="92">
        <v>25</v>
      </c>
      <c r="G12" s="92">
        <v>26</v>
      </c>
      <c r="H12" s="92">
        <v>27</v>
      </c>
      <c r="I12" s="92">
        <v>27</v>
      </c>
      <c r="J12" s="92">
        <v>28</v>
      </c>
      <c r="K12" s="92">
        <v>29</v>
      </c>
      <c r="L12" s="92">
        <v>29</v>
      </c>
      <c r="M12" s="92">
        <v>29</v>
      </c>
      <c r="N12" s="92">
        <v>29</v>
      </c>
      <c r="O12" s="92">
        <v>29</v>
      </c>
      <c r="P12" s="92">
        <v>24</v>
      </c>
      <c r="Q12" s="92">
        <v>24</v>
      </c>
      <c r="R12" s="92">
        <v>24</v>
      </c>
      <c r="S12" s="92">
        <v>24</v>
      </c>
      <c r="T12" s="92">
        <v>24</v>
      </c>
      <c r="U12" s="92">
        <v>24</v>
      </c>
      <c r="V12" s="92">
        <v>23</v>
      </c>
      <c r="W12" s="92">
        <v>23</v>
      </c>
      <c r="X12" s="92"/>
      <c r="Y12" s="90">
        <f t="shared" si="0"/>
        <v>-3</v>
      </c>
      <c r="Z12" s="90">
        <f t="shared" si="1"/>
        <v>-11.538461538461538</v>
      </c>
      <c r="AA12" s="90">
        <f t="shared" si="2"/>
        <v>363</v>
      </c>
      <c r="AB12" s="174">
        <f t="shared" si="3"/>
        <v>413</v>
      </c>
      <c r="AC12" s="173"/>
      <c r="AD12" s="194" t="str">
        <f>INDEX(AN5:AN7,AH9)</f>
        <v>Population</v>
      </c>
      <c r="AE12" s="177">
        <v>4</v>
      </c>
      <c r="AF12" s="178">
        <v>2004</v>
      </c>
      <c r="AG12" s="179">
        <f>VLOOKUP($AI$5,$A$5:$AB$437,AE12)</f>
        <v>19283</v>
      </c>
      <c r="AH12" s="179">
        <f t="shared" ref="AH12:AH22" si="9">VLOOKUP($AI$7,$A$5:$AB$437,AE12)</f>
        <v>10095</v>
      </c>
      <c r="AI12" s="175"/>
      <c r="AJ12" s="175"/>
      <c r="AK12" s="175"/>
      <c r="AL12" s="175"/>
      <c r="AM12" s="175"/>
      <c r="AN12" s="176" t="str">
        <f>AG11</f>
        <v>Altona Meadows</v>
      </c>
      <c r="AO12" s="176" t="str">
        <f>AH11</f>
        <v>Swan Hill</v>
      </c>
      <c r="AP12" s="78"/>
      <c r="AQ12" s="109">
        <v>8</v>
      </c>
      <c r="AR12" s="104" t="s">
        <v>507</v>
      </c>
      <c r="AS12" s="101">
        <f t="shared" si="4"/>
        <v>-11.538461538461538</v>
      </c>
      <c r="AT12" s="101">
        <f t="shared" si="5"/>
        <v>-11.537661538461538</v>
      </c>
      <c r="AU12" s="102">
        <f t="shared" si="6"/>
        <v>418</v>
      </c>
      <c r="AV12" s="102" t="str">
        <f t="shared" si="7"/>
        <v>Lynbrook - Lyndhurst</v>
      </c>
      <c r="AW12" s="101">
        <f t="shared" si="8"/>
        <v>473.16265060240966</v>
      </c>
      <c r="AX12" s="71"/>
      <c r="AY12" s="71"/>
      <c r="AZ12" s="71"/>
      <c r="BA12" s="71"/>
    </row>
    <row r="13" spans="1:54" x14ac:dyDescent="0.3">
      <c r="A13" s="87">
        <v>9</v>
      </c>
      <c r="C13" s="88" t="s">
        <v>364</v>
      </c>
      <c r="D13" s="89">
        <v>11919</v>
      </c>
      <c r="E13" s="89">
        <v>11864</v>
      </c>
      <c r="F13" s="89">
        <v>11857</v>
      </c>
      <c r="G13" s="89">
        <v>11915</v>
      </c>
      <c r="H13" s="89">
        <v>12041</v>
      </c>
      <c r="I13" s="89">
        <v>12152</v>
      </c>
      <c r="J13" s="89">
        <v>12213</v>
      </c>
      <c r="K13" s="90">
        <v>12260</v>
      </c>
      <c r="L13" s="90">
        <v>12430</v>
      </c>
      <c r="M13" s="90">
        <v>12677</v>
      </c>
      <c r="N13" s="90">
        <v>12966</v>
      </c>
      <c r="O13" s="90">
        <v>13262</v>
      </c>
      <c r="P13" s="90">
        <v>13277</v>
      </c>
      <c r="Q13" s="90">
        <v>13443</v>
      </c>
      <c r="R13" s="90">
        <v>13713</v>
      </c>
      <c r="S13" s="90">
        <v>14002</v>
      </c>
      <c r="T13" s="90">
        <v>14163</v>
      </c>
      <c r="U13" s="90">
        <v>14085</v>
      </c>
      <c r="V13" s="90">
        <v>13728</v>
      </c>
      <c r="W13" s="90">
        <v>13899</v>
      </c>
      <c r="X13" s="90"/>
      <c r="Y13" s="90">
        <f t="shared" si="0"/>
        <v>1980</v>
      </c>
      <c r="Z13" s="90">
        <f t="shared" si="1"/>
        <v>16.612131890259249</v>
      </c>
      <c r="AA13" s="90">
        <f t="shared" si="2"/>
        <v>200</v>
      </c>
      <c r="AB13" s="174">
        <f t="shared" si="3"/>
        <v>225</v>
      </c>
      <c r="AC13" s="173"/>
      <c r="AD13" s="194"/>
      <c r="AE13" s="177">
        <v>5</v>
      </c>
      <c r="AF13" s="178">
        <v>2005</v>
      </c>
      <c r="AG13" s="179">
        <f t="shared" ref="AG13:AG21" si="10">VLOOKUP($AI$5,$A$5:$AB$437,AE13)</f>
        <v>19379</v>
      </c>
      <c r="AH13" s="179">
        <f t="shared" si="9"/>
        <v>10088</v>
      </c>
      <c r="AI13" s="179">
        <f>AG13-AG12</f>
        <v>96</v>
      </c>
      <c r="AJ13" s="179">
        <f>AH13-AH12</f>
        <v>-7</v>
      </c>
      <c r="AK13" s="180">
        <f>(AG13-AG12)/AG12*100</f>
        <v>0.49784784525229475</v>
      </c>
      <c r="AL13" s="180">
        <f>(AH13-AH12)/AH12*100</f>
        <v>-6.9341258048538884E-2</v>
      </c>
      <c r="AM13" s="178">
        <v>2005</v>
      </c>
      <c r="AN13" s="179">
        <f>VLOOKUP(AE13,$AE$13:$AL$26,3+$AH$9*2-2)</f>
        <v>19379</v>
      </c>
      <c r="AO13" s="179">
        <f>VLOOKUP(AE13,$AE$13:$AL$26,4+$AH$9*2-2)</f>
        <v>10088</v>
      </c>
      <c r="AP13" s="78"/>
      <c r="AQ13" s="109">
        <v>9</v>
      </c>
      <c r="AR13" s="103" t="s">
        <v>364</v>
      </c>
      <c r="AS13" s="101">
        <f t="shared" si="4"/>
        <v>16.612131890259249</v>
      </c>
      <c r="AT13" s="101">
        <f t="shared" si="5"/>
        <v>16.613031890259251</v>
      </c>
      <c r="AU13" s="102">
        <f t="shared" si="6"/>
        <v>225</v>
      </c>
      <c r="AV13" s="102" t="str">
        <f t="shared" si="7"/>
        <v>Taylors Hill</v>
      </c>
      <c r="AW13" s="101">
        <f t="shared" si="8"/>
        <v>388.62687300417588</v>
      </c>
      <c r="AX13" s="71"/>
      <c r="AY13" s="71"/>
      <c r="AZ13" s="71"/>
      <c r="BA13" s="71"/>
    </row>
    <row r="14" spans="1:54" x14ac:dyDescent="0.3">
      <c r="A14" s="87">
        <v>10</v>
      </c>
      <c r="C14" s="88" t="s">
        <v>365</v>
      </c>
      <c r="D14" s="89">
        <v>19283</v>
      </c>
      <c r="E14" s="89">
        <v>19379</v>
      </c>
      <c r="F14" s="89">
        <v>19411</v>
      </c>
      <c r="G14" s="89">
        <v>19707</v>
      </c>
      <c r="H14" s="89">
        <v>19746</v>
      </c>
      <c r="I14" s="89">
        <v>19895</v>
      </c>
      <c r="J14" s="89">
        <v>19780</v>
      </c>
      <c r="K14" s="90">
        <v>19565</v>
      </c>
      <c r="L14" s="90">
        <v>19443</v>
      </c>
      <c r="M14" s="90">
        <v>19371</v>
      </c>
      <c r="N14" s="90">
        <v>19444</v>
      </c>
      <c r="O14" s="90">
        <v>19590</v>
      </c>
      <c r="P14" s="90">
        <v>20141</v>
      </c>
      <c r="Q14" s="90">
        <v>20313</v>
      </c>
      <c r="R14" s="90">
        <v>20409</v>
      </c>
      <c r="S14" s="90">
        <v>20454</v>
      </c>
      <c r="T14" s="90">
        <v>20351</v>
      </c>
      <c r="U14" s="90">
        <v>19738</v>
      </c>
      <c r="V14" s="90">
        <v>18360</v>
      </c>
      <c r="W14" s="90">
        <v>18644</v>
      </c>
      <c r="X14" s="90"/>
      <c r="Y14" s="90">
        <f t="shared" si="0"/>
        <v>-639</v>
      </c>
      <c r="Z14" s="90">
        <f t="shared" si="1"/>
        <v>-3.3137997199605871</v>
      </c>
      <c r="AA14" s="90">
        <f t="shared" si="2"/>
        <v>406</v>
      </c>
      <c r="AB14" s="174">
        <f t="shared" si="3"/>
        <v>382</v>
      </c>
      <c r="AC14" s="173"/>
      <c r="AD14" s="194"/>
      <c r="AE14" s="177">
        <v>6</v>
      </c>
      <c r="AF14" s="178">
        <v>2006</v>
      </c>
      <c r="AG14" s="179">
        <f t="shared" si="10"/>
        <v>19411</v>
      </c>
      <c r="AH14" s="179">
        <f t="shared" si="9"/>
        <v>10090</v>
      </c>
      <c r="AI14" s="179">
        <f t="shared" ref="AI14:AI32" si="11">AG14-AG13</f>
        <v>32</v>
      </c>
      <c r="AJ14" s="179">
        <f t="shared" ref="AJ14:AJ32" si="12">AH14-AH13</f>
        <v>2</v>
      </c>
      <c r="AK14" s="180">
        <f t="shared" ref="AK14:AK32" si="13">(AG14-AG13)/AG13*100</f>
        <v>0.16512719954590022</v>
      </c>
      <c r="AL14" s="180">
        <f t="shared" ref="AL14:AL32" si="14">(AH14-AH13)/AH13*100</f>
        <v>1.9825535289452814E-2</v>
      </c>
      <c r="AM14" s="178">
        <v>2006</v>
      </c>
      <c r="AN14" s="179">
        <f t="shared" ref="AN14:AN25" si="15">VLOOKUP(AE14,$AE$13:$AL$26,3+$AH$9*2-2)</f>
        <v>19411</v>
      </c>
      <c r="AO14" s="179">
        <f t="shared" ref="AO14:AO25" si="16">VLOOKUP(AE14,$AE$13:$AL$26,4+$AH$9*2-2)</f>
        <v>10090</v>
      </c>
      <c r="AP14" s="78"/>
      <c r="AQ14" s="109">
        <v>10</v>
      </c>
      <c r="AR14" s="103" t="s">
        <v>365</v>
      </c>
      <c r="AS14" s="101">
        <f t="shared" si="4"/>
        <v>-3.3137997199605871</v>
      </c>
      <c r="AT14" s="101">
        <f t="shared" si="5"/>
        <v>-3.3127997199605872</v>
      </c>
      <c r="AU14" s="102">
        <f t="shared" si="6"/>
        <v>387</v>
      </c>
      <c r="AV14" s="102" t="str">
        <f t="shared" si="7"/>
        <v>Beaconsfield - Officer</v>
      </c>
      <c r="AW14" s="101">
        <f t="shared" si="8"/>
        <v>372.93931953700456</v>
      </c>
      <c r="AX14" s="71"/>
      <c r="AY14" s="71"/>
      <c r="AZ14" s="71"/>
      <c r="BA14" s="71"/>
    </row>
    <row r="15" spans="1:54" x14ac:dyDescent="0.3">
      <c r="A15" s="87">
        <v>11</v>
      </c>
      <c r="C15" s="88" t="s">
        <v>366</v>
      </c>
      <c r="D15" s="89">
        <v>12906</v>
      </c>
      <c r="E15" s="89">
        <v>12869</v>
      </c>
      <c r="F15" s="89">
        <v>12844</v>
      </c>
      <c r="G15" s="89">
        <v>12877</v>
      </c>
      <c r="H15" s="89">
        <v>12974</v>
      </c>
      <c r="I15" s="89">
        <v>13150</v>
      </c>
      <c r="J15" s="89">
        <v>13366</v>
      </c>
      <c r="K15" s="90">
        <v>13558</v>
      </c>
      <c r="L15" s="90">
        <v>13793</v>
      </c>
      <c r="M15" s="90">
        <v>14013</v>
      </c>
      <c r="N15" s="90">
        <v>14297</v>
      </c>
      <c r="O15" s="90">
        <v>14557</v>
      </c>
      <c r="P15" s="90">
        <v>14724</v>
      </c>
      <c r="Q15" s="90">
        <v>15024</v>
      </c>
      <c r="R15" s="90">
        <v>15196</v>
      </c>
      <c r="S15" s="90">
        <v>15425</v>
      </c>
      <c r="T15" s="90">
        <v>15594</v>
      </c>
      <c r="U15" s="90">
        <v>15403</v>
      </c>
      <c r="V15" s="90">
        <v>15071</v>
      </c>
      <c r="W15" s="90">
        <v>15387</v>
      </c>
      <c r="X15" s="90"/>
      <c r="Y15" s="90">
        <f t="shared" si="0"/>
        <v>2481</v>
      </c>
      <c r="Z15" s="90">
        <f t="shared" si="1"/>
        <v>19.223616922361693</v>
      </c>
      <c r="AA15" s="90">
        <f t="shared" si="2"/>
        <v>172</v>
      </c>
      <c r="AB15" s="174">
        <f t="shared" si="3"/>
        <v>202</v>
      </c>
      <c r="AC15" s="173"/>
      <c r="AD15" s="194"/>
      <c r="AE15" s="177">
        <v>7</v>
      </c>
      <c r="AF15" s="178">
        <v>2007</v>
      </c>
      <c r="AG15" s="179">
        <f t="shared" si="10"/>
        <v>19707</v>
      </c>
      <c r="AH15" s="179">
        <f t="shared" si="9"/>
        <v>10228</v>
      </c>
      <c r="AI15" s="179">
        <f t="shared" si="11"/>
        <v>296</v>
      </c>
      <c r="AJ15" s="179">
        <f t="shared" si="12"/>
        <v>138</v>
      </c>
      <c r="AK15" s="180">
        <f t="shared" si="13"/>
        <v>1.5249085570037608</v>
      </c>
      <c r="AL15" s="180">
        <f t="shared" si="14"/>
        <v>1.3676907829534191</v>
      </c>
      <c r="AM15" s="178">
        <v>2007</v>
      </c>
      <c r="AN15" s="179">
        <f t="shared" si="15"/>
        <v>19707</v>
      </c>
      <c r="AO15" s="179">
        <f t="shared" si="16"/>
        <v>10228</v>
      </c>
      <c r="AP15" s="78"/>
      <c r="AQ15" s="109">
        <v>11</v>
      </c>
      <c r="AR15" s="103" t="s">
        <v>366</v>
      </c>
      <c r="AS15" s="101">
        <f t="shared" si="4"/>
        <v>19.223616922361693</v>
      </c>
      <c r="AT15" s="101">
        <f t="shared" si="5"/>
        <v>19.224716922361694</v>
      </c>
      <c r="AU15" s="102">
        <f t="shared" si="6"/>
        <v>203</v>
      </c>
      <c r="AV15" s="102" t="str">
        <f t="shared" si="7"/>
        <v>Cranbourne South</v>
      </c>
      <c r="AW15" s="101">
        <f t="shared" si="8"/>
        <v>350.66996495567923</v>
      </c>
      <c r="AX15" s="71"/>
      <c r="AY15" s="71"/>
      <c r="AZ15" s="71"/>
      <c r="BA15" s="71"/>
    </row>
    <row r="16" spans="1:54" x14ac:dyDescent="0.3">
      <c r="A16" s="87">
        <v>12</v>
      </c>
      <c r="C16" s="91" t="s">
        <v>513</v>
      </c>
      <c r="D16" s="92">
        <v>8114</v>
      </c>
      <c r="E16" s="92">
        <v>8104</v>
      </c>
      <c r="F16" s="92">
        <v>8105</v>
      </c>
      <c r="G16" s="92">
        <v>8052</v>
      </c>
      <c r="H16" s="92">
        <v>8072</v>
      </c>
      <c r="I16" s="92">
        <v>8121</v>
      </c>
      <c r="J16" s="92">
        <v>8161</v>
      </c>
      <c r="K16" s="92">
        <v>8168</v>
      </c>
      <c r="L16" s="92">
        <v>8188</v>
      </c>
      <c r="M16" s="92">
        <v>8085</v>
      </c>
      <c r="N16" s="92">
        <v>8023</v>
      </c>
      <c r="O16" s="92">
        <v>8010</v>
      </c>
      <c r="P16" s="92">
        <v>8362</v>
      </c>
      <c r="Q16" s="92">
        <v>8396</v>
      </c>
      <c r="R16" s="92">
        <v>8413</v>
      </c>
      <c r="S16" s="92">
        <v>8448</v>
      </c>
      <c r="T16" s="92">
        <v>8534</v>
      </c>
      <c r="U16" s="92">
        <v>8457</v>
      </c>
      <c r="V16" s="92">
        <v>8396</v>
      </c>
      <c r="W16" s="92">
        <v>8339</v>
      </c>
      <c r="X16" s="92"/>
      <c r="Y16" s="90">
        <f t="shared" si="0"/>
        <v>225</v>
      </c>
      <c r="Z16" s="90">
        <f t="shared" si="1"/>
        <v>2.772984964259305</v>
      </c>
      <c r="AA16" s="90">
        <f t="shared" si="2"/>
        <v>333</v>
      </c>
      <c r="AB16" s="174">
        <f t="shared" si="3"/>
        <v>332</v>
      </c>
      <c r="AC16" s="173"/>
      <c r="AD16" s="194"/>
      <c r="AE16" s="177">
        <v>8</v>
      </c>
      <c r="AF16" s="178">
        <v>2008</v>
      </c>
      <c r="AG16" s="179">
        <f t="shared" si="10"/>
        <v>19746</v>
      </c>
      <c r="AH16" s="179">
        <f t="shared" si="9"/>
        <v>10333</v>
      </c>
      <c r="AI16" s="179">
        <f t="shared" si="11"/>
        <v>39</v>
      </c>
      <c r="AJ16" s="179">
        <f t="shared" si="12"/>
        <v>105</v>
      </c>
      <c r="AK16" s="180">
        <f t="shared" si="13"/>
        <v>0.19789922362612269</v>
      </c>
      <c r="AL16" s="180">
        <f t="shared" si="14"/>
        <v>1.0265936644505278</v>
      </c>
      <c r="AM16" s="178">
        <v>2008</v>
      </c>
      <c r="AN16" s="179">
        <f t="shared" si="15"/>
        <v>19746</v>
      </c>
      <c r="AO16" s="179">
        <f t="shared" si="16"/>
        <v>10333</v>
      </c>
      <c r="AP16" s="78"/>
      <c r="AQ16" s="109">
        <v>12</v>
      </c>
      <c r="AR16" s="104" t="s">
        <v>513</v>
      </c>
      <c r="AS16" s="101">
        <f t="shared" si="4"/>
        <v>2.772984964259305</v>
      </c>
      <c r="AT16" s="101">
        <f t="shared" si="5"/>
        <v>2.7741849642593048</v>
      </c>
      <c r="AU16" s="102">
        <f t="shared" si="6"/>
        <v>333</v>
      </c>
      <c r="AV16" s="102" t="str">
        <f t="shared" si="7"/>
        <v>Melbourne</v>
      </c>
      <c r="AW16" s="101">
        <f t="shared" si="8"/>
        <v>324.30266362850631</v>
      </c>
      <c r="AX16" s="71"/>
      <c r="AY16" s="71"/>
      <c r="AZ16" s="71"/>
      <c r="BA16" s="71"/>
    </row>
    <row r="17" spans="1:53" x14ac:dyDescent="0.3">
      <c r="A17" s="87">
        <v>13</v>
      </c>
      <c r="C17" s="91" t="s">
        <v>514</v>
      </c>
      <c r="D17" s="92">
        <v>3148</v>
      </c>
      <c r="E17" s="92">
        <v>3126</v>
      </c>
      <c r="F17" s="92">
        <v>3114</v>
      </c>
      <c r="G17" s="92">
        <v>3075</v>
      </c>
      <c r="H17" s="92">
        <v>3041</v>
      </c>
      <c r="I17" s="92">
        <v>3027</v>
      </c>
      <c r="J17" s="92">
        <v>2995</v>
      </c>
      <c r="K17" s="92">
        <v>2958</v>
      </c>
      <c r="L17" s="92">
        <v>2948</v>
      </c>
      <c r="M17" s="92">
        <v>2942</v>
      </c>
      <c r="N17" s="92">
        <v>2929</v>
      </c>
      <c r="O17" s="92">
        <v>2905</v>
      </c>
      <c r="P17" s="92">
        <v>3183</v>
      </c>
      <c r="Q17" s="92">
        <v>3216</v>
      </c>
      <c r="R17" s="92">
        <v>3222</v>
      </c>
      <c r="S17" s="92">
        <v>3245</v>
      </c>
      <c r="T17" s="92">
        <v>3290</v>
      </c>
      <c r="U17" s="92">
        <v>3328</v>
      </c>
      <c r="V17" s="92">
        <v>3190</v>
      </c>
      <c r="W17" s="92">
        <v>3162</v>
      </c>
      <c r="X17" s="92"/>
      <c r="Y17" s="90">
        <f t="shared" si="0"/>
        <v>14</v>
      </c>
      <c r="Z17" s="90">
        <f t="shared" si="1"/>
        <v>0.44472681067344344</v>
      </c>
      <c r="AA17" s="90">
        <f t="shared" si="2"/>
        <v>357</v>
      </c>
      <c r="AB17" s="174">
        <f t="shared" si="3"/>
        <v>356</v>
      </c>
      <c r="AC17" s="173"/>
      <c r="AD17" s="194"/>
      <c r="AE17" s="177">
        <v>9</v>
      </c>
      <c r="AF17" s="178">
        <v>2009</v>
      </c>
      <c r="AG17" s="179">
        <f t="shared" si="10"/>
        <v>19895</v>
      </c>
      <c r="AH17" s="179">
        <f t="shared" si="9"/>
        <v>10516</v>
      </c>
      <c r="AI17" s="179">
        <f t="shared" si="11"/>
        <v>149</v>
      </c>
      <c r="AJ17" s="179">
        <f t="shared" si="12"/>
        <v>183</v>
      </c>
      <c r="AK17" s="180">
        <f t="shared" si="13"/>
        <v>0.75458320672541268</v>
      </c>
      <c r="AL17" s="180">
        <f t="shared" si="14"/>
        <v>1.771024871770057</v>
      </c>
      <c r="AM17" s="178">
        <v>2009</v>
      </c>
      <c r="AN17" s="179">
        <f t="shared" si="15"/>
        <v>19895</v>
      </c>
      <c r="AO17" s="179">
        <f t="shared" si="16"/>
        <v>10516</v>
      </c>
      <c r="AP17" s="78"/>
      <c r="AQ17" s="109">
        <v>13</v>
      </c>
      <c r="AR17" s="104" t="s">
        <v>514</v>
      </c>
      <c r="AS17" s="101">
        <f t="shared" si="4"/>
        <v>0.44472681067344344</v>
      </c>
      <c r="AT17" s="101">
        <f t="shared" si="5"/>
        <v>0.44602681067344346</v>
      </c>
      <c r="AU17" s="102">
        <f t="shared" si="6"/>
        <v>356</v>
      </c>
      <c r="AV17" s="102" t="str">
        <f t="shared" si="7"/>
        <v>Cranbourne West</v>
      </c>
      <c r="AW17" s="101">
        <f t="shared" si="8"/>
        <v>260.42076585439685</v>
      </c>
      <c r="AX17" s="71"/>
      <c r="AY17" s="71"/>
      <c r="AZ17" s="71"/>
      <c r="BA17" s="71"/>
    </row>
    <row r="18" spans="1:53" x14ac:dyDescent="0.3">
      <c r="A18" s="87">
        <v>14</v>
      </c>
      <c r="C18" s="88" t="s">
        <v>351</v>
      </c>
      <c r="D18" s="89">
        <v>6523</v>
      </c>
      <c r="E18" s="89">
        <v>6523</v>
      </c>
      <c r="F18" s="89">
        <v>6556</v>
      </c>
      <c r="G18" s="89">
        <v>6559</v>
      </c>
      <c r="H18" s="89">
        <v>6758</v>
      </c>
      <c r="I18" s="89">
        <v>7087</v>
      </c>
      <c r="J18" s="89">
        <v>7334</v>
      </c>
      <c r="K18" s="90">
        <v>7387</v>
      </c>
      <c r="L18" s="90">
        <v>7482</v>
      </c>
      <c r="M18" s="90">
        <v>7588</v>
      </c>
      <c r="N18" s="90">
        <v>7657</v>
      </c>
      <c r="O18" s="90">
        <v>7786</v>
      </c>
      <c r="P18" s="90">
        <v>8151</v>
      </c>
      <c r="Q18" s="90">
        <v>8342</v>
      </c>
      <c r="R18" s="90">
        <v>8458</v>
      </c>
      <c r="S18" s="90">
        <v>8530</v>
      </c>
      <c r="T18" s="90">
        <v>8558</v>
      </c>
      <c r="U18" s="90">
        <v>8188</v>
      </c>
      <c r="V18" s="90">
        <v>7480</v>
      </c>
      <c r="W18" s="90">
        <v>7711</v>
      </c>
      <c r="X18" s="90"/>
      <c r="Y18" s="90">
        <f t="shared" si="0"/>
        <v>1188</v>
      </c>
      <c r="Z18" s="90">
        <f t="shared" si="1"/>
        <v>18.21247892074199</v>
      </c>
      <c r="AA18" s="90">
        <f t="shared" si="2"/>
        <v>257</v>
      </c>
      <c r="AB18" s="174">
        <f t="shared" si="3"/>
        <v>213</v>
      </c>
      <c r="AC18" s="173"/>
      <c r="AD18" s="194"/>
      <c r="AE18" s="177">
        <v>10</v>
      </c>
      <c r="AF18" s="178">
        <v>2010</v>
      </c>
      <c r="AG18" s="179">
        <f t="shared" si="10"/>
        <v>19780</v>
      </c>
      <c r="AH18" s="179">
        <f t="shared" si="9"/>
        <v>10536</v>
      </c>
      <c r="AI18" s="179">
        <f t="shared" si="11"/>
        <v>-115</v>
      </c>
      <c r="AJ18" s="179">
        <f t="shared" si="12"/>
        <v>20</v>
      </c>
      <c r="AK18" s="180">
        <f t="shared" si="13"/>
        <v>-0.57803468208092479</v>
      </c>
      <c r="AL18" s="180">
        <f t="shared" si="14"/>
        <v>0.1901863826550019</v>
      </c>
      <c r="AM18" s="178">
        <v>2010</v>
      </c>
      <c r="AN18" s="179">
        <f t="shared" si="15"/>
        <v>19780</v>
      </c>
      <c r="AO18" s="179">
        <f t="shared" si="16"/>
        <v>10536</v>
      </c>
      <c r="AP18" s="78"/>
      <c r="AQ18" s="109">
        <v>14</v>
      </c>
      <c r="AR18" s="103" t="s">
        <v>351</v>
      </c>
      <c r="AS18" s="101">
        <f t="shared" si="4"/>
        <v>18.21247892074199</v>
      </c>
      <c r="AT18" s="101">
        <f t="shared" si="5"/>
        <v>18.21387892074199</v>
      </c>
      <c r="AU18" s="102">
        <f t="shared" si="6"/>
        <v>213</v>
      </c>
      <c r="AV18" s="102" t="str">
        <f t="shared" si="7"/>
        <v>Pakenham - North</v>
      </c>
      <c r="AW18" s="101">
        <f t="shared" si="8"/>
        <v>259.57724048067178</v>
      </c>
      <c r="AX18" s="71"/>
      <c r="AY18" s="71"/>
      <c r="AZ18" s="71"/>
      <c r="BA18" s="71"/>
    </row>
    <row r="19" spans="1:53" x14ac:dyDescent="0.3">
      <c r="A19" s="87">
        <v>15</v>
      </c>
      <c r="C19" s="88" t="s">
        <v>158</v>
      </c>
      <c r="D19" s="89">
        <v>8770</v>
      </c>
      <c r="E19" s="89">
        <v>8783</v>
      </c>
      <c r="F19" s="89">
        <v>8863</v>
      </c>
      <c r="G19" s="89">
        <v>8990</v>
      </c>
      <c r="H19" s="89">
        <v>9148</v>
      </c>
      <c r="I19" s="89">
        <v>9260</v>
      </c>
      <c r="J19" s="89">
        <v>9318</v>
      </c>
      <c r="K19" s="90">
        <v>9301</v>
      </c>
      <c r="L19" s="90">
        <v>9363</v>
      </c>
      <c r="M19" s="90">
        <v>9446</v>
      </c>
      <c r="N19" s="90">
        <v>9583</v>
      </c>
      <c r="O19" s="90">
        <v>9780</v>
      </c>
      <c r="P19" s="90">
        <v>9658</v>
      </c>
      <c r="Q19" s="90">
        <v>9783</v>
      </c>
      <c r="R19" s="90">
        <v>10306</v>
      </c>
      <c r="S19" s="90">
        <v>10501</v>
      </c>
      <c r="T19" s="90">
        <v>10542</v>
      </c>
      <c r="U19" s="90">
        <v>10213</v>
      </c>
      <c r="V19" s="90">
        <v>9376</v>
      </c>
      <c r="W19" s="90">
        <v>9769</v>
      </c>
      <c r="X19" s="90"/>
      <c r="Y19" s="90">
        <f t="shared" si="0"/>
        <v>999</v>
      </c>
      <c r="Z19" s="90">
        <f t="shared" si="1"/>
        <v>11.391106043329533</v>
      </c>
      <c r="AA19" s="90">
        <f t="shared" si="2"/>
        <v>271</v>
      </c>
      <c r="AB19" s="174">
        <f t="shared" si="3"/>
        <v>266</v>
      </c>
      <c r="AC19" s="173"/>
      <c r="AD19" s="194"/>
      <c r="AE19" s="177">
        <v>11</v>
      </c>
      <c r="AF19" s="178">
        <v>2011</v>
      </c>
      <c r="AG19" s="179">
        <f t="shared" si="10"/>
        <v>19565</v>
      </c>
      <c r="AH19" s="179">
        <f t="shared" si="9"/>
        <v>10610</v>
      </c>
      <c r="AI19" s="179">
        <f t="shared" si="11"/>
        <v>-215</v>
      </c>
      <c r="AJ19" s="179">
        <f t="shared" si="12"/>
        <v>74</v>
      </c>
      <c r="AK19" s="180">
        <f t="shared" si="13"/>
        <v>-1.0869565217391304</v>
      </c>
      <c r="AL19" s="180">
        <f t="shared" si="14"/>
        <v>0.7023538344722855</v>
      </c>
      <c r="AM19" s="178">
        <v>2011</v>
      </c>
      <c r="AN19" s="179">
        <f t="shared" si="15"/>
        <v>19565</v>
      </c>
      <c r="AO19" s="179">
        <f t="shared" si="16"/>
        <v>10610</v>
      </c>
      <c r="AP19" s="78"/>
      <c r="AQ19" s="109">
        <v>15</v>
      </c>
      <c r="AR19" s="103" t="s">
        <v>158</v>
      </c>
      <c r="AS19" s="101">
        <f t="shared" si="4"/>
        <v>11.391106043329533</v>
      </c>
      <c r="AT19" s="101">
        <f t="shared" si="5"/>
        <v>11.392606043329533</v>
      </c>
      <c r="AU19" s="102">
        <f t="shared" si="6"/>
        <v>267</v>
      </c>
      <c r="AV19" s="102" t="str">
        <f t="shared" si="7"/>
        <v>Pakenham - South</v>
      </c>
      <c r="AW19" s="101">
        <f t="shared" si="8"/>
        <v>251.48444624582024</v>
      </c>
      <c r="AX19" s="71"/>
      <c r="AY19" s="71"/>
      <c r="AZ19" s="71"/>
      <c r="BA19" s="71"/>
    </row>
    <row r="20" spans="1:53" x14ac:dyDescent="0.3">
      <c r="A20" s="87">
        <v>16</v>
      </c>
      <c r="C20" s="88" t="s">
        <v>136</v>
      </c>
      <c r="D20" s="89">
        <v>12693</v>
      </c>
      <c r="E20" s="89">
        <v>12782</v>
      </c>
      <c r="F20" s="89">
        <v>12890</v>
      </c>
      <c r="G20" s="89">
        <v>13275</v>
      </c>
      <c r="H20" s="89">
        <v>13671</v>
      </c>
      <c r="I20" s="89">
        <v>13914</v>
      </c>
      <c r="J20" s="89">
        <v>14012</v>
      </c>
      <c r="K20" s="90">
        <v>14135</v>
      </c>
      <c r="L20" s="90">
        <v>14405</v>
      </c>
      <c r="M20" s="90">
        <v>14528</v>
      </c>
      <c r="N20" s="90">
        <v>14936</v>
      </c>
      <c r="O20" s="90">
        <v>15313</v>
      </c>
      <c r="P20" s="90">
        <v>15667</v>
      </c>
      <c r="Q20" s="90">
        <v>15906</v>
      </c>
      <c r="R20" s="90">
        <v>16256</v>
      </c>
      <c r="S20" s="90">
        <v>16508</v>
      </c>
      <c r="T20" s="90">
        <v>16721</v>
      </c>
      <c r="U20" s="90">
        <v>16530</v>
      </c>
      <c r="V20" s="90">
        <v>15191</v>
      </c>
      <c r="W20" s="90">
        <v>15728</v>
      </c>
      <c r="X20" s="90"/>
      <c r="Y20" s="90">
        <f t="shared" si="0"/>
        <v>3035</v>
      </c>
      <c r="Z20" s="90">
        <f t="shared" si="1"/>
        <v>23.910816985740173</v>
      </c>
      <c r="AA20" s="90">
        <f t="shared" si="2"/>
        <v>147</v>
      </c>
      <c r="AB20" s="174">
        <f t="shared" si="3"/>
        <v>158</v>
      </c>
      <c r="AC20" s="173"/>
      <c r="AD20" s="194"/>
      <c r="AE20" s="177">
        <v>12</v>
      </c>
      <c r="AF20" s="178">
        <v>2012</v>
      </c>
      <c r="AG20" s="179">
        <f t="shared" si="10"/>
        <v>19443</v>
      </c>
      <c r="AH20" s="179">
        <f t="shared" si="9"/>
        <v>10767</v>
      </c>
      <c r="AI20" s="179">
        <f t="shared" si="11"/>
        <v>-122</v>
      </c>
      <c r="AJ20" s="179">
        <f t="shared" si="12"/>
        <v>157</v>
      </c>
      <c r="AK20" s="180">
        <f t="shared" si="13"/>
        <v>-0.62356248402760028</v>
      </c>
      <c r="AL20" s="180">
        <f t="shared" si="14"/>
        <v>1.4797360980207352</v>
      </c>
      <c r="AM20" s="178">
        <v>2012</v>
      </c>
      <c r="AN20" s="179">
        <f t="shared" si="15"/>
        <v>19443</v>
      </c>
      <c r="AO20" s="179">
        <f t="shared" si="16"/>
        <v>10767</v>
      </c>
      <c r="AP20" s="78"/>
      <c r="AQ20" s="109">
        <v>16</v>
      </c>
      <c r="AR20" s="103" t="s">
        <v>136</v>
      </c>
      <c r="AS20" s="101">
        <f t="shared" si="4"/>
        <v>23.910816985740173</v>
      </c>
      <c r="AT20" s="101">
        <f t="shared" si="5"/>
        <v>23.912416985740172</v>
      </c>
      <c r="AU20" s="102">
        <f t="shared" si="6"/>
        <v>158</v>
      </c>
      <c r="AV20" s="102" t="str">
        <f t="shared" si="7"/>
        <v>Craigieburn - Mickleham</v>
      </c>
      <c r="AW20" s="101">
        <f t="shared" si="8"/>
        <v>243.60779259406135</v>
      </c>
      <c r="AX20" s="71"/>
      <c r="AY20" s="71"/>
      <c r="AZ20" s="71"/>
      <c r="BA20" s="71"/>
    </row>
    <row r="21" spans="1:53" x14ac:dyDescent="0.3">
      <c r="A21" s="87">
        <v>17</v>
      </c>
      <c r="C21" s="88" t="s">
        <v>169</v>
      </c>
      <c r="D21" s="89">
        <v>7248</v>
      </c>
      <c r="E21" s="89">
        <v>7325</v>
      </c>
      <c r="F21" s="89">
        <v>7344</v>
      </c>
      <c r="G21" s="89">
        <v>7538</v>
      </c>
      <c r="H21" s="89">
        <v>7679</v>
      </c>
      <c r="I21" s="89">
        <v>7798</v>
      </c>
      <c r="J21" s="89">
        <v>7900</v>
      </c>
      <c r="K21" s="90">
        <v>7940</v>
      </c>
      <c r="L21" s="90">
        <v>8070</v>
      </c>
      <c r="M21" s="90">
        <v>8154</v>
      </c>
      <c r="N21" s="90">
        <v>8255</v>
      </c>
      <c r="O21" s="90">
        <v>8362</v>
      </c>
      <c r="P21" s="90">
        <v>8217</v>
      </c>
      <c r="Q21" s="90">
        <v>8181</v>
      </c>
      <c r="R21" s="90">
        <v>8250</v>
      </c>
      <c r="S21" s="90">
        <v>8298</v>
      </c>
      <c r="T21" s="90">
        <v>8307</v>
      </c>
      <c r="U21" s="90">
        <v>8020</v>
      </c>
      <c r="V21" s="90">
        <v>7952</v>
      </c>
      <c r="W21" s="90">
        <v>8160</v>
      </c>
      <c r="X21" s="90"/>
      <c r="Y21" s="90">
        <f t="shared" si="0"/>
        <v>912</v>
      </c>
      <c r="Z21" s="90">
        <f t="shared" si="1"/>
        <v>12.582781456953644</v>
      </c>
      <c r="AA21" s="90">
        <f t="shared" si="2"/>
        <v>276</v>
      </c>
      <c r="AB21" s="174">
        <f t="shared" si="3"/>
        <v>255</v>
      </c>
      <c r="AC21" s="173"/>
      <c r="AD21" s="194"/>
      <c r="AE21" s="177">
        <v>13</v>
      </c>
      <c r="AF21" s="178">
        <v>2013</v>
      </c>
      <c r="AG21" s="179">
        <f t="shared" si="10"/>
        <v>19371</v>
      </c>
      <c r="AH21" s="179">
        <f t="shared" si="9"/>
        <v>10782</v>
      </c>
      <c r="AI21" s="179">
        <f t="shared" si="11"/>
        <v>-72</v>
      </c>
      <c r="AJ21" s="179">
        <f t="shared" si="12"/>
        <v>15</v>
      </c>
      <c r="AK21" s="180">
        <f t="shared" si="13"/>
        <v>-0.37031322326801419</v>
      </c>
      <c r="AL21" s="180">
        <f t="shared" si="14"/>
        <v>0.13931457230426303</v>
      </c>
      <c r="AM21" s="178">
        <v>2013</v>
      </c>
      <c r="AN21" s="179">
        <f t="shared" si="15"/>
        <v>19371</v>
      </c>
      <c r="AO21" s="179">
        <f t="shared" si="16"/>
        <v>10782</v>
      </c>
      <c r="AP21" s="78"/>
      <c r="AQ21" s="109">
        <v>17</v>
      </c>
      <c r="AR21" s="103" t="s">
        <v>169</v>
      </c>
      <c r="AS21" s="101">
        <f t="shared" si="4"/>
        <v>12.582781456953644</v>
      </c>
      <c r="AT21" s="101">
        <f t="shared" si="5"/>
        <v>12.584481456953643</v>
      </c>
      <c r="AU21" s="102">
        <f t="shared" si="6"/>
        <v>255</v>
      </c>
      <c r="AV21" s="102" t="str">
        <f t="shared" si="7"/>
        <v>Yackandandah</v>
      </c>
      <c r="AW21" s="101">
        <f t="shared" si="8"/>
        <v>231.53497254714731</v>
      </c>
      <c r="AX21" s="71"/>
      <c r="AY21" s="71"/>
      <c r="AZ21" s="71"/>
      <c r="BA21" s="71"/>
    </row>
    <row r="22" spans="1:53" x14ac:dyDescent="0.3">
      <c r="A22" s="87">
        <v>18</v>
      </c>
      <c r="C22" s="88" t="s">
        <v>342</v>
      </c>
      <c r="D22" s="89">
        <v>14835</v>
      </c>
      <c r="E22" s="89">
        <v>15243</v>
      </c>
      <c r="F22" s="89">
        <v>15612</v>
      </c>
      <c r="G22" s="89">
        <v>15966</v>
      </c>
      <c r="H22" s="89">
        <v>16191</v>
      </c>
      <c r="I22" s="89">
        <v>16560</v>
      </c>
      <c r="J22" s="89">
        <v>16658</v>
      </c>
      <c r="K22" s="90">
        <v>16979</v>
      </c>
      <c r="L22" s="90">
        <v>17426</v>
      </c>
      <c r="M22" s="90">
        <v>17803</v>
      </c>
      <c r="N22" s="90">
        <v>18148</v>
      </c>
      <c r="O22" s="90">
        <v>18457</v>
      </c>
      <c r="P22" s="90">
        <v>19310</v>
      </c>
      <c r="Q22" s="90">
        <v>19872</v>
      </c>
      <c r="R22" s="90">
        <v>20204</v>
      </c>
      <c r="S22" s="90">
        <v>20606</v>
      </c>
      <c r="T22" s="90">
        <v>20810</v>
      </c>
      <c r="U22" s="90">
        <v>20402</v>
      </c>
      <c r="V22" s="90">
        <v>20077</v>
      </c>
      <c r="W22" s="90">
        <v>20600</v>
      </c>
      <c r="X22" s="90"/>
      <c r="Y22" s="90">
        <f t="shared" si="0"/>
        <v>5765</v>
      </c>
      <c r="Z22" s="90">
        <f t="shared" si="1"/>
        <v>38.860802157061002</v>
      </c>
      <c r="AA22" s="90">
        <f t="shared" si="2"/>
        <v>78</v>
      </c>
      <c r="AB22" s="174">
        <f t="shared" si="3"/>
        <v>90</v>
      </c>
      <c r="AC22" s="173"/>
      <c r="AD22" s="194"/>
      <c r="AE22" s="177">
        <v>14</v>
      </c>
      <c r="AF22" s="178">
        <v>2014</v>
      </c>
      <c r="AG22" s="179">
        <f>VLOOKUP($AI$5,$A$5:$AB$437,AE22)</f>
        <v>19444</v>
      </c>
      <c r="AH22" s="179">
        <f t="shared" si="9"/>
        <v>10746</v>
      </c>
      <c r="AI22" s="179">
        <f t="shared" si="11"/>
        <v>73</v>
      </c>
      <c r="AJ22" s="179">
        <f t="shared" si="12"/>
        <v>-36</v>
      </c>
      <c r="AK22" s="180">
        <f t="shared" si="13"/>
        <v>0.3768519952506324</v>
      </c>
      <c r="AL22" s="180">
        <f t="shared" si="14"/>
        <v>-0.333889816360601</v>
      </c>
      <c r="AM22" s="178">
        <v>2014</v>
      </c>
      <c r="AN22" s="179">
        <f t="shared" si="15"/>
        <v>19444</v>
      </c>
      <c r="AO22" s="179">
        <f t="shared" si="16"/>
        <v>10746</v>
      </c>
      <c r="AP22" s="78"/>
      <c r="AQ22" s="109">
        <v>18</v>
      </c>
      <c r="AR22" s="103" t="s">
        <v>342</v>
      </c>
      <c r="AS22" s="101">
        <f t="shared" si="4"/>
        <v>38.860802157061002</v>
      </c>
      <c r="AT22" s="101">
        <f t="shared" si="5"/>
        <v>38.862602157061005</v>
      </c>
      <c r="AU22" s="102">
        <f t="shared" si="6"/>
        <v>90</v>
      </c>
      <c r="AV22" s="102" t="str">
        <f t="shared" si="7"/>
        <v>Southbank</v>
      </c>
      <c r="AW22" s="101">
        <f t="shared" si="8"/>
        <v>220.3869229827354</v>
      </c>
      <c r="AX22" s="71"/>
      <c r="AY22" s="71"/>
      <c r="AZ22" s="71"/>
      <c r="BA22" s="71"/>
    </row>
    <row r="23" spans="1:53" x14ac:dyDescent="0.3">
      <c r="A23" s="87">
        <v>19</v>
      </c>
      <c r="C23" s="88" t="s">
        <v>206</v>
      </c>
      <c r="D23" s="89">
        <v>6683</v>
      </c>
      <c r="E23" s="89">
        <v>6971</v>
      </c>
      <c r="F23" s="89">
        <v>7365</v>
      </c>
      <c r="G23" s="89">
        <v>7857</v>
      </c>
      <c r="H23" s="89">
        <v>8269</v>
      </c>
      <c r="I23" s="89">
        <v>8818</v>
      </c>
      <c r="J23" s="89">
        <v>8987</v>
      </c>
      <c r="K23" s="90">
        <v>9109</v>
      </c>
      <c r="L23" s="90">
        <v>9236</v>
      </c>
      <c r="M23" s="90">
        <v>9318</v>
      </c>
      <c r="N23" s="90">
        <v>9418</v>
      </c>
      <c r="O23" s="90">
        <v>9449</v>
      </c>
      <c r="P23" s="90">
        <v>9487</v>
      </c>
      <c r="Q23" s="90">
        <v>9451</v>
      </c>
      <c r="R23" s="90">
        <v>9489</v>
      </c>
      <c r="S23" s="90">
        <v>9496</v>
      </c>
      <c r="T23" s="90">
        <v>9465</v>
      </c>
      <c r="U23" s="90">
        <v>9226</v>
      </c>
      <c r="V23" s="90">
        <v>8912</v>
      </c>
      <c r="W23" s="90">
        <v>9012</v>
      </c>
      <c r="X23" s="90"/>
      <c r="Y23" s="90">
        <f t="shared" si="0"/>
        <v>2329</v>
      </c>
      <c r="Z23" s="90">
        <f t="shared" si="1"/>
        <v>34.849618434834653</v>
      </c>
      <c r="AA23" s="90">
        <f t="shared" si="2"/>
        <v>182</v>
      </c>
      <c r="AB23" s="174">
        <f t="shared" si="3"/>
        <v>98</v>
      </c>
      <c r="AC23" s="173"/>
      <c r="AD23" s="194"/>
      <c r="AE23" s="177">
        <v>15</v>
      </c>
      <c r="AF23" s="178">
        <v>2015</v>
      </c>
      <c r="AG23" s="179">
        <f>VLOOKUP($AI$5,$A$5:$AB$437,AE23)</f>
        <v>19590</v>
      </c>
      <c r="AH23" s="179">
        <f>VLOOKUP($AI$7,$A$5:$AB$437,AE23)</f>
        <v>10822</v>
      </c>
      <c r="AI23" s="179">
        <f t="shared" si="11"/>
        <v>146</v>
      </c>
      <c r="AJ23" s="179">
        <f t="shared" si="12"/>
        <v>76</v>
      </c>
      <c r="AK23" s="180">
        <f t="shared" si="13"/>
        <v>0.75087430569841596</v>
      </c>
      <c r="AL23" s="180">
        <f t="shared" si="14"/>
        <v>0.70723990321980268</v>
      </c>
      <c r="AM23" s="178">
        <v>2015</v>
      </c>
      <c r="AN23" s="179">
        <f t="shared" si="15"/>
        <v>19590</v>
      </c>
      <c r="AO23" s="179">
        <f t="shared" si="16"/>
        <v>10822</v>
      </c>
      <c r="AP23" s="78"/>
      <c r="AQ23" s="109">
        <v>19</v>
      </c>
      <c r="AR23" s="103" t="s">
        <v>206</v>
      </c>
      <c r="AS23" s="101">
        <f t="shared" si="4"/>
        <v>34.849618434834653</v>
      </c>
      <c r="AT23" s="101">
        <f t="shared" si="5"/>
        <v>34.851518434834652</v>
      </c>
      <c r="AU23" s="102">
        <f t="shared" si="6"/>
        <v>98</v>
      </c>
      <c r="AV23" s="102" t="str">
        <f t="shared" si="7"/>
        <v>Alfredton</v>
      </c>
      <c r="AW23" s="101">
        <f t="shared" si="8"/>
        <v>193.16358024691357</v>
      </c>
      <c r="AX23" s="71"/>
      <c r="AY23" s="71"/>
      <c r="AZ23" s="71"/>
      <c r="BA23" s="71"/>
    </row>
    <row r="24" spans="1:53" x14ac:dyDescent="0.3">
      <c r="A24" s="87">
        <v>20</v>
      </c>
      <c r="C24" s="88" t="s">
        <v>421</v>
      </c>
      <c r="D24" s="92">
        <v>3202</v>
      </c>
      <c r="E24" s="92">
        <v>3247</v>
      </c>
      <c r="F24" s="92">
        <v>3294</v>
      </c>
      <c r="G24" s="92">
        <v>3296</v>
      </c>
      <c r="H24" s="92">
        <v>3293</v>
      </c>
      <c r="I24" s="92">
        <v>3333</v>
      </c>
      <c r="J24" s="92">
        <v>3343</v>
      </c>
      <c r="K24" s="90">
        <v>3347</v>
      </c>
      <c r="L24" s="90">
        <v>3327</v>
      </c>
      <c r="M24" s="90">
        <v>3295</v>
      </c>
      <c r="N24" s="90">
        <v>3257</v>
      </c>
      <c r="O24" s="90">
        <v>3252</v>
      </c>
      <c r="P24" s="90">
        <v>3329</v>
      </c>
      <c r="Q24" s="90">
        <v>3330</v>
      </c>
      <c r="R24" s="90">
        <v>3352</v>
      </c>
      <c r="S24" s="90">
        <v>3364</v>
      </c>
      <c r="T24" s="90">
        <v>3370</v>
      </c>
      <c r="U24" s="90">
        <v>3409</v>
      </c>
      <c r="V24" s="90">
        <v>3542</v>
      </c>
      <c r="W24" s="90">
        <v>3594</v>
      </c>
      <c r="X24" s="90"/>
      <c r="Y24" s="90">
        <f t="shared" si="0"/>
        <v>392</v>
      </c>
      <c r="Z24" s="90">
        <f t="shared" si="1"/>
        <v>12.242348532167394</v>
      </c>
      <c r="AA24" s="90">
        <f t="shared" si="2"/>
        <v>317</v>
      </c>
      <c r="AB24" s="174">
        <f t="shared" si="3"/>
        <v>259</v>
      </c>
      <c r="AC24" s="173"/>
      <c r="AD24" s="194"/>
      <c r="AE24" s="177">
        <v>16</v>
      </c>
      <c r="AF24" s="178">
        <v>2016</v>
      </c>
      <c r="AG24" s="179">
        <f>VLOOKUP($AI$5,$A$5:$AB$437,AE24)</f>
        <v>20141</v>
      </c>
      <c r="AH24" s="179">
        <f>VLOOKUP($AI$7,$A$5:$AB$437,AE24)</f>
        <v>11042</v>
      </c>
      <c r="AI24" s="179">
        <f t="shared" si="11"/>
        <v>551</v>
      </c>
      <c r="AJ24" s="179">
        <f t="shared" si="12"/>
        <v>220</v>
      </c>
      <c r="AK24" s="180">
        <f t="shared" si="13"/>
        <v>2.8126595201633484</v>
      </c>
      <c r="AL24" s="180">
        <f t="shared" si="14"/>
        <v>2.0328959526889667</v>
      </c>
      <c r="AM24" s="178">
        <v>2016</v>
      </c>
      <c r="AN24" s="179">
        <f t="shared" si="15"/>
        <v>20141</v>
      </c>
      <c r="AO24" s="179">
        <f t="shared" si="16"/>
        <v>11042</v>
      </c>
      <c r="AP24" s="78"/>
      <c r="AQ24" s="109">
        <v>20</v>
      </c>
      <c r="AR24" s="103" t="s">
        <v>421</v>
      </c>
      <c r="AS24" s="101">
        <f t="shared" si="4"/>
        <v>12.242348532167394</v>
      </c>
      <c r="AT24" s="101">
        <f t="shared" si="5"/>
        <v>12.244348532167395</v>
      </c>
      <c r="AU24" s="102">
        <f t="shared" si="6"/>
        <v>259</v>
      </c>
      <c r="AV24" s="102" t="str">
        <f t="shared" si="7"/>
        <v>Delacombe</v>
      </c>
      <c r="AW24" s="101">
        <f t="shared" si="8"/>
        <v>188.21948488241881</v>
      </c>
      <c r="AX24" s="71"/>
      <c r="AY24" s="71"/>
      <c r="AZ24" s="71"/>
      <c r="BA24" s="71"/>
    </row>
    <row r="25" spans="1:53" x14ac:dyDescent="0.3">
      <c r="A25" s="87">
        <v>21</v>
      </c>
      <c r="C25" s="88" t="s">
        <v>376</v>
      </c>
      <c r="D25" s="89">
        <v>15015</v>
      </c>
      <c r="E25" s="89">
        <v>15345</v>
      </c>
      <c r="F25" s="89">
        <v>15595</v>
      </c>
      <c r="G25" s="89">
        <v>15844</v>
      </c>
      <c r="H25" s="89">
        <v>16124</v>
      </c>
      <c r="I25" s="89">
        <v>16584</v>
      </c>
      <c r="J25" s="89">
        <v>17006</v>
      </c>
      <c r="K25" s="90">
        <v>17488</v>
      </c>
      <c r="L25" s="90">
        <v>18055</v>
      </c>
      <c r="M25" s="90">
        <v>18910</v>
      </c>
      <c r="N25" s="90">
        <v>19440</v>
      </c>
      <c r="O25" s="90">
        <v>19957</v>
      </c>
      <c r="P25" s="90">
        <v>20992</v>
      </c>
      <c r="Q25" s="90">
        <v>21636</v>
      </c>
      <c r="R25" s="90">
        <v>22222</v>
      </c>
      <c r="S25" s="90">
        <v>22964</v>
      </c>
      <c r="T25" s="90">
        <v>23756</v>
      </c>
      <c r="U25" s="90">
        <v>24443</v>
      </c>
      <c r="V25" s="90">
        <v>25628</v>
      </c>
      <c r="W25" s="90">
        <v>26055</v>
      </c>
      <c r="X25" s="90"/>
      <c r="Y25" s="90">
        <f t="shared" si="0"/>
        <v>11040</v>
      </c>
      <c r="Z25" s="90">
        <f t="shared" si="1"/>
        <v>73.526473526473524</v>
      </c>
      <c r="AA25" s="90">
        <f t="shared" si="2"/>
        <v>30</v>
      </c>
      <c r="AB25" s="174">
        <f t="shared" si="3"/>
        <v>52</v>
      </c>
      <c r="AC25" s="173"/>
      <c r="AD25" s="194"/>
      <c r="AE25" s="177">
        <v>17</v>
      </c>
      <c r="AF25" s="178">
        <v>2017</v>
      </c>
      <c r="AG25" s="179">
        <f>VLOOKUP($AI$5,$A$5:$AB$437,AE25)</f>
        <v>20313</v>
      </c>
      <c r="AH25" s="179">
        <f>VLOOKUP($AI$7,$A$5:$AB$437,AE25)</f>
        <v>11104</v>
      </c>
      <c r="AI25" s="179">
        <f t="shared" si="11"/>
        <v>172</v>
      </c>
      <c r="AJ25" s="179">
        <f t="shared" si="12"/>
        <v>62</v>
      </c>
      <c r="AK25" s="180">
        <f t="shared" si="13"/>
        <v>0.85397944491336086</v>
      </c>
      <c r="AL25" s="180">
        <f t="shared" si="14"/>
        <v>0.56149248324578882</v>
      </c>
      <c r="AM25" s="178">
        <v>2017</v>
      </c>
      <c r="AN25" s="179">
        <f t="shared" si="15"/>
        <v>20313</v>
      </c>
      <c r="AO25" s="179">
        <f t="shared" si="16"/>
        <v>11104</v>
      </c>
      <c r="AP25" s="78"/>
      <c r="AQ25" s="109">
        <v>21</v>
      </c>
      <c r="AR25" s="103" t="s">
        <v>376</v>
      </c>
      <c r="AS25" s="101">
        <f t="shared" si="4"/>
        <v>73.526473526473524</v>
      </c>
      <c r="AT25" s="101">
        <f t="shared" si="5"/>
        <v>73.528573526473522</v>
      </c>
      <c r="AU25" s="102">
        <f t="shared" si="6"/>
        <v>52</v>
      </c>
      <c r="AV25" s="102" t="str">
        <f t="shared" si="7"/>
        <v>Wallan</v>
      </c>
      <c r="AW25" s="101">
        <f t="shared" si="8"/>
        <v>175.08889353691697</v>
      </c>
      <c r="AX25" s="71"/>
      <c r="AY25" s="71"/>
      <c r="AZ25" s="71"/>
      <c r="BA25" s="71"/>
    </row>
    <row r="26" spans="1:53" x14ac:dyDescent="0.3">
      <c r="A26" s="87">
        <v>22</v>
      </c>
      <c r="C26" s="88" t="s">
        <v>417</v>
      </c>
      <c r="D26" s="92">
        <v>4993</v>
      </c>
      <c r="E26" s="92">
        <v>5048</v>
      </c>
      <c r="F26" s="92">
        <v>5070</v>
      </c>
      <c r="G26" s="92">
        <v>5138</v>
      </c>
      <c r="H26" s="92">
        <v>5242</v>
      </c>
      <c r="I26" s="92">
        <v>5387</v>
      </c>
      <c r="J26" s="92">
        <v>5536</v>
      </c>
      <c r="K26" s="90">
        <v>5672</v>
      </c>
      <c r="L26" s="90">
        <v>5797</v>
      </c>
      <c r="M26" s="90">
        <v>5863</v>
      </c>
      <c r="N26" s="90">
        <v>5889</v>
      </c>
      <c r="O26" s="90">
        <v>5956</v>
      </c>
      <c r="P26" s="90">
        <v>6001</v>
      </c>
      <c r="Q26" s="90">
        <v>6062</v>
      </c>
      <c r="R26" s="90">
        <v>6152</v>
      </c>
      <c r="S26" s="90">
        <v>6212</v>
      </c>
      <c r="T26" s="90">
        <v>6310</v>
      </c>
      <c r="U26" s="90">
        <v>6338</v>
      </c>
      <c r="V26" s="90">
        <v>6541</v>
      </c>
      <c r="W26" s="90">
        <v>6639</v>
      </c>
      <c r="X26" s="90"/>
      <c r="Y26" s="90">
        <f t="shared" si="0"/>
        <v>1646</v>
      </c>
      <c r="Z26" s="90">
        <f t="shared" si="1"/>
        <v>32.966152613659119</v>
      </c>
      <c r="AA26" s="90">
        <f t="shared" si="2"/>
        <v>227</v>
      </c>
      <c r="AB26" s="174">
        <f t="shared" si="3"/>
        <v>109</v>
      </c>
      <c r="AC26" s="173"/>
      <c r="AD26" s="194"/>
      <c r="AE26" s="177">
        <v>18</v>
      </c>
      <c r="AF26" s="178">
        <v>2018</v>
      </c>
      <c r="AG26" s="179">
        <f>VLOOKUP($AI$5,$A$5:$AB$437,AE26)</f>
        <v>20409</v>
      </c>
      <c r="AH26" s="179">
        <f>VLOOKUP($AI$7,$A$5:$AB$437,AE26)</f>
        <v>11103</v>
      </c>
      <c r="AI26" s="179">
        <f t="shared" si="11"/>
        <v>96</v>
      </c>
      <c r="AJ26" s="179">
        <f t="shared" si="12"/>
        <v>-1</v>
      </c>
      <c r="AK26" s="180">
        <f t="shared" si="13"/>
        <v>0.47260375129227589</v>
      </c>
      <c r="AL26" s="180">
        <f t="shared" si="14"/>
        <v>-9.005763688760807E-3</v>
      </c>
      <c r="AM26" s="178">
        <v>2018</v>
      </c>
      <c r="AN26" s="179">
        <f>VLOOKUP(AE26,$AE$13:$AL$32,3+$AH$9*2-2)</f>
        <v>20409</v>
      </c>
      <c r="AO26" s="179">
        <f>VLOOKUP(AE26,$AE$13:$AL$32,4+$AH$9*2-2)</f>
        <v>11103</v>
      </c>
      <c r="AP26" s="78"/>
      <c r="AQ26" s="109">
        <v>22</v>
      </c>
      <c r="AR26" s="103" t="s">
        <v>417</v>
      </c>
      <c r="AS26" s="101">
        <f t="shared" si="4"/>
        <v>32.966152613659119</v>
      </c>
      <c r="AT26" s="101">
        <f t="shared" si="5"/>
        <v>32.968352613659121</v>
      </c>
      <c r="AU26" s="102">
        <f t="shared" si="6"/>
        <v>109</v>
      </c>
      <c r="AV26" s="102" t="str">
        <f t="shared" si="7"/>
        <v>Laverton</v>
      </c>
      <c r="AW26" s="101">
        <f t="shared" si="8"/>
        <v>172.80913683285746</v>
      </c>
      <c r="AX26" s="71"/>
      <c r="AY26" s="71"/>
      <c r="AZ26" s="71"/>
      <c r="BA26" s="71"/>
    </row>
    <row r="27" spans="1:53" x14ac:dyDescent="0.3">
      <c r="A27" s="87">
        <v>23</v>
      </c>
      <c r="C27" s="91" t="s">
        <v>489</v>
      </c>
      <c r="D27" s="92">
        <v>12342</v>
      </c>
      <c r="E27" s="92">
        <v>12462</v>
      </c>
      <c r="F27" s="92">
        <v>12662</v>
      </c>
      <c r="G27" s="92">
        <v>12846</v>
      </c>
      <c r="H27" s="92">
        <v>13001</v>
      </c>
      <c r="I27" s="92">
        <v>13126</v>
      </c>
      <c r="J27" s="92">
        <v>13320</v>
      </c>
      <c r="K27" s="92">
        <v>13458</v>
      </c>
      <c r="L27" s="92">
        <v>13601</v>
      </c>
      <c r="M27" s="92">
        <v>13655</v>
      </c>
      <c r="N27" s="92">
        <v>13922</v>
      </c>
      <c r="O27" s="92">
        <v>14288</v>
      </c>
      <c r="P27" s="92">
        <v>14887</v>
      </c>
      <c r="Q27" s="92">
        <v>15167</v>
      </c>
      <c r="R27" s="92">
        <v>15409</v>
      </c>
      <c r="S27" s="92">
        <v>15565</v>
      </c>
      <c r="T27" s="92">
        <v>15592</v>
      </c>
      <c r="U27" s="92">
        <v>15705</v>
      </c>
      <c r="V27" s="92">
        <v>15780</v>
      </c>
      <c r="W27" s="92">
        <v>15819</v>
      </c>
      <c r="X27" s="92"/>
      <c r="Y27" s="90">
        <f t="shared" si="0"/>
        <v>3477</v>
      </c>
      <c r="Z27" s="90">
        <f t="shared" si="1"/>
        <v>28.17209528439475</v>
      </c>
      <c r="AA27" s="90">
        <f t="shared" si="2"/>
        <v>128</v>
      </c>
      <c r="AB27" s="174">
        <f t="shared" si="3"/>
        <v>134</v>
      </c>
      <c r="AC27" s="173"/>
      <c r="AD27" s="194"/>
      <c r="AE27" s="177">
        <v>19</v>
      </c>
      <c r="AF27" s="178">
        <v>2019</v>
      </c>
      <c r="AG27" s="179">
        <f t="shared" ref="AG27:AG32" si="17">VLOOKUP($AI$5,$A$5:$AB$437,AE27)</f>
        <v>20454</v>
      </c>
      <c r="AH27" s="179">
        <f t="shared" ref="AH27:AH32" si="18">VLOOKUP($AI$7,$A$5:$AB$437,AE27)</f>
        <v>11089</v>
      </c>
      <c r="AI27" s="179">
        <f t="shared" si="11"/>
        <v>45</v>
      </c>
      <c r="AJ27" s="179">
        <f t="shared" si="12"/>
        <v>-14</v>
      </c>
      <c r="AK27" s="180">
        <f t="shared" si="13"/>
        <v>0.22049095987064529</v>
      </c>
      <c r="AL27" s="180">
        <f t="shared" si="14"/>
        <v>-0.12609204719445194</v>
      </c>
      <c r="AM27" s="178">
        <v>2019</v>
      </c>
      <c r="AN27" s="179">
        <f t="shared" ref="AN27:AN32" si="19">VLOOKUP(AE27,$AE$13:$AL$32,3+$AH$9*2-2)</f>
        <v>20454</v>
      </c>
      <c r="AO27" s="179">
        <f t="shared" ref="AO27:AO32" si="20">VLOOKUP(AE27,$AE$13:$AL$32,4+$AH$9*2-2)</f>
        <v>11089</v>
      </c>
      <c r="AP27" s="78"/>
      <c r="AQ27" s="109">
        <v>23</v>
      </c>
      <c r="AR27" s="104" t="s">
        <v>489</v>
      </c>
      <c r="AS27" s="101">
        <f t="shared" si="4"/>
        <v>28.17209528439475</v>
      </c>
      <c r="AT27" s="101">
        <f t="shared" si="5"/>
        <v>28.174395284394752</v>
      </c>
      <c r="AU27" s="102">
        <f t="shared" si="6"/>
        <v>134</v>
      </c>
      <c r="AV27" s="102" t="str">
        <f t="shared" si="7"/>
        <v>Cairnlea</v>
      </c>
      <c r="AW27" s="101">
        <f t="shared" si="8"/>
        <v>169.93586317477286</v>
      </c>
      <c r="AX27" s="71"/>
      <c r="AY27" s="71"/>
      <c r="AZ27" s="71"/>
      <c r="BA27" s="71"/>
    </row>
    <row r="28" spans="1:53" x14ac:dyDescent="0.3">
      <c r="A28" s="87">
        <v>24</v>
      </c>
      <c r="C28" s="88" t="s">
        <v>410</v>
      </c>
      <c r="D28" s="92">
        <v>12189</v>
      </c>
      <c r="E28" s="92">
        <v>12269</v>
      </c>
      <c r="F28" s="92">
        <v>12356</v>
      </c>
      <c r="G28" s="92">
        <v>12408</v>
      </c>
      <c r="H28" s="92">
        <v>12480</v>
      </c>
      <c r="I28" s="92">
        <v>12476</v>
      </c>
      <c r="J28" s="92">
        <v>12462</v>
      </c>
      <c r="K28" s="90">
        <v>12365</v>
      </c>
      <c r="L28" s="90">
        <v>12452</v>
      </c>
      <c r="M28" s="90">
        <v>12469</v>
      </c>
      <c r="N28" s="90">
        <v>12444</v>
      </c>
      <c r="O28" s="90">
        <v>12428</v>
      </c>
      <c r="P28" s="90">
        <v>12313</v>
      </c>
      <c r="Q28" s="90">
        <v>12227</v>
      </c>
      <c r="R28" s="90">
        <v>12175</v>
      </c>
      <c r="S28" s="90">
        <v>12225</v>
      </c>
      <c r="T28" s="90">
        <v>12099</v>
      </c>
      <c r="U28" s="90">
        <v>11931</v>
      </c>
      <c r="V28" s="90">
        <v>11938</v>
      </c>
      <c r="W28" s="90">
        <v>11809</v>
      </c>
      <c r="X28" s="90"/>
      <c r="Y28" s="90">
        <f t="shared" si="0"/>
        <v>-380</v>
      </c>
      <c r="Z28" s="90">
        <f t="shared" si="1"/>
        <v>-3.1175650176388547</v>
      </c>
      <c r="AA28" s="90">
        <f t="shared" si="2"/>
        <v>391</v>
      </c>
      <c r="AB28" s="174">
        <f t="shared" si="3"/>
        <v>379</v>
      </c>
      <c r="AC28" s="173"/>
      <c r="AD28" s="194"/>
      <c r="AE28" s="177">
        <v>20</v>
      </c>
      <c r="AF28" s="178">
        <v>2020</v>
      </c>
      <c r="AG28" s="179">
        <f t="shared" si="17"/>
        <v>20351</v>
      </c>
      <c r="AH28" s="179">
        <f t="shared" si="18"/>
        <v>11054</v>
      </c>
      <c r="AI28" s="179">
        <f t="shared" si="11"/>
        <v>-103</v>
      </c>
      <c r="AJ28" s="179">
        <f t="shared" si="12"/>
        <v>-35</v>
      </c>
      <c r="AK28" s="180">
        <f t="shared" si="13"/>
        <v>-0.50356898406179718</v>
      </c>
      <c r="AL28" s="180">
        <f t="shared" si="14"/>
        <v>-0.3156280999188385</v>
      </c>
      <c r="AM28" s="178">
        <v>2020</v>
      </c>
      <c r="AN28" s="179">
        <f>VLOOKUP(AE28,$AE$13:$AL$32,3+$AH$9*2-2)</f>
        <v>20351</v>
      </c>
      <c r="AO28" s="179">
        <f t="shared" si="20"/>
        <v>11054</v>
      </c>
      <c r="AP28" s="78"/>
      <c r="AQ28" s="109">
        <v>24</v>
      </c>
      <c r="AR28" s="103" t="s">
        <v>410</v>
      </c>
      <c r="AS28" s="101">
        <f t="shared" si="4"/>
        <v>-3.1175650176388547</v>
      </c>
      <c r="AT28" s="101">
        <f t="shared" si="5"/>
        <v>-3.1151650176388546</v>
      </c>
      <c r="AU28" s="102">
        <f t="shared" si="6"/>
        <v>384</v>
      </c>
      <c r="AV28" s="102" t="str">
        <f t="shared" si="7"/>
        <v>Cranbourne North</v>
      </c>
      <c r="AW28" s="101">
        <f t="shared" si="8"/>
        <v>169.59933047389896</v>
      </c>
      <c r="AX28" s="71"/>
      <c r="AY28" s="71"/>
      <c r="AZ28" s="71"/>
      <c r="BA28" s="71"/>
    </row>
    <row r="29" spans="1:53" x14ac:dyDescent="0.3">
      <c r="A29" s="87">
        <v>25</v>
      </c>
      <c r="C29" s="88" t="s">
        <v>411</v>
      </c>
      <c r="D29" s="92">
        <v>21000</v>
      </c>
      <c r="E29" s="92">
        <v>21134</v>
      </c>
      <c r="F29" s="92">
        <v>21279</v>
      </c>
      <c r="G29" s="92">
        <v>21492</v>
      </c>
      <c r="H29" s="92">
        <v>21736</v>
      </c>
      <c r="I29" s="92">
        <v>21937</v>
      </c>
      <c r="J29" s="92">
        <v>22215</v>
      </c>
      <c r="K29" s="90">
        <v>22424</v>
      </c>
      <c r="L29" s="90">
        <v>22734</v>
      </c>
      <c r="M29" s="90">
        <v>23129</v>
      </c>
      <c r="N29" s="90">
        <v>23376</v>
      </c>
      <c r="O29" s="90">
        <v>23740</v>
      </c>
      <c r="P29" s="90">
        <v>23448</v>
      </c>
      <c r="Q29" s="90">
        <v>23902</v>
      </c>
      <c r="R29" s="90">
        <v>24147</v>
      </c>
      <c r="S29" s="90">
        <v>24457</v>
      </c>
      <c r="T29" s="90">
        <v>24614</v>
      </c>
      <c r="U29" s="90">
        <v>24720</v>
      </c>
      <c r="V29" s="90">
        <v>14892</v>
      </c>
      <c r="W29" s="90">
        <v>15015</v>
      </c>
      <c r="X29" s="90"/>
      <c r="Y29" s="90">
        <f t="shared" si="0"/>
        <v>-5985</v>
      </c>
      <c r="Z29" s="90">
        <f t="shared" si="1"/>
        <v>-28.499999999999996</v>
      </c>
      <c r="AA29" s="90">
        <f t="shared" si="2"/>
        <v>429</v>
      </c>
      <c r="AB29" s="174">
        <f t="shared" si="3"/>
        <v>423</v>
      </c>
      <c r="AC29" s="173"/>
      <c r="AD29" s="78"/>
      <c r="AE29" s="177">
        <v>21</v>
      </c>
      <c r="AF29" s="178">
        <v>2021</v>
      </c>
      <c r="AG29" s="179">
        <f t="shared" si="17"/>
        <v>19738</v>
      </c>
      <c r="AH29" s="179">
        <f t="shared" si="18"/>
        <v>10899</v>
      </c>
      <c r="AI29" s="179">
        <f t="shared" si="11"/>
        <v>-613</v>
      </c>
      <c r="AJ29" s="179">
        <f t="shared" si="12"/>
        <v>-155</v>
      </c>
      <c r="AK29" s="180">
        <f t="shared" si="13"/>
        <v>-3.0121369957250255</v>
      </c>
      <c r="AL29" s="180">
        <f t="shared" si="14"/>
        <v>-1.402207345757192</v>
      </c>
      <c r="AM29" s="178">
        <v>2021</v>
      </c>
      <c r="AN29" s="179">
        <f t="shared" si="19"/>
        <v>19738</v>
      </c>
      <c r="AO29" s="179">
        <f t="shared" si="20"/>
        <v>10899</v>
      </c>
      <c r="AP29" s="78"/>
      <c r="AQ29" s="109">
        <v>25</v>
      </c>
      <c r="AR29" s="103" t="s">
        <v>411</v>
      </c>
      <c r="AS29" s="101">
        <f t="shared" si="4"/>
        <v>-28.499999999999996</v>
      </c>
      <c r="AT29" s="101">
        <f t="shared" si="5"/>
        <v>-28.497499999999995</v>
      </c>
      <c r="AU29" s="102">
        <f t="shared" si="6"/>
        <v>428</v>
      </c>
      <c r="AV29" s="102" t="str">
        <f t="shared" si="7"/>
        <v>Clifton Springs</v>
      </c>
      <c r="AW29" s="101">
        <f t="shared" si="8"/>
        <v>164.2333735275021</v>
      </c>
      <c r="AX29" s="71"/>
      <c r="AY29" s="71"/>
      <c r="AZ29" s="71"/>
      <c r="BA29" s="71"/>
    </row>
    <row r="30" spans="1:53" x14ac:dyDescent="0.3">
      <c r="A30" s="87">
        <v>26</v>
      </c>
      <c r="C30" s="88" t="s">
        <v>412</v>
      </c>
      <c r="D30" s="92">
        <v>20314</v>
      </c>
      <c r="E30" s="92">
        <v>20423</v>
      </c>
      <c r="F30" s="92">
        <v>20534</v>
      </c>
      <c r="G30" s="92">
        <v>20911</v>
      </c>
      <c r="H30" s="92">
        <v>21470</v>
      </c>
      <c r="I30" s="92">
        <v>21940</v>
      </c>
      <c r="J30" s="92">
        <v>22666</v>
      </c>
      <c r="K30" s="90">
        <v>23193</v>
      </c>
      <c r="L30" s="90">
        <v>23580</v>
      </c>
      <c r="M30" s="90">
        <v>23962</v>
      </c>
      <c r="N30" s="90">
        <v>24530</v>
      </c>
      <c r="O30" s="90">
        <v>24926</v>
      </c>
      <c r="P30" s="90">
        <v>24603</v>
      </c>
      <c r="Q30" s="90">
        <v>25029</v>
      </c>
      <c r="R30" s="90">
        <v>25390</v>
      </c>
      <c r="S30" s="90">
        <v>25594</v>
      </c>
      <c r="T30" s="90">
        <v>25649</v>
      </c>
      <c r="U30" s="90">
        <v>25543</v>
      </c>
      <c r="V30" s="90">
        <v>9641</v>
      </c>
      <c r="W30" s="90">
        <v>9628</v>
      </c>
      <c r="X30" s="90"/>
      <c r="Y30" s="90">
        <f t="shared" si="0"/>
        <v>-10686</v>
      </c>
      <c r="Z30" s="90">
        <f t="shared" si="1"/>
        <v>-52.604115388402086</v>
      </c>
      <c r="AA30" s="90">
        <f t="shared" si="2"/>
        <v>433</v>
      </c>
      <c r="AB30" s="174">
        <f t="shared" si="3"/>
        <v>428</v>
      </c>
      <c r="AC30" s="173"/>
      <c r="AD30" s="78"/>
      <c r="AE30" s="177">
        <v>22</v>
      </c>
      <c r="AF30" s="178">
        <v>2022</v>
      </c>
      <c r="AG30" s="179">
        <f t="shared" si="17"/>
        <v>18360</v>
      </c>
      <c r="AH30" s="179">
        <f t="shared" si="18"/>
        <v>11032</v>
      </c>
      <c r="AI30" s="179">
        <f t="shared" si="11"/>
        <v>-1378</v>
      </c>
      <c r="AJ30" s="179">
        <f t="shared" si="12"/>
        <v>133</v>
      </c>
      <c r="AK30" s="180">
        <f t="shared" si="13"/>
        <v>-6.9814570878508464</v>
      </c>
      <c r="AL30" s="180">
        <f t="shared" si="14"/>
        <v>1.220295439948619</v>
      </c>
      <c r="AM30" s="178">
        <v>2022</v>
      </c>
      <c r="AN30" s="179">
        <f t="shared" si="19"/>
        <v>18360</v>
      </c>
      <c r="AO30" s="179">
        <f t="shared" si="20"/>
        <v>11032</v>
      </c>
      <c r="AP30" s="78"/>
      <c r="AQ30" s="109">
        <v>26</v>
      </c>
      <c r="AR30" s="103" t="s">
        <v>412</v>
      </c>
      <c r="AS30" s="101">
        <f t="shared" si="4"/>
        <v>-52.604115388402086</v>
      </c>
      <c r="AT30" s="101">
        <f t="shared" si="5"/>
        <v>-52.601515388402085</v>
      </c>
      <c r="AU30" s="102">
        <f t="shared" si="6"/>
        <v>433</v>
      </c>
      <c r="AV30" s="102" t="str">
        <f t="shared" si="7"/>
        <v>Bannockburn</v>
      </c>
      <c r="AW30" s="101">
        <f t="shared" si="8"/>
        <v>155.90823381521056</v>
      </c>
      <c r="AX30" s="71"/>
      <c r="AY30" s="71"/>
      <c r="AZ30" s="71"/>
      <c r="BA30" s="71"/>
    </row>
    <row r="31" spans="1:53" x14ac:dyDescent="0.3">
      <c r="A31" s="87">
        <v>27</v>
      </c>
      <c r="C31" s="88" t="s">
        <v>170</v>
      </c>
      <c r="D31" s="89">
        <v>15541</v>
      </c>
      <c r="E31" s="89">
        <v>15694</v>
      </c>
      <c r="F31" s="89">
        <v>15879</v>
      </c>
      <c r="G31" s="89">
        <v>15988</v>
      </c>
      <c r="H31" s="89">
        <v>16084</v>
      </c>
      <c r="I31" s="89">
        <v>16187</v>
      </c>
      <c r="J31" s="89">
        <v>16272</v>
      </c>
      <c r="K31" s="90">
        <v>16314</v>
      </c>
      <c r="L31" s="90">
        <v>16384</v>
      </c>
      <c r="M31" s="90">
        <v>16506</v>
      </c>
      <c r="N31" s="90">
        <v>16687</v>
      </c>
      <c r="O31" s="90">
        <v>16868</v>
      </c>
      <c r="P31" s="90">
        <v>16700</v>
      </c>
      <c r="Q31" s="90">
        <v>16915</v>
      </c>
      <c r="R31" s="90">
        <v>17071</v>
      </c>
      <c r="S31" s="90">
        <v>17144</v>
      </c>
      <c r="T31" s="90">
        <v>17016</v>
      </c>
      <c r="U31" s="90">
        <v>16319</v>
      </c>
      <c r="V31" s="90">
        <v>16319</v>
      </c>
      <c r="W31" s="90">
        <v>16725</v>
      </c>
      <c r="X31" s="90"/>
      <c r="Y31" s="90">
        <f t="shared" si="0"/>
        <v>1184</v>
      </c>
      <c r="Z31" s="90">
        <f t="shared" si="1"/>
        <v>7.6185573643909654</v>
      </c>
      <c r="AA31" s="90">
        <f t="shared" si="2"/>
        <v>258</v>
      </c>
      <c r="AB31" s="174">
        <f t="shared" si="3"/>
        <v>302</v>
      </c>
      <c r="AC31" s="173"/>
      <c r="AD31" s="78"/>
      <c r="AE31" s="177">
        <v>23</v>
      </c>
      <c r="AF31" s="178">
        <v>2023</v>
      </c>
      <c r="AG31" s="179">
        <f t="shared" si="17"/>
        <v>18644</v>
      </c>
      <c r="AH31" s="179">
        <f t="shared" si="18"/>
        <v>10948</v>
      </c>
      <c r="AI31" s="179">
        <f t="shared" si="11"/>
        <v>284</v>
      </c>
      <c r="AJ31" s="179">
        <f t="shared" si="12"/>
        <v>-84</v>
      </c>
      <c r="AK31" s="180">
        <f t="shared" si="13"/>
        <v>1.5468409586056644</v>
      </c>
      <c r="AL31" s="180">
        <f t="shared" si="14"/>
        <v>-0.76142131979695438</v>
      </c>
      <c r="AM31" s="178">
        <v>2023</v>
      </c>
      <c r="AN31" s="179">
        <f t="shared" si="19"/>
        <v>18644</v>
      </c>
      <c r="AO31" s="179">
        <f t="shared" si="20"/>
        <v>10948</v>
      </c>
      <c r="AP31" s="78"/>
      <c r="AQ31" s="109">
        <v>27</v>
      </c>
      <c r="AR31" s="103" t="s">
        <v>170</v>
      </c>
      <c r="AS31" s="101">
        <f t="shared" si="4"/>
        <v>7.6185573643909654</v>
      </c>
      <c r="AT31" s="101">
        <f t="shared" si="5"/>
        <v>7.6212573643909653</v>
      </c>
      <c r="AU31" s="102">
        <f t="shared" si="6"/>
        <v>302</v>
      </c>
      <c r="AV31" s="102" t="str">
        <f t="shared" si="7"/>
        <v>Skye - Sandhurst</v>
      </c>
      <c r="AW31" s="101">
        <f t="shared" si="8"/>
        <v>147.53018660812293</v>
      </c>
      <c r="AX31" s="71"/>
      <c r="AY31" s="71"/>
      <c r="AZ31" s="71"/>
      <c r="BA31" s="71"/>
    </row>
    <row r="32" spans="1:53" x14ac:dyDescent="0.3">
      <c r="A32" s="87">
        <v>28</v>
      </c>
      <c r="C32" s="88" t="s">
        <v>171</v>
      </c>
      <c r="D32" s="89">
        <v>20172</v>
      </c>
      <c r="E32" s="89">
        <v>20289</v>
      </c>
      <c r="F32" s="89">
        <v>20412</v>
      </c>
      <c r="G32" s="89">
        <v>20532</v>
      </c>
      <c r="H32" s="89">
        <v>20657</v>
      </c>
      <c r="I32" s="89">
        <v>20753</v>
      </c>
      <c r="J32" s="89">
        <v>20815</v>
      </c>
      <c r="K32" s="90">
        <v>20850</v>
      </c>
      <c r="L32" s="90">
        <v>21017</v>
      </c>
      <c r="M32" s="90">
        <v>21182</v>
      </c>
      <c r="N32" s="90">
        <v>21328</v>
      </c>
      <c r="O32" s="90">
        <v>21390</v>
      </c>
      <c r="P32" s="90">
        <v>21340</v>
      </c>
      <c r="Q32" s="90">
        <v>21578</v>
      </c>
      <c r="R32" s="90">
        <v>21701</v>
      </c>
      <c r="S32" s="90">
        <v>21823</v>
      </c>
      <c r="T32" s="90">
        <v>21790</v>
      </c>
      <c r="U32" s="90">
        <v>21245</v>
      </c>
      <c r="V32" s="90">
        <v>21322</v>
      </c>
      <c r="W32" s="90">
        <v>21883</v>
      </c>
      <c r="X32" s="90"/>
      <c r="Y32" s="90">
        <f t="shared" si="0"/>
        <v>1711</v>
      </c>
      <c r="Z32" s="90">
        <f t="shared" si="1"/>
        <v>8.4820543327384499</v>
      </c>
      <c r="AA32" s="90">
        <f t="shared" si="2"/>
        <v>220</v>
      </c>
      <c r="AB32" s="174">
        <f t="shared" si="3"/>
        <v>289</v>
      </c>
      <c r="AC32" s="173"/>
      <c r="AD32" s="78"/>
      <c r="AE32" s="177">
        <v>24</v>
      </c>
      <c r="AF32" s="178">
        <v>2024</v>
      </c>
      <c r="AG32" s="179">
        <f t="shared" si="17"/>
        <v>0</v>
      </c>
      <c r="AH32" s="179">
        <f t="shared" si="18"/>
        <v>0</v>
      </c>
      <c r="AI32" s="179">
        <f t="shared" si="11"/>
        <v>-18644</v>
      </c>
      <c r="AJ32" s="179">
        <f t="shared" si="12"/>
        <v>-10948</v>
      </c>
      <c r="AK32" s="180">
        <f t="shared" si="13"/>
        <v>-100</v>
      </c>
      <c r="AL32" s="180">
        <f t="shared" si="14"/>
        <v>-100</v>
      </c>
      <c r="AM32" s="178">
        <v>2024</v>
      </c>
      <c r="AN32" s="179">
        <f t="shared" si="19"/>
        <v>0</v>
      </c>
      <c r="AO32" s="179">
        <f t="shared" si="20"/>
        <v>0</v>
      </c>
      <c r="AP32" s="78"/>
      <c r="AQ32" s="109">
        <v>28</v>
      </c>
      <c r="AR32" s="103" t="s">
        <v>171</v>
      </c>
      <c r="AS32" s="101">
        <f t="shared" si="4"/>
        <v>8.4820543327384499</v>
      </c>
      <c r="AT32" s="101">
        <f t="shared" si="5"/>
        <v>8.4848543327384505</v>
      </c>
      <c r="AU32" s="102">
        <f t="shared" si="6"/>
        <v>290</v>
      </c>
      <c r="AV32" s="102" t="str">
        <f t="shared" si="7"/>
        <v>Melton West</v>
      </c>
      <c r="AW32" s="101">
        <f t="shared" si="8"/>
        <v>145.23415977961434</v>
      </c>
      <c r="AX32" s="71"/>
      <c r="AY32" s="71"/>
      <c r="AZ32" s="71"/>
      <c r="BA32" s="71"/>
    </row>
    <row r="33" spans="1:53" x14ac:dyDescent="0.3">
      <c r="A33" s="87">
        <v>29</v>
      </c>
      <c r="C33" s="91" t="s">
        <v>442</v>
      </c>
      <c r="D33" s="92">
        <v>3182</v>
      </c>
      <c r="E33" s="92">
        <v>3440</v>
      </c>
      <c r="F33" s="92">
        <v>3587</v>
      </c>
      <c r="G33" s="92">
        <v>3825</v>
      </c>
      <c r="H33" s="92">
        <v>4078</v>
      </c>
      <c r="I33" s="92">
        <v>4313</v>
      </c>
      <c r="J33" s="92">
        <v>4527</v>
      </c>
      <c r="K33" s="92">
        <v>4754</v>
      </c>
      <c r="L33" s="92">
        <v>5035</v>
      </c>
      <c r="M33" s="92">
        <v>5412</v>
      </c>
      <c r="N33" s="92">
        <v>5654</v>
      </c>
      <c r="O33" s="92">
        <v>5854</v>
      </c>
      <c r="P33" s="92">
        <v>6516</v>
      </c>
      <c r="Q33" s="92">
        <v>6872</v>
      </c>
      <c r="R33" s="92">
        <v>7116</v>
      </c>
      <c r="S33" s="92">
        <v>7347</v>
      </c>
      <c r="T33" s="92">
        <v>7594</v>
      </c>
      <c r="U33" s="92">
        <v>7725</v>
      </c>
      <c r="V33" s="92">
        <v>7958</v>
      </c>
      <c r="W33" s="92">
        <v>8143</v>
      </c>
      <c r="X33" s="92"/>
      <c r="Y33" s="90">
        <f t="shared" si="0"/>
        <v>4961</v>
      </c>
      <c r="Z33" s="90">
        <f t="shared" si="1"/>
        <v>155.90823381521056</v>
      </c>
      <c r="AA33" s="90">
        <f t="shared" si="2"/>
        <v>89</v>
      </c>
      <c r="AB33" s="174">
        <f t="shared" si="3"/>
        <v>26</v>
      </c>
      <c r="AC33" s="173"/>
      <c r="AD33" s="78"/>
      <c r="AE33" s="125"/>
      <c r="AF33" s="172"/>
      <c r="AG33" s="173"/>
      <c r="AH33" s="78"/>
      <c r="AI33" s="78"/>
      <c r="AJ33" s="78"/>
      <c r="AK33" s="78"/>
      <c r="AL33" s="78"/>
      <c r="AM33" s="78"/>
      <c r="AN33" s="78"/>
      <c r="AO33" s="78"/>
      <c r="AP33" s="78"/>
      <c r="AQ33" s="109">
        <v>29</v>
      </c>
      <c r="AR33" s="104" t="s">
        <v>442</v>
      </c>
      <c r="AS33" s="101">
        <f t="shared" si="4"/>
        <v>155.90823381521056</v>
      </c>
      <c r="AT33" s="101">
        <f t="shared" si="5"/>
        <v>155.91113381521058</v>
      </c>
      <c r="AU33" s="102">
        <f t="shared" si="6"/>
        <v>26</v>
      </c>
      <c r="AV33" s="102" t="str">
        <f t="shared" si="7"/>
        <v>White Hills - Ascot</v>
      </c>
      <c r="AW33" s="101">
        <f t="shared" si="8"/>
        <v>136.87810945273631</v>
      </c>
      <c r="AX33" s="71"/>
      <c r="AY33" s="71"/>
      <c r="AZ33" s="71"/>
      <c r="BA33" s="71"/>
    </row>
    <row r="34" spans="1:53" x14ac:dyDescent="0.3">
      <c r="A34" s="87">
        <v>30</v>
      </c>
      <c r="C34" s="88" t="s">
        <v>274</v>
      </c>
      <c r="D34" s="89">
        <v>10831</v>
      </c>
      <c r="E34" s="89">
        <v>10867</v>
      </c>
      <c r="F34" s="89">
        <v>10973</v>
      </c>
      <c r="G34" s="89">
        <v>11124</v>
      </c>
      <c r="H34" s="89">
        <v>11213</v>
      </c>
      <c r="I34" s="89">
        <v>11361</v>
      </c>
      <c r="J34" s="89">
        <v>11458</v>
      </c>
      <c r="K34" s="90">
        <v>11635</v>
      </c>
      <c r="L34" s="90">
        <v>11757</v>
      </c>
      <c r="M34" s="90">
        <v>11889</v>
      </c>
      <c r="N34" s="90">
        <v>12068</v>
      </c>
      <c r="O34" s="90">
        <v>12217</v>
      </c>
      <c r="P34" s="90">
        <v>12609</v>
      </c>
      <c r="Q34" s="90">
        <v>12732</v>
      </c>
      <c r="R34" s="90">
        <v>12896</v>
      </c>
      <c r="S34" s="90">
        <v>13071</v>
      </c>
      <c r="T34" s="90">
        <v>13139</v>
      </c>
      <c r="U34" s="90">
        <v>12940</v>
      </c>
      <c r="V34" s="90">
        <v>12708</v>
      </c>
      <c r="W34" s="90">
        <v>13029</v>
      </c>
      <c r="X34" s="90"/>
      <c r="Y34" s="90">
        <f t="shared" si="0"/>
        <v>2198</v>
      </c>
      <c r="Z34" s="90">
        <f t="shared" si="1"/>
        <v>20.293601698827441</v>
      </c>
      <c r="AA34" s="90">
        <f t="shared" si="2"/>
        <v>186</v>
      </c>
      <c r="AB34" s="90">
        <f t="shared" si="3"/>
        <v>192</v>
      </c>
      <c r="AC34" s="86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109">
        <v>30</v>
      </c>
      <c r="AR34" s="103" t="s">
        <v>274</v>
      </c>
      <c r="AS34" s="101">
        <f t="shared" si="4"/>
        <v>20.293601698827441</v>
      </c>
      <c r="AT34" s="101">
        <f t="shared" si="5"/>
        <v>20.296601698827441</v>
      </c>
      <c r="AU34" s="102">
        <f t="shared" si="6"/>
        <v>192</v>
      </c>
      <c r="AV34" s="102" t="str">
        <f t="shared" si="7"/>
        <v>Torquay</v>
      </c>
      <c r="AW34" s="101">
        <f t="shared" si="8"/>
        <v>135.43136190992945</v>
      </c>
      <c r="AX34" s="71"/>
      <c r="AY34" s="71"/>
      <c r="AZ34" s="71"/>
      <c r="BA34" s="71"/>
    </row>
    <row r="35" spans="1:53" ht="14.5" x14ac:dyDescent="0.35">
      <c r="A35" s="87">
        <v>31</v>
      </c>
      <c r="C35" s="88" t="s">
        <v>286</v>
      </c>
      <c r="D35" s="89">
        <v>11188</v>
      </c>
      <c r="E35" s="89">
        <v>11203</v>
      </c>
      <c r="F35" s="89">
        <v>11219</v>
      </c>
      <c r="G35" s="89">
        <v>11353</v>
      </c>
      <c r="H35" s="89">
        <v>11577</v>
      </c>
      <c r="I35" s="89">
        <v>11770</v>
      </c>
      <c r="J35" s="89">
        <v>11819</v>
      </c>
      <c r="K35" s="90">
        <v>11819</v>
      </c>
      <c r="L35" s="90">
        <v>11839</v>
      </c>
      <c r="M35" s="90">
        <v>11924</v>
      </c>
      <c r="N35" s="90">
        <v>11968</v>
      </c>
      <c r="O35" s="90">
        <v>12034</v>
      </c>
      <c r="P35" s="90">
        <v>12239</v>
      </c>
      <c r="Q35" s="90">
        <v>12351</v>
      </c>
      <c r="R35" s="90">
        <v>12470</v>
      </c>
      <c r="S35" s="90">
        <v>12517</v>
      </c>
      <c r="T35" s="90">
        <v>12509</v>
      </c>
      <c r="U35" s="90">
        <v>12198</v>
      </c>
      <c r="V35" s="90">
        <v>11839</v>
      </c>
      <c r="W35" s="90">
        <v>11921</v>
      </c>
      <c r="X35" s="90"/>
      <c r="Y35" s="90">
        <f t="shared" si="0"/>
        <v>733</v>
      </c>
      <c r="Z35" s="90">
        <f t="shared" si="1"/>
        <v>6.5516624955309259</v>
      </c>
      <c r="AA35" s="90">
        <f t="shared" si="2"/>
        <v>291</v>
      </c>
      <c r="AB35" s="90">
        <f t="shared" si="3"/>
        <v>308</v>
      </c>
      <c r="AC35" s="86"/>
      <c r="AF35" s="78"/>
      <c r="AG35" s="78"/>
      <c r="AH35" s="78"/>
      <c r="AI35" s="198" t="s">
        <v>587</v>
      </c>
      <c r="AJ35" s="198"/>
      <c r="AK35" s="198"/>
      <c r="AL35" s="198"/>
      <c r="AM35" s="198"/>
      <c r="AN35" s="78"/>
      <c r="AO35" s="78"/>
      <c r="AP35" s="78"/>
      <c r="AQ35" s="109">
        <v>31</v>
      </c>
      <c r="AR35" s="103" t="s">
        <v>286</v>
      </c>
      <c r="AS35" s="101">
        <f t="shared" si="4"/>
        <v>6.5516624955309259</v>
      </c>
      <c r="AT35" s="101">
        <f t="shared" si="5"/>
        <v>6.5547624955309258</v>
      </c>
      <c r="AU35" s="102">
        <f t="shared" si="6"/>
        <v>309</v>
      </c>
      <c r="AV35" s="102" t="str">
        <f t="shared" si="7"/>
        <v>Berwick - South</v>
      </c>
      <c r="AW35" s="101">
        <f t="shared" si="8"/>
        <v>133.25380256486727</v>
      </c>
      <c r="AX35" s="71"/>
      <c r="AY35" s="71"/>
      <c r="AZ35" s="71"/>
      <c r="BA35" s="71"/>
    </row>
    <row r="36" spans="1:53" x14ac:dyDescent="0.3">
      <c r="A36" s="87">
        <v>32</v>
      </c>
      <c r="C36" s="88" t="s">
        <v>310</v>
      </c>
      <c r="D36" s="89">
        <v>5702</v>
      </c>
      <c r="E36" s="89">
        <v>6306</v>
      </c>
      <c r="F36" s="89">
        <v>6837</v>
      </c>
      <c r="G36" s="89">
        <v>6945</v>
      </c>
      <c r="H36" s="89">
        <v>7239</v>
      </c>
      <c r="I36" s="89">
        <v>7643</v>
      </c>
      <c r="J36" s="89">
        <v>7857</v>
      </c>
      <c r="K36" s="90">
        <v>8316</v>
      </c>
      <c r="L36" s="90">
        <v>8988</v>
      </c>
      <c r="M36" s="90">
        <v>9631</v>
      </c>
      <c r="N36" s="90">
        <v>10331</v>
      </c>
      <c r="O36" s="90">
        <v>11788</v>
      </c>
      <c r="P36" s="90">
        <v>13622</v>
      </c>
      <c r="Q36" s="90">
        <v>15446</v>
      </c>
      <c r="R36" s="90">
        <v>17576</v>
      </c>
      <c r="S36" s="90">
        <v>19859</v>
      </c>
      <c r="T36" s="90">
        <v>21682</v>
      </c>
      <c r="U36" s="90">
        <v>22948</v>
      </c>
      <c r="V36" s="90">
        <v>25775</v>
      </c>
      <c r="W36" s="90">
        <v>26967</v>
      </c>
      <c r="X36" s="90"/>
      <c r="Y36" s="90">
        <f t="shared" si="0"/>
        <v>21265</v>
      </c>
      <c r="Z36" s="90">
        <f t="shared" si="1"/>
        <v>372.93931953700456</v>
      </c>
      <c r="AA36" s="90">
        <f t="shared" si="2"/>
        <v>10</v>
      </c>
      <c r="AB36" s="90">
        <f t="shared" si="3"/>
        <v>10</v>
      </c>
      <c r="AC36" s="86"/>
      <c r="AK36" s="67" t="s">
        <v>3</v>
      </c>
      <c r="AM36" s="67" t="s">
        <v>4</v>
      </c>
      <c r="AP36" s="78"/>
      <c r="AQ36" s="109">
        <v>32</v>
      </c>
      <c r="AR36" s="103" t="s">
        <v>310</v>
      </c>
      <c r="AS36" s="101">
        <f t="shared" si="4"/>
        <v>372.93931953700456</v>
      </c>
      <c r="AT36" s="101">
        <f t="shared" si="5"/>
        <v>372.94251953700456</v>
      </c>
      <c r="AU36" s="102">
        <f t="shared" si="6"/>
        <v>10</v>
      </c>
      <c r="AV36" s="102" t="str">
        <f t="shared" si="7"/>
        <v>Abbotsford</v>
      </c>
      <c r="AW36" s="101">
        <f t="shared" si="8"/>
        <v>124.7978436657682</v>
      </c>
      <c r="AX36" s="71"/>
      <c r="AY36" s="71"/>
      <c r="AZ36" s="71"/>
      <c r="BA36" s="71"/>
    </row>
    <row r="37" spans="1:53" x14ac:dyDescent="0.3">
      <c r="A37" s="87">
        <v>33</v>
      </c>
      <c r="C37" s="88" t="s">
        <v>422</v>
      </c>
      <c r="D37" s="92">
        <v>3809</v>
      </c>
      <c r="E37" s="92">
        <v>3821</v>
      </c>
      <c r="F37" s="92">
        <v>3838</v>
      </c>
      <c r="G37" s="92">
        <v>3843</v>
      </c>
      <c r="H37" s="92">
        <v>3852</v>
      </c>
      <c r="I37" s="92">
        <v>3869</v>
      </c>
      <c r="J37" s="92">
        <v>3882</v>
      </c>
      <c r="K37" s="90">
        <v>3886</v>
      </c>
      <c r="L37" s="90">
        <v>3901</v>
      </c>
      <c r="M37" s="90">
        <v>3938</v>
      </c>
      <c r="N37" s="90">
        <v>4011</v>
      </c>
      <c r="O37" s="90">
        <v>4103</v>
      </c>
      <c r="P37" s="90">
        <v>4433</v>
      </c>
      <c r="Q37" s="90">
        <v>4485</v>
      </c>
      <c r="R37" s="90">
        <v>4450</v>
      </c>
      <c r="S37" s="90">
        <v>4548</v>
      </c>
      <c r="T37" s="90">
        <v>4615</v>
      </c>
      <c r="U37" s="90">
        <v>4637</v>
      </c>
      <c r="V37" s="90">
        <v>4612</v>
      </c>
      <c r="W37" s="90">
        <v>4709</v>
      </c>
      <c r="X37" s="90"/>
      <c r="Y37" s="90">
        <f t="shared" si="0"/>
        <v>900</v>
      </c>
      <c r="Z37" s="90">
        <f t="shared" si="1"/>
        <v>23.628248884221581</v>
      </c>
      <c r="AA37" s="90">
        <f t="shared" si="2"/>
        <v>277</v>
      </c>
      <c r="AB37" s="90">
        <f t="shared" si="3"/>
        <v>161</v>
      </c>
      <c r="AC37" s="86"/>
      <c r="AI37" s="128" t="str">
        <f>INDEX(C5:C437,AI5)</f>
        <v>Altona Meadows</v>
      </c>
      <c r="AJ37" s="128"/>
      <c r="AK37" s="130">
        <f>AG31-AG12</f>
        <v>-639</v>
      </c>
      <c r="AL37" s="130"/>
      <c r="AM37" s="130">
        <f>AK37/AG12*100</f>
        <v>-3.3137997199605871</v>
      </c>
      <c r="AP37" s="78"/>
      <c r="AQ37" s="109">
        <v>33</v>
      </c>
      <c r="AR37" s="103" t="s">
        <v>422</v>
      </c>
      <c r="AS37" s="101">
        <f t="shared" si="4"/>
        <v>23.628248884221581</v>
      </c>
      <c r="AT37" s="101">
        <f t="shared" si="5"/>
        <v>23.63154888422158</v>
      </c>
      <c r="AU37" s="102">
        <f t="shared" si="6"/>
        <v>161</v>
      </c>
      <c r="AV37" s="102" t="str">
        <f t="shared" si="7"/>
        <v>Strathfieldsaye</v>
      </c>
      <c r="AW37" s="101">
        <f t="shared" si="8"/>
        <v>123.01147605856748</v>
      </c>
      <c r="AX37" s="71"/>
      <c r="AY37" s="71"/>
      <c r="AZ37" s="71"/>
      <c r="BA37" s="71"/>
    </row>
    <row r="38" spans="1:53" x14ac:dyDescent="0.3">
      <c r="A38" s="87">
        <v>34</v>
      </c>
      <c r="C38" s="88" t="s">
        <v>191</v>
      </c>
      <c r="D38" s="89">
        <v>12715</v>
      </c>
      <c r="E38" s="89">
        <v>12721</v>
      </c>
      <c r="F38" s="89">
        <v>12767</v>
      </c>
      <c r="G38" s="89">
        <v>12877</v>
      </c>
      <c r="H38" s="89">
        <v>13123</v>
      </c>
      <c r="I38" s="89">
        <v>13264</v>
      </c>
      <c r="J38" s="89">
        <v>13351</v>
      </c>
      <c r="K38" s="90">
        <v>13375</v>
      </c>
      <c r="L38" s="90">
        <v>13428</v>
      </c>
      <c r="M38" s="90">
        <v>13539</v>
      </c>
      <c r="N38" s="90">
        <v>13702</v>
      </c>
      <c r="O38" s="90">
        <v>13829</v>
      </c>
      <c r="P38" s="90">
        <v>14172</v>
      </c>
      <c r="Q38" s="90">
        <v>14458</v>
      </c>
      <c r="R38" s="90">
        <v>14606</v>
      </c>
      <c r="S38" s="90">
        <v>14772</v>
      </c>
      <c r="T38" s="90">
        <v>14927</v>
      </c>
      <c r="U38" s="90">
        <v>14844</v>
      </c>
      <c r="V38" s="90">
        <v>14026</v>
      </c>
      <c r="W38" s="90">
        <v>14227</v>
      </c>
      <c r="X38" s="90"/>
      <c r="Y38" s="90">
        <f t="shared" si="0"/>
        <v>1512</v>
      </c>
      <c r="Z38" s="90">
        <f t="shared" si="1"/>
        <v>11.891466771529689</v>
      </c>
      <c r="AA38" s="90">
        <f t="shared" si="2"/>
        <v>241</v>
      </c>
      <c r="AB38" s="90">
        <f t="shared" si="3"/>
        <v>261</v>
      </c>
      <c r="AC38" s="86"/>
      <c r="AI38" s="129" t="str">
        <f>INDEX(C5:C437,AI7)</f>
        <v>Swan Hill</v>
      </c>
      <c r="AJ38" s="129"/>
      <c r="AK38" s="131">
        <f>AH31-AH12</f>
        <v>853</v>
      </c>
      <c r="AL38" s="131"/>
      <c r="AM38" s="131">
        <f>AK38/AH12*100</f>
        <v>8.4497275879148095</v>
      </c>
      <c r="AP38" s="78"/>
      <c r="AQ38" s="109">
        <v>34</v>
      </c>
      <c r="AR38" s="103" t="s">
        <v>191</v>
      </c>
      <c r="AS38" s="101">
        <f t="shared" si="4"/>
        <v>11.891466771529689</v>
      </c>
      <c r="AT38" s="101">
        <f t="shared" si="5"/>
        <v>11.894866771529689</v>
      </c>
      <c r="AU38" s="102">
        <f t="shared" si="6"/>
        <v>261</v>
      </c>
      <c r="AV38" s="102" t="str">
        <f t="shared" si="7"/>
        <v>Greenvale - Bulla</v>
      </c>
      <c r="AW38" s="101">
        <f t="shared" si="8"/>
        <v>120.7641940981254</v>
      </c>
      <c r="AX38" s="71"/>
      <c r="AY38" s="71"/>
      <c r="AZ38" s="71"/>
      <c r="BA38" s="71"/>
    </row>
    <row r="39" spans="1:53" x14ac:dyDescent="0.3">
      <c r="A39" s="87">
        <v>35</v>
      </c>
      <c r="C39" s="91" t="s">
        <v>476</v>
      </c>
      <c r="D39" s="92">
        <v>4190</v>
      </c>
      <c r="E39" s="92">
        <v>4184</v>
      </c>
      <c r="F39" s="92">
        <v>4180</v>
      </c>
      <c r="G39" s="92">
        <v>4197</v>
      </c>
      <c r="H39" s="92">
        <v>4214</v>
      </c>
      <c r="I39" s="92">
        <v>4230</v>
      </c>
      <c r="J39" s="92">
        <v>4260</v>
      </c>
      <c r="K39" s="92">
        <v>4289</v>
      </c>
      <c r="L39" s="92">
        <v>4314</v>
      </c>
      <c r="M39" s="92">
        <v>4341</v>
      </c>
      <c r="N39" s="92">
        <v>4343</v>
      </c>
      <c r="O39" s="92">
        <v>4382</v>
      </c>
      <c r="P39" s="92">
        <v>4641</v>
      </c>
      <c r="Q39" s="92">
        <v>4726</v>
      </c>
      <c r="R39" s="92">
        <v>4785</v>
      </c>
      <c r="S39" s="92">
        <v>4854</v>
      </c>
      <c r="T39" s="92">
        <v>4912</v>
      </c>
      <c r="U39" s="92">
        <v>4929</v>
      </c>
      <c r="V39" s="92">
        <v>4912</v>
      </c>
      <c r="W39" s="92">
        <v>4935</v>
      </c>
      <c r="X39" s="92"/>
      <c r="Y39" s="90">
        <f t="shared" si="0"/>
        <v>745</v>
      </c>
      <c r="Z39" s="90">
        <f t="shared" si="1"/>
        <v>17.780429594272075</v>
      </c>
      <c r="AA39" s="90">
        <f t="shared" si="2"/>
        <v>289</v>
      </c>
      <c r="AB39" s="90">
        <f t="shared" si="3"/>
        <v>215</v>
      </c>
      <c r="AC39" s="86"/>
      <c r="AP39" s="78"/>
      <c r="AQ39" s="109">
        <v>35</v>
      </c>
      <c r="AR39" s="104" t="s">
        <v>476</v>
      </c>
      <c r="AS39" s="101">
        <f t="shared" si="4"/>
        <v>17.780429594272075</v>
      </c>
      <c r="AT39" s="101">
        <f t="shared" si="5"/>
        <v>17.783929594272074</v>
      </c>
      <c r="AU39" s="102">
        <f t="shared" si="6"/>
        <v>215</v>
      </c>
      <c r="AV39" s="102" t="str">
        <f t="shared" si="7"/>
        <v>Whittlesea</v>
      </c>
      <c r="AW39" s="101">
        <f t="shared" si="8"/>
        <v>117.70186335403727</v>
      </c>
      <c r="AX39" s="71"/>
      <c r="AY39" s="71"/>
      <c r="AZ39" s="71"/>
      <c r="BA39" s="71"/>
    </row>
    <row r="40" spans="1:53" ht="20.5" x14ac:dyDescent="0.45">
      <c r="A40" s="87">
        <v>36</v>
      </c>
      <c r="C40" s="88" t="s">
        <v>297</v>
      </c>
      <c r="D40" s="89">
        <v>10685</v>
      </c>
      <c r="E40" s="89">
        <v>10565</v>
      </c>
      <c r="F40" s="89">
        <v>10510</v>
      </c>
      <c r="G40" s="89">
        <v>10531</v>
      </c>
      <c r="H40" s="89">
        <v>10495</v>
      </c>
      <c r="I40" s="89">
        <v>10504</v>
      </c>
      <c r="J40" s="89">
        <v>10475</v>
      </c>
      <c r="K40" s="90">
        <v>10414</v>
      </c>
      <c r="L40" s="90">
        <v>10401</v>
      </c>
      <c r="M40" s="90">
        <v>10264</v>
      </c>
      <c r="N40" s="90">
        <v>10214</v>
      </c>
      <c r="O40" s="90">
        <v>10201</v>
      </c>
      <c r="P40" s="90">
        <v>10452</v>
      </c>
      <c r="Q40" s="90">
        <v>10463</v>
      </c>
      <c r="R40" s="90">
        <v>10452</v>
      </c>
      <c r="S40" s="90">
        <v>10414</v>
      </c>
      <c r="T40" s="90">
        <v>10391</v>
      </c>
      <c r="U40" s="90">
        <v>10164</v>
      </c>
      <c r="V40" s="90">
        <v>9990</v>
      </c>
      <c r="W40" s="90">
        <v>9961</v>
      </c>
      <c r="X40" s="90"/>
      <c r="Y40" s="90">
        <f t="shared" si="0"/>
        <v>-724</v>
      </c>
      <c r="Z40" s="90">
        <f t="shared" si="1"/>
        <v>-6.7758540009358912</v>
      </c>
      <c r="AA40" s="90">
        <f t="shared" si="2"/>
        <v>407</v>
      </c>
      <c r="AB40" s="90">
        <f t="shared" si="3"/>
        <v>400</v>
      </c>
      <c r="AC40" s="86"/>
      <c r="AF40" s="150" t="s">
        <v>573</v>
      </c>
      <c r="AG40" s="126"/>
      <c r="AH40" s="126"/>
      <c r="AI40" s="126"/>
      <c r="AJ40" s="126"/>
      <c r="AK40" s="126"/>
      <c r="AL40" s="126"/>
      <c r="AM40" s="126"/>
      <c r="AN40" s="127"/>
      <c r="AO40" s="127"/>
      <c r="AP40" s="78"/>
      <c r="AQ40" s="109">
        <v>36</v>
      </c>
      <c r="AR40" s="103" t="s">
        <v>297</v>
      </c>
      <c r="AS40" s="101">
        <f t="shared" si="4"/>
        <v>-6.7758540009358912</v>
      </c>
      <c r="AT40" s="101">
        <f t="shared" si="5"/>
        <v>-6.7722540009358916</v>
      </c>
      <c r="AU40" s="102">
        <f t="shared" si="6"/>
        <v>405</v>
      </c>
      <c r="AV40" s="102" t="str">
        <f t="shared" si="7"/>
        <v>Epping</v>
      </c>
      <c r="AW40" s="101">
        <f t="shared" si="8"/>
        <v>116.41298833079654</v>
      </c>
      <c r="AX40" s="71"/>
      <c r="AY40" s="71"/>
      <c r="AZ40" s="71"/>
      <c r="BA40" s="71"/>
    </row>
    <row r="41" spans="1:53" ht="12.75" customHeight="1" x14ac:dyDescent="0.3">
      <c r="A41" s="87">
        <v>37</v>
      </c>
      <c r="C41" s="91" t="s">
        <v>445</v>
      </c>
      <c r="D41" s="92">
        <v>13790</v>
      </c>
      <c r="E41" s="92">
        <v>13683</v>
      </c>
      <c r="F41" s="92">
        <v>13631</v>
      </c>
      <c r="G41" s="92">
        <v>13630</v>
      </c>
      <c r="H41" s="92">
        <v>13666</v>
      </c>
      <c r="I41" s="92">
        <v>13705</v>
      </c>
      <c r="J41" s="92">
        <v>13805</v>
      </c>
      <c r="K41" s="92">
        <v>13910</v>
      </c>
      <c r="L41" s="92">
        <v>13971</v>
      </c>
      <c r="M41" s="92">
        <v>13962</v>
      </c>
      <c r="N41" s="92">
        <v>14111</v>
      </c>
      <c r="O41" s="92">
        <v>14222</v>
      </c>
      <c r="P41" s="92">
        <v>14255</v>
      </c>
      <c r="Q41" s="92">
        <v>14523</v>
      </c>
      <c r="R41" s="92">
        <v>14610</v>
      </c>
      <c r="S41" s="92">
        <v>14765</v>
      </c>
      <c r="T41" s="92">
        <v>14829</v>
      </c>
      <c r="U41" s="92">
        <v>14678</v>
      </c>
      <c r="V41" s="92">
        <v>14949</v>
      </c>
      <c r="W41" s="92">
        <v>14993</v>
      </c>
      <c r="X41" s="92"/>
      <c r="Y41" s="90">
        <f t="shared" si="0"/>
        <v>1203</v>
      </c>
      <c r="Z41" s="90">
        <f t="shared" si="1"/>
        <v>8.7237128353879623</v>
      </c>
      <c r="AA41" s="90">
        <f t="shared" si="2"/>
        <v>256</v>
      </c>
      <c r="AB41" s="90">
        <f t="shared" si="3"/>
        <v>288</v>
      </c>
      <c r="AC41" s="86"/>
      <c r="AF41" s="196" t="s">
        <v>572</v>
      </c>
      <c r="AG41" s="196"/>
      <c r="AH41" s="196"/>
      <c r="AI41" s="127"/>
      <c r="AJ41" s="127"/>
      <c r="AK41" s="127"/>
      <c r="AL41" s="127"/>
      <c r="AM41" s="127"/>
      <c r="AN41" s="127"/>
      <c r="AO41" s="127"/>
      <c r="AP41" s="78"/>
      <c r="AQ41" s="109">
        <v>37</v>
      </c>
      <c r="AR41" s="104" t="s">
        <v>445</v>
      </c>
      <c r="AS41" s="101">
        <f t="shared" si="4"/>
        <v>8.7237128353879623</v>
      </c>
      <c r="AT41" s="101">
        <f t="shared" si="5"/>
        <v>8.7274128353879625</v>
      </c>
      <c r="AU41" s="102">
        <f t="shared" si="6"/>
        <v>288</v>
      </c>
      <c r="AV41" s="102" t="str">
        <f t="shared" si="7"/>
        <v>Koo Wee Rup</v>
      </c>
      <c r="AW41" s="101">
        <f t="shared" si="8"/>
        <v>113.5470719051149</v>
      </c>
      <c r="AX41" s="71"/>
      <c r="AY41" s="71"/>
      <c r="AZ41" s="71"/>
      <c r="BA41" s="71"/>
    </row>
    <row r="42" spans="1:53" ht="12.75" customHeight="1" x14ac:dyDescent="0.3">
      <c r="A42" s="87">
        <v>38</v>
      </c>
      <c r="C42" s="91" t="s">
        <v>471</v>
      </c>
      <c r="D42" s="92">
        <v>10303</v>
      </c>
      <c r="E42" s="92">
        <v>10306</v>
      </c>
      <c r="F42" s="92">
        <v>10310</v>
      </c>
      <c r="G42" s="92">
        <v>10317</v>
      </c>
      <c r="H42" s="92">
        <v>10340</v>
      </c>
      <c r="I42" s="92">
        <v>10375</v>
      </c>
      <c r="J42" s="92">
        <v>10425</v>
      </c>
      <c r="K42" s="92">
        <v>10471</v>
      </c>
      <c r="L42" s="92">
        <v>10407</v>
      </c>
      <c r="M42" s="92">
        <v>10391</v>
      </c>
      <c r="N42" s="92">
        <v>10316</v>
      </c>
      <c r="O42" s="92">
        <v>10222</v>
      </c>
      <c r="P42" s="92">
        <v>10402</v>
      </c>
      <c r="Q42" s="92">
        <v>10421</v>
      </c>
      <c r="R42" s="92">
        <v>10435</v>
      </c>
      <c r="S42" s="92">
        <v>10450</v>
      </c>
      <c r="T42" s="92">
        <v>10492</v>
      </c>
      <c r="U42" s="92">
        <v>10487</v>
      </c>
      <c r="V42" s="92">
        <v>10745</v>
      </c>
      <c r="W42" s="92">
        <v>10799</v>
      </c>
      <c r="X42" s="92"/>
      <c r="Y42" s="90">
        <f t="shared" si="0"/>
        <v>496</v>
      </c>
      <c r="Z42" s="90">
        <f t="shared" si="1"/>
        <v>4.8141318062700185</v>
      </c>
      <c r="AA42" s="90">
        <f t="shared" si="2"/>
        <v>309</v>
      </c>
      <c r="AB42" s="90">
        <f t="shared" si="3"/>
        <v>319</v>
      </c>
      <c r="AC42" s="86"/>
      <c r="AF42" s="196"/>
      <c r="AG42" s="196"/>
      <c r="AH42" s="196"/>
      <c r="AI42" s="127"/>
      <c r="AJ42" s="127"/>
      <c r="AK42" s="127"/>
      <c r="AL42" s="127"/>
      <c r="AM42" s="127"/>
      <c r="AN42" s="127"/>
      <c r="AO42" s="127"/>
      <c r="AP42" s="78"/>
      <c r="AQ42" s="109">
        <v>38</v>
      </c>
      <c r="AR42" s="104" t="s">
        <v>471</v>
      </c>
      <c r="AS42" s="101">
        <f t="shared" si="4"/>
        <v>4.8141318062700185</v>
      </c>
      <c r="AT42" s="101">
        <f t="shared" si="5"/>
        <v>4.8179318062700185</v>
      </c>
      <c r="AU42" s="102">
        <f t="shared" si="6"/>
        <v>319</v>
      </c>
      <c r="AV42" s="102" t="str">
        <f t="shared" si="7"/>
        <v>South Morang</v>
      </c>
      <c r="AW42" s="101">
        <f t="shared" si="8"/>
        <v>110.1064268624701</v>
      </c>
      <c r="AX42" s="71"/>
      <c r="AY42" s="71"/>
      <c r="AZ42" s="71"/>
      <c r="BA42" s="71"/>
    </row>
    <row r="43" spans="1:53" ht="12.75" customHeight="1" x14ac:dyDescent="0.3">
      <c r="A43" s="87">
        <v>39</v>
      </c>
      <c r="C43" s="91" t="s">
        <v>472</v>
      </c>
      <c r="D43" s="92">
        <v>3513</v>
      </c>
      <c r="E43" s="92">
        <v>3457</v>
      </c>
      <c r="F43" s="92">
        <v>3445</v>
      </c>
      <c r="G43" s="92">
        <v>3451</v>
      </c>
      <c r="H43" s="92">
        <v>3438</v>
      </c>
      <c r="I43" s="92">
        <v>3452</v>
      </c>
      <c r="J43" s="92">
        <v>3439</v>
      </c>
      <c r="K43" s="92">
        <v>3415</v>
      </c>
      <c r="L43" s="92">
        <v>3382</v>
      </c>
      <c r="M43" s="92">
        <v>3357</v>
      </c>
      <c r="N43" s="92">
        <v>3340</v>
      </c>
      <c r="O43" s="92">
        <v>3336</v>
      </c>
      <c r="P43" s="92">
        <v>3621</v>
      </c>
      <c r="Q43" s="92">
        <v>3627</v>
      </c>
      <c r="R43" s="92">
        <v>3659</v>
      </c>
      <c r="S43" s="92">
        <v>3665</v>
      </c>
      <c r="T43" s="92">
        <v>3722</v>
      </c>
      <c r="U43" s="92">
        <v>3720</v>
      </c>
      <c r="V43" s="92">
        <v>3796</v>
      </c>
      <c r="W43" s="92">
        <v>3809</v>
      </c>
      <c r="X43" s="92"/>
      <c r="Y43" s="90">
        <f t="shared" si="0"/>
        <v>296</v>
      </c>
      <c r="Z43" s="90">
        <f t="shared" si="1"/>
        <v>8.4258468545402803</v>
      </c>
      <c r="AA43" s="90">
        <f t="shared" si="2"/>
        <v>324</v>
      </c>
      <c r="AB43" s="90">
        <f t="shared" si="3"/>
        <v>291</v>
      </c>
      <c r="AC43" s="86"/>
      <c r="AF43" s="196"/>
      <c r="AG43" s="196"/>
      <c r="AH43" s="196"/>
      <c r="AI43" s="127"/>
      <c r="AJ43" s="127"/>
      <c r="AK43" s="127"/>
      <c r="AL43" s="127"/>
      <c r="AM43" s="127"/>
      <c r="AN43" s="127"/>
      <c r="AO43" s="127"/>
      <c r="AP43" s="78"/>
      <c r="AQ43" s="109">
        <v>39</v>
      </c>
      <c r="AR43" s="104" t="s">
        <v>472</v>
      </c>
      <c r="AS43" s="101">
        <f t="shared" si="4"/>
        <v>8.4258468545402803</v>
      </c>
      <c r="AT43" s="101">
        <f t="shared" si="5"/>
        <v>8.4297468545402801</v>
      </c>
      <c r="AU43" s="102">
        <f t="shared" si="6"/>
        <v>291</v>
      </c>
      <c r="AV43" s="102" t="str">
        <f t="shared" si="7"/>
        <v>Drouin</v>
      </c>
      <c r="AW43" s="101">
        <f t="shared" si="8"/>
        <v>104.83558994197293</v>
      </c>
      <c r="AX43" s="71"/>
      <c r="AY43" s="71"/>
      <c r="AZ43" s="71"/>
      <c r="BA43" s="71"/>
    </row>
    <row r="44" spans="1:53" ht="12.75" customHeight="1" x14ac:dyDescent="0.3">
      <c r="A44" s="87">
        <v>40</v>
      </c>
      <c r="C44" s="88" t="s">
        <v>426</v>
      </c>
      <c r="D44" s="92">
        <v>15221</v>
      </c>
      <c r="E44" s="92">
        <v>15016</v>
      </c>
      <c r="F44" s="92">
        <v>14903</v>
      </c>
      <c r="G44" s="92">
        <v>14855</v>
      </c>
      <c r="H44" s="92">
        <v>14784</v>
      </c>
      <c r="I44" s="92">
        <v>14763</v>
      </c>
      <c r="J44" s="92">
        <v>14752</v>
      </c>
      <c r="K44" s="90">
        <v>14811</v>
      </c>
      <c r="L44" s="90">
        <v>14836</v>
      </c>
      <c r="M44" s="90">
        <v>14779</v>
      </c>
      <c r="N44" s="90">
        <v>14841</v>
      </c>
      <c r="O44" s="90">
        <v>14859</v>
      </c>
      <c r="P44" s="90">
        <v>14686</v>
      </c>
      <c r="Q44" s="90">
        <v>14737</v>
      </c>
      <c r="R44" s="90">
        <v>14737</v>
      </c>
      <c r="S44" s="90">
        <v>14779</v>
      </c>
      <c r="T44" s="90">
        <v>14703</v>
      </c>
      <c r="U44" s="90">
        <v>14488</v>
      </c>
      <c r="V44" s="90">
        <v>14748</v>
      </c>
      <c r="W44" s="90">
        <v>14625</v>
      </c>
      <c r="X44" s="90"/>
      <c r="Y44" s="90">
        <f t="shared" si="0"/>
        <v>-596</v>
      </c>
      <c r="Z44" s="90">
        <f t="shared" si="1"/>
        <v>-3.915642861835622</v>
      </c>
      <c r="AA44" s="90">
        <f t="shared" si="2"/>
        <v>403</v>
      </c>
      <c r="AB44" s="90">
        <f t="shared" si="3"/>
        <v>386</v>
      </c>
      <c r="AC44" s="86"/>
      <c r="AF44" s="196"/>
      <c r="AG44" s="196"/>
      <c r="AH44" s="196"/>
      <c r="AI44" s="127"/>
      <c r="AJ44" s="127"/>
      <c r="AK44" s="127"/>
      <c r="AL44" s="127"/>
      <c r="AM44" s="127"/>
      <c r="AN44" s="127"/>
      <c r="AO44" s="127"/>
      <c r="AP44" s="78"/>
      <c r="AQ44" s="109">
        <v>40</v>
      </c>
      <c r="AR44" s="103" t="s">
        <v>426</v>
      </c>
      <c r="AS44" s="101">
        <f t="shared" si="4"/>
        <v>-3.915642861835622</v>
      </c>
      <c r="AT44" s="101">
        <f t="shared" si="5"/>
        <v>-3.911642861835622</v>
      </c>
      <c r="AU44" s="102">
        <f t="shared" si="6"/>
        <v>391</v>
      </c>
      <c r="AV44" s="102" t="str">
        <f t="shared" si="7"/>
        <v>Braeside</v>
      </c>
      <c r="AW44" s="101">
        <f t="shared" si="8"/>
        <v>100</v>
      </c>
      <c r="AX44" s="71"/>
      <c r="AY44" s="71"/>
      <c r="AZ44" s="71"/>
      <c r="BA44" s="71"/>
    </row>
    <row r="45" spans="1:53" ht="12.75" customHeight="1" x14ac:dyDescent="0.3">
      <c r="A45" s="87">
        <v>41</v>
      </c>
      <c r="C45" s="88" t="s">
        <v>440</v>
      </c>
      <c r="D45" s="92">
        <v>4014</v>
      </c>
      <c r="E45" s="92">
        <v>4060</v>
      </c>
      <c r="F45" s="92">
        <v>4073</v>
      </c>
      <c r="G45" s="92">
        <v>4073</v>
      </c>
      <c r="H45" s="92">
        <v>4089</v>
      </c>
      <c r="I45" s="92">
        <v>4134</v>
      </c>
      <c r="J45" s="92">
        <v>4168</v>
      </c>
      <c r="K45" s="90">
        <v>4192</v>
      </c>
      <c r="L45" s="90">
        <v>4208</v>
      </c>
      <c r="M45" s="90">
        <v>4212</v>
      </c>
      <c r="N45" s="90">
        <v>4246</v>
      </c>
      <c r="O45" s="90">
        <v>4282</v>
      </c>
      <c r="P45" s="90">
        <v>4375</v>
      </c>
      <c r="Q45" s="90">
        <v>4478</v>
      </c>
      <c r="R45" s="90">
        <v>4554</v>
      </c>
      <c r="S45" s="90">
        <v>4580</v>
      </c>
      <c r="T45" s="90">
        <v>4626</v>
      </c>
      <c r="U45" s="90">
        <v>4697</v>
      </c>
      <c r="V45" s="90">
        <v>5022</v>
      </c>
      <c r="W45" s="90">
        <v>5154</v>
      </c>
      <c r="X45" s="90"/>
      <c r="Y45" s="90">
        <f t="shared" si="0"/>
        <v>1140</v>
      </c>
      <c r="Z45" s="90">
        <f t="shared" si="1"/>
        <v>28.400597907324364</v>
      </c>
      <c r="AA45" s="90">
        <f t="shared" si="2"/>
        <v>263</v>
      </c>
      <c r="AB45" s="90">
        <f t="shared" si="3"/>
        <v>131</v>
      </c>
      <c r="AC45" s="86"/>
      <c r="AF45" s="196"/>
      <c r="AG45" s="196"/>
      <c r="AH45" s="196"/>
      <c r="AI45" s="127"/>
      <c r="AJ45" s="127"/>
      <c r="AK45" s="127"/>
      <c r="AL45" s="127"/>
      <c r="AM45" s="127"/>
      <c r="AN45" s="127"/>
      <c r="AO45" s="127"/>
      <c r="AP45" s="78"/>
      <c r="AQ45" s="109">
        <v>41</v>
      </c>
      <c r="AR45" s="103" t="s">
        <v>440</v>
      </c>
      <c r="AS45" s="101">
        <f t="shared" si="4"/>
        <v>28.400597907324364</v>
      </c>
      <c r="AT45" s="101">
        <f t="shared" si="5"/>
        <v>28.404697907324366</v>
      </c>
      <c r="AU45" s="102">
        <f t="shared" si="6"/>
        <v>131</v>
      </c>
      <c r="AV45" s="102" t="str">
        <f t="shared" si="7"/>
        <v>Bundoora - North</v>
      </c>
      <c r="AW45" s="101">
        <f t="shared" si="8"/>
        <v>96.784810126582272</v>
      </c>
      <c r="AX45" s="71"/>
      <c r="AY45" s="71"/>
      <c r="AZ45" s="71"/>
      <c r="BA45" s="71"/>
    </row>
    <row r="46" spans="1:53" ht="12.75" customHeight="1" x14ac:dyDescent="0.3">
      <c r="A46" s="87">
        <v>42</v>
      </c>
      <c r="C46" s="88" t="s">
        <v>434</v>
      </c>
      <c r="D46" s="92">
        <v>5421</v>
      </c>
      <c r="E46" s="92">
        <v>5557</v>
      </c>
      <c r="F46" s="92">
        <v>5695</v>
      </c>
      <c r="G46" s="92">
        <v>5827</v>
      </c>
      <c r="H46" s="92">
        <v>5954</v>
      </c>
      <c r="I46" s="92">
        <v>6113</v>
      </c>
      <c r="J46" s="92">
        <v>6169</v>
      </c>
      <c r="K46" s="90">
        <v>6265</v>
      </c>
      <c r="L46" s="90">
        <v>6391</v>
      </c>
      <c r="M46" s="90">
        <v>6510</v>
      </c>
      <c r="N46" s="90">
        <v>6710</v>
      </c>
      <c r="O46" s="90">
        <v>6925</v>
      </c>
      <c r="P46" s="90">
        <v>7256</v>
      </c>
      <c r="Q46" s="90">
        <v>7565</v>
      </c>
      <c r="R46" s="90">
        <v>7770</v>
      </c>
      <c r="S46" s="90">
        <v>7891</v>
      </c>
      <c r="T46" s="90">
        <v>8119</v>
      </c>
      <c r="U46" s="90">
        <v>8267</v>
      </c>
      <c r="V46" s="90">
        <v>8574</v>
      </c>
      <c r="W46" s="90">
        <v>8808</v>
      </c>
      <c r="X46" s="90"/>
      <c r="Y46" s="90">
        <f t="shared" si="0"/>
        <v>3387</v>
      </c>
      <c r="Z46" s="90">
        <f t="shared" si="1"/>
        <v>62.479247371333699</v>
      </c>
      <c r="AA46" s="90">
        <f t="shared" si="2"/>
        <v>131</v>
      </c>
      <c r="AB46" s="90">
        <f t="shared" si="3"/>
        <v>62</v>
      </c>
      <c r="AC46" s="86"/>
      <c r="AF46" s="196"/>
      <c r="AG46" s="196"/>
      <c r="AH46" s="196"/>
      <c r="AI46" s="127"/>
      <c r="AJ46" s="127"/>
      <c r="AK46" s="127"/>
      <c r="AL46" s="127"/>
      <c r="AM46" s="127"/>
      <c r="AN46" s="127"/>
      <c r="AO46" s="127"/>
      <c r="AP46" s="78"/>
      <c r="AQ46" s="109">
        <v>42</v>
      </c>
      <c r="AR46" s="103" t="s">
        <v>434</v>
      </c>
      <c r="AS46" s="101">
        <f t="shared" si="4"/>
        <v>62.479247371333699</v>
      </c>
      <c r="AT46" s="101">
        <f t="shared" si="5"/>
        <v>62.483447371333696</v>
      </c>
      <c r="AU46" s="102">
        <f t="shared" si="6"/>
        <v>62</v>
      </c>
      <c r="AV46" s="102" t="str">
        <f t="shared" si="7"/>
        <v>Carlton</v>
      </c>
      <c r="AW46" s="101">
        <f t="shared" si="8"/>
        <v>90.449037776193876</v>
      </c>
      <c r="AX46" s="71"/>
      <c r="AY46" s="71"/>
      <c r="AZ46" s="71"/>
      <c r="BA46" s="71"/>
    </row>
    <row r="47" spans="1:53" x14ac:dyDescent="0.3">
      <c r="A47" s="87">
        <v>43</v>
      </c>
      <c r="C47" s="88" t="s">
        <v>197</v>
      </c>
      <c r="D47" s="89">
        <v>19839</v>
      </c>
      <c r="E47" s="89">
        <v>20072</v>
      </c>
      <c r="F47" s="89">
        <v>20409</v>
      </c>
      <c r="G47" s="89">
        <v>20784</v>
      </c>
      <c r="H47" s="89">
        <v>21203</v>
      </c>
      <c r="I47" s="89">
        <v>21612</v>
      </c>
      <c r="J47" s="89">
        <v>21819</v>
      </c>
      <c r="K47" s="90">
        <v>21951</v>
      </c>
      <c r="L47" s="90">
        <v>22382</v>
      </c>
      <c r="M47" s="90">
        <v>22739</v>
      </c>
      <c r="N47" s="90">
        <v>23052</v>
      </c>
      <c r="O47" s="90">
        <v>23282</v>
      </c>
      <c r="P47" s="90">
        <v>23869</v>
      </c>
      <c r="Q47" s="90">
        <v>24092</v>
      </c>
      <c r="R47" s="90">
        <v>24509</v>
      </c>
      <c r="S47" s="90">
        <v>25048</v>
      </c>
      <c r="T47" s="90">
        <v>25283</v>
      </c>
      <c r="U47" s="90">
        <v>25018</v>
      </c>
      <c r="V47" s="90">
        <v>25471</v>
      </c>
      <c r="W47" s="90">
        <v>26178</v>
      </c>
      <c r="X47" s="90"/>
      <c r="Y47" s="90">
        <f t="shared" si="0"/>
        <v>6339</v>
      </c>
      <c r="Z47" s="90">
        <f t="shared" si="1"/>
        <v>31.952215333434147</v>
      </c>
      <c r="AA47" s="90">
        <f t="shared" si="2"/>
        <v>67</v>
      </c>
      <c r="AB47" s="90">
        <f t="shared" si="3"/>
        <v>113</v>
      </c>
      <c r="AC47" s="86"/>
      <c r="AP47" s="78"/>
      <c r="AQ47" s="109">
        <v>43</v>
      </c>
      <c r="AR47" s="103" t="s">
        <v>197</v>
      </c>
      <c r="AS47" s="101">
        <f t="shared" si="4"/>
        <v>31.952215333434147</v>
      </c>
      <c r="AT47" s="101">
        <f t="shared" si="5"/>
        <v>31.956515333434147</v>
      </c>
      <c r="AU47" s="102">
        <f t="shared" si="6"/>
        <v>113</v>
      </c>
      <c r="AV47" s="102" t="str">
        <f t="shared" si="7"/>
        <v>Collingwood</v>
      </c>
      <c r="AW47" s="101">
        <f t="shared" si="8"/>
        <v>87.165298107818629</v>
      </c>
      <c r="AX47" s="71"/>
      <c r="AY47" s="71"/>
      <c r="AZ47" s="71"/>
      <c r="BA47" s="71"/>
    </row>
    <row r="48" spans="1:53" x14ac:dyDescent="0.3">
      <c r="A48" s="87">
        <v>44</v>
      </c>
      <c r="C48" s="88" t="s">
        <v>198</v>
      </c>
      <c r="D48" s="89">
        <v>24784</v>
      </c>
      <c r="E48" s="89">
        <v>25009</v>
      </c>
      <c r="F48" s="89">
        <v>25281</v>
      </c>
      <c r="G48" s="89">
        <v>25592</v>
      </c>
      <c r="H48" s="89">
        <v>26152</v>
      </c>
      <c r="I48" s="89">
        <v>26706</v>
      </c>
      <c r="J48" s="89">
        <v>26918</v>
      </c>
      <c r="K48" s="90">
        <v>26982</v>
      </c>
      <c r="L48" s="90">
        <v>27456</v>
      </c>
      <c r="M48" s="90">
        <v>27872</v>
      </c>
      <c r="N48" s="90">
        <v>28559</v>
      </c>
      <c r="O48" s="90">
        <v>29143</v>
      </c>
      <c r="P48" s="90">
        <v>29455</v>
      </c>
      <c r="Q48" s="90">
        <v>29755</v>
      </c>
      <c r="R48" s="90">
        <v>30220</v>
      </c>
      <c r="S48" s="90">
        <v>30954</v>
      </c>
      <c r="T48" s="90">
        <v>31608</v>
      </c>
      <c r="U48" s="90">
        <v>31704</v>
      </c>
      <c r="V48" s="90">
        <v>31018</v>
      </c>
      <c r="W48" s="90">
        <v>31720</v>
      </c>
      <c r="X48" s="90"/>
      <c r="Y48" s="90">
        <f t="shared" si="0"/>
        <v>6936</v>
      </c>
      <c r="Z48" s="90">
        <f t="shared" si="1"/>
        <v>27.985797288573274</v>
      </c>
      <c r="AA48" s="90">
        <f t="shared" si="2"/>
        <v>63</v>
      </c>
      <c r="AB48" s="90">
        <f t="shared" si="3"/>
        <v>136</v>
      </c>
      <c r="AC48" s="86"/>
      <c r="AP48" s="78"/>
      <c r="AQ48" s="109">
        <v>44</v>
      </c>
      <c r="AR48" s="103" t="s">
        <v>198</v>
      </c>
      <c r="AS48" s="101">
        <f t="shared" si="4"/>
        <v>27.985797288573274</v>
      </c>
      <c r="AT48" s="101">
        <f t="shared" si="5"/>
        <v>27.990197288573274</v>
      </c>
      <c r="AU48" s="102">
        <f t="shared" si="6"/>
        <v>136</v>
      </c>
      <c r="AV48" s="102" t="str">
        <f t="shared" si="7"/>
        <v>Keysborough</v>
      </c>
      <c r="AW48" s="101">
        <f t="shared" si="8"/>
        <v>85.36815979198677</v>
      </c>
      <c r="AX48" s="71"/>
      <c r="AY48" s="71"/>
      <c r="AZ48" s="71"/>
      <c r="BA48" s="71"/>
    </row>
    <row r="49" spans="1:53" x14ac:dyDescent="0.3">
      <c r="A49" s="87">
        <v>45</v>
      </c>
      <c r="C49" s="88" t="s">
        <v>316</v>
      </c>
      <c r="D49" s="89">
        <v>20807</v>
      </c>
      <c r="E49" s="89">
        <v>21209</v>
      </c>
      <c r="F49" s="89">
        <v>21547</v>
      </c>
      <c r="G49" s="89">
        <v>21826</v>
      </c>
      <c r="H49" s="89">
        <v>22326</v>
      </c>
      <c r="I49" s="89">
        <v>22695</v>
      </c>
      <c r="J49" s="89">
        <v>22909</v>
      </c>
      <c r="K49" s="90">
        <v>23042</v>
      </c>
      <c r="L49" s="90">
        <v>23187</v>
      </c>
      <c r="M49" s="90">
        <v>23336</v>
      </c>
      <c r="N49" s="90">
        <v>23471</v>
      </c>
      <c r="O49" s="90">
        <v>23642</v>
      </c>
      <c r="P49" s="90">
        <v>23870</v>
      </c>
      <c r="Q49" s="90">
        <v>23999</v>
      </c>
      <c r="R49" s="90">
        <v>24040</v>
      </c>
      <c r="S49" s="90">
        <v>24176</v>
      </c>
      <c r="T49" s="90">
        <v>24123</v>
      </c>
      <c r="U49" s="90">
        <v>23720</v>
      </c>
      <c r="V49" s="90">
        <v>23076</v>
      </c>
      <c r="W49" s="90">
        <v>23563</v>
      </c>
      <c r="X49" s="90"/>
      <c r="Y49" s="90">
        <f t="shared" si="0"/>
        <v>2756</v>
      </c>
      <c r="Z49" s="90">
        <f t="shared" si="1"/>
        <v>13.245542365550056</v>
      </c>
      <c r="AA49" s="90">
        <f t="shared" si="2"/>
        <v>153</v>
      </c>
      <c r="AB49" s="90">
        <f t="shared" si="3"/>
        <v>251</v>
      </c>
      <c r="AC49" s="86"/>
      <c r="AP49" s="78"/>
      <c r="AQ49" s="109">
        <v>45</v>
      </c>
      <c r="AR49" s="103" t="s">
        <v>316</v>
      </c>
      <c r="AS49" s="101">
        <f t="shared" si="4"/>
        <v>13.245542365550056</v>
      </c>
      <c r="AT49" s="101">
        <f t="shared" si="5"/>
        <v>13.250042365550057</v>
      </c>
      <c r="AU49" s="102">
        <f t="shared" si="6"/>
        <v>251</v>
      </c>
      <c r="AV49" s="102" t="str">
        <f t="shared" si="7"/>
        <v>Portarlington</v>
      </c>
      <c r="AW49" s="101">
        <f t="shared" si="8"/>
        <v>83.639935702804067</v>
      </c>
      <c r="AX49" s="71"/>
      <c r="AY49" s="71"/>
      <c r="AZ49" s="71"/>
      <c r="BA49" s="71"/>
    </row>
    <row r="50" spans="1:53" x14ac:dyDescent="0.3">
      <c r="A50" s="87">
        <v>46</v>
      </c>
      <c r="C50" s="88" t="s">
        <v>317</v>
      </c>
      <c r="D50" s="89">
        <v>13412</v>
      </c>
      <c r="E50" s="89">
        <v>15001</v>
      </c>
      <c r="F50" s="89">
        <v>16331</v>
      </c>
      <c r="G50" s="89">
        <v>18333</v>
      </c>
      <c r="H50" s="89">
        <v>20093</v>
      </c>
      <c r="I50" s="89">
        <v>21880</v>
      </c>
      <c r="J50" s="89">
        <v>23118</v>
      </c>
      <c r="K50" s="90">
        <v>23681</v>
      </c>
      <c r="L50" s="90">
        <v>24051</v>
      </c>
      <c r="M50" s="90">
        <v>24216</v>
      </c>
      <c r="N50" s="90">
        <v>24391</v>
      </c>
      <c r="O50" s="90">
        <v>24790</v>
      </c>
      <c r="P50" s="90">
        <v>26930</v>
      </c>
      <c r="Q50" s="90">
        <v>27742</v>
      </c>
      <c r="R50" s="90">
        <v>28500</v>
      </c>
      <c r="S50" s="90">
        <v>29079</v>
      </c>
      <c r="T50" s="90">
        <v>29464</v>
      </c>
      <c r="U50" s="90">
        <v>29739</v>
      </c>
      <c r="V50" s="90">
        <v>30031</v>
      </c>
      <c r="W50" s="90">
        <v>31284</v>
      </c>
      <c r="X50" s="90"/>
      <c r="Y50" s="90">
        <f t="shared" si="0"/>
        <v>17872</v>
      </c>
      <c r="Z50" s="90">
        <f t="shared" si="1"/>
        <v>133.25380256486727</v>
      </c>
      <c r="AA50" s="90">
        <f t="shared" si="2"/>
        <v>14</v>
      </c>
      <c r="AB50" s="90">
        <f t="shared" si="3"/>
        <v>31</v>
      </c>
      <c r="AC50" s="86"/>
      <c r="AP50" s="78"/>
      <c r="AQ50" s="109">
        <v>46</v>
      </c>
      <c r="AR50" s="103" t="s">
        <v>317</v>
      </c>
      <c r="AS50" s="101">
        <f t="shared" si="4"/>
        <v>133.25380256486727</v>
      </c>
      <c r="AT50" s="101">
        <f t="shared" si="5"/>
        <v>133.25840256486728</v>
      </c>
      <c r="AU50" s="102">
        <f t="shared" si="6"/>
        <v>31</v>
      </c>
      <c r="AV50" s="102" t="str">
        <f t="shared" si="7"/>
        <v>Brunswick East</v>
      </c>
      <c r="AW50" s="101">
        <f t="shared" si="8"/>
        <v>83.191376097950496</v>
      </c>
      <c r="AX50" s="71"/>
      <c r="AY50" s="71"/>
      <c r="AZ50" s="71"/>
      <c r="BA50" s="71"/>
    </row>
    <row r="51" spans="1:53" x14ac:dyDescent="0.3">
      <c r="A51" s="87">
        <v>47</v>
      </c>
      <c r="C51" s="88" t="s">
        <v>184</v>
      </c>
      <c r="D51" s="89">
        <v>19121</v>
      </c>
      <c r="E51" s="89">
        <v>19210</v>
      </c>
      <c r="F51" s="89">
        <v>19317</v>
      </c>
      <c r="G51" s="89">
        <v>19534</v>
      </c>
      <c r="H51" s="89">
        <v>19999</v>
      </c>
      <c r="I51" s="89">
        <v>20332</v>
      </c>
      <c r="J51" s="89">
        <v>20490</v>
      </c>
      <c r="K51" s="90">
        <v>20635</v>
      </c>
      <c r="L51" s="90">
        <v>20849</v>
      </c>
      <c r="M51" s="90">
        <v>21137</v>
      </c>
      <c r="N51" s="90">
        <v>21290</v>
      </c>
      <c r="O51" s="90">
        <v>21573</v>
      </c>
      <c r="P51" s="90">
        <v>22480</v>
      </c>
      <c r="Q51" s="90">
        <v>22738</v>
      </c>
      <c r="R51" s="90">
        <v>23055</v>
      </c>
      <c r="S51" s="90">
        <v>23394</v>
      </c>
      <c r="T51" s="90">
        <v>23640</v>
      </c>
      <c r="U51" s="90">
        <v>23124</v>
      </c>
      <c r="V51" s="90">
        <v>22331</v>
      </c>
      <c r="W51" s="90">
        <v>22928</v>
      </c>
      <c r="X51" s="90"/>
      <c r="Y51" s="90">
        <f t="shared" si="0"/>
        <v>3807</v>
      </c>
      <c r="Z51" s="90">
        <f t="shared" si="1"/>
        <v>19.910046545682757</v>
      </c>
      <c r="AA51" s="90">
        <f t="shared" si="2"/>
        <v>119</v>
      </c>
      <c r="AB51" s="90">
        <f t="shared" si="3"/>
        <v>194</v>
      </c>
      <c r="AC51" s="86"/>
      <c r="AP51" s="78"/>
      <c r="AQ51" s="109">
        <v>47</v>
      </c>
      <c r="AR51" s="103" t="s">
        <v>184</v>
      </c>
      <c r="AS51" s="101">
        <f t="shared" si="4"/>
        <v>19.910046545682757</v>
      </c>
      <c r="AT51" s="101">
        <f t="shared" si="5"/>
        <v>19.914746545682757</v>
      </c>
      <c r="AU51" s="102">
        <f t="shared" si="6"/>
        <v>194</v>
      </c>
      <c r="AV51" s="102" t="str">
        <f t="shared" si="7"/>
        <v>Phillip Island</v>
      </c>
      <c r="AW51" s="101">
        <f t="shared" si="8"/>
        <v>79.151499937241127</v>
      </c>
      <c r="AX51" s="71"/>
      <c r="AY51" s="71"/>
      <c r="AZ51" s="71"/>
      <c r="BA51" s="71"/>
    </row>
    <row r="52" spans="1:53" x14ac:dyDescent="0.3">
      <c r="A52" s="87">
        <v>48</v>
      </c>
      <c r="C52" s="88" t="s">
        <v>185</v>
      </c>
      <c r="D52" s="89">
        <v>10546</v>
      </c>
      <c r="E52" s="89">
        <v>10530</v>
      </c>
      <c r="F52" s="89">
        <v>10588</v>
      </c>
      <c r="G52" s="89">
        <v>10668</v>
      </c>
      <c r="H52" s="89">
        <v>10760</v>
      </c>
      <c r="I52" s="89">
        <v>10873</v>
      </c>
      <c r="J52" s="89">
        <v>10958</v>
      </c>
      <c r="K52" s="90">
        <v>10975</v>
      </c>
      <c r="L52" s="90">
        <v>10985</v>
      </c>
      <c r="M52" s="90">
        <v>11071</v>
      </c>
      <c r="N52" s="90">
        <v>11166</v>
      </c>
      <c r="O52" s="90">
        <v>11217</v>
      </c>
      <c r="P52" s="90">
        <v>11274</v>
      </c>
      <c r="Q52" s="90">
        <v>11318</v>
      </c>
      <c r="R52" s="90">
        <v>11399</v>
      </c>
      <c r="S52" s="90">
        <v>11498</v>
      </c>
      <c r="T52" s="90">
        <v>11509</v>
      </c>
      <c r="U52" s="90">
        <v>11165</v>
      </c>
      <c r="V52" s="90">
        <v>10950</v>
      </c>
      <c r="W52" s="90">
        <v>11047</v>
      </c>
      <c r="X52" s="90"/>
      <c r="Y52" s="90">
        <f t="shared" si="0"/>
        <v>501</v>
      </c>
      <c r="Z52" s="90">
        <f t="shared" si="1"/>
        <v>4.7506163474303049</v>
      </c>
      <c r="AA52" s="90">
        <f t="shared" si="2"/>
        <v>307</v>
      </c>
      <c r="AB52" s="90">
        <f t="shared" si="3"/>
        <v>320</v>
      </c>
      <c r="AC52" s="86"/>
      <c r="AP52" s="78"/>
      <c r="AQ52" s="109">
        <v>48</v>
      </c>
      <c r="AR52" s="103" t="s">
        <v>185</v>
      </c>
      <c r="AS52" s="101">
        <f t="shared" si="4"/>
        <v>4.7506163474303049</v>
      </c>
      <c r="AT52" s="101">
        <f t="shared" si="5"/>
        <v>4.7554163474303053</v>
      </c>
      <c r="AU52" s="102">
        <f t="shared" si="6"/>
        <v>320</v>
      </c>
      <c r="AV52" s="102" t="str">
        <f t="shared" si="7"/>
        <v>Maiden Gully</v>
      </c>
      <c r="AW52" s="101">
        <f t="shared" si="8"/>
        <v>79.096573208722745</v>
      </c>
      <c r="AX52" s="71"/>
      <c r="AY52" s="71"/>
      <c r="AZ52" s="71"/>
      <c r="BA52" s="71"/>
    </row>
    <row r="53" spans="1:53" x14ac:dyDescent="0.3">
      <c r="A53" s="87">
        <v>49</v>
      </c>
      <c r="C53" s="88" t="s">
        <v>275</v>
      </c>
      <c r="D53" s="89">
        <v>24965</v>
      </c>
      <c r="E53" s="89">
        <v>24940</v>
      </c>
      <c r="F53" s="89">
        <v>25005</v>
      </c>
      <c r="G53" s="89">
        <v>25190</v>
      </c>
      <c r="H53" s="89">
        <v>25425</v>
      </c>
      <c r="I53" s="89">
        <v>25640</v>
      </c>
      <c r="J53" s="89">
        <v>25730</v>
      </c>
      <c r="K53" s="90">
        <v>25879</v>
      </c>
      <c r="L53" s="90">
        <v>25877</v>
      </c>
      <c r="M53" s="90">
        <v>25934</v>
      </c>
      <c r="N53" s="90">
        <v>26190</v>
      </c>
      <c r="O53" s="90">
        <v>26553</v>
      </c>
      <c r="P53" s="90">
        <v>22936</v>
      </c>
      <c r="Q53" s="90">
        <v>27711</v>
      </c>
      <c r="R53" s="90">
        <v>23449</v>
      </c>
      <c r="S53" s="90">
        <v>23734</v>
      </c>
      <c r="T53" s="90">
        <v>28406</v>
      </c>
      <c r="U53" s="90">
        <v>28350</v>
      </c>
      <c r="V53" s="90">
        <v>23850</v>
      </c>
      <c r="W53" s="90">
        <v>24196</v>
      </c>
      <c r="X53" s="90"/>
      <c r="Y53" s="90">
        <f t="shared" si="0"/>
        <v>-769</v>
      </c>
      <c r="Z53" s="90">
        <f t="shared" si="1"/>
        <v>-3.0803124374123776</v>
      </c>
      <c r="AA53" s="90">
        <f t="shared" si="2"/>
        <v>410</v>
      </c>
      <c r="AB53" s="90">
        <f t="shared" si="3"/>
        <v>378</v>
      </c>
      <c r="AC53" s="86"/>
      <c r="AP53" s="78"/>
      <c r="AQ53" s="109">
        <v>49</v>
      </c>
      <c r="AR53" s="103" t="s">
        <v>275</v>
      </c>
      <c r="AS53" s="101">
        <f t="shared" si="4"/>
        <v>-3.0803124374123776</v>
      </c>
      <c r="AT53" s="101">
        <f t="shared" si="5"/>
        <v>-3.0754124374123775</v>
      </c>
      <c r="AU53" s="102">
        <f t="shared" si="6"/>
        <v>383</v>
      </c>
      <c r="AV53" s="102" t="str">
        <f t="shared" si="7"/>
        <v>Werribee - South</v>
      </c>
      <c r="AW53" s="101">
        <f t="shared" si="8"/>
        <v>76.362377608545145</v>
      </c>
      <c r="AX53" s="71"/>
      <c r="AY53" s="71"/>
      <c r="AZ53" s="71"/>
      <c r="BA53" s="71"/>
    </row>
    <row r="54" spans="1:53" x14ac:dyDescent="0.3">
      <c r="A54" s="87">
        <v>50</v>
      </c>
      <c r="C54" s="88" t="s">
        <v>186</v>
      </c>
      <c r="D54" s="89">
        <v>15766</v>
      </c>
      <c r="E54" s="89">
        <v>16109</v>
      </c>
      <c r="F54" s="89">
        <v>16476</v>
      </c>
      <c r="G54" s="89">
        <v>17012</v>
      </c>
      <c r="H54" s="89">
        <v>17414</v>
      </c>
      <c r="I54" s="89">
        <v>17965</v>
      </c>
      <c r="J54" s="89">
        <v>18218</v>
      </c>
      <c r="K54" s="90">
        <v>18240</v>
      </c>
      <c r="L54" s="90">
        <v>18635</v>
      </c>
      <c r="M54" s="90">
        <v>19088</v>
      </c>
      <c r="N54" s="90">
        <v>19484</v>
      </c>
      <c r="O54" s="90">
        <v>19882</v>
      </c>
      <c r="P54" s="90">
        <v>20973</v>
      </c>
      <c r="Q54" s="90">
        <v>21703</v>
      </c>
      <c r="R54" s="90">
        <v>22627</v>
      </c>
      <c r="S54" s="90">
        <v>23320</v>
      </c>
      <c r="T54" s="90">
        <v>23981</v>
      </c>
      <c r="U54" s="90">
        <v>23054</v>
      </c>
      <c r="V54" s="90">
        <v>23829</v>
      </c>
      <c r="W54" s="90">
        <v>25286</v>
      </c>
      <c r="X54" s="90"/>
      <c r="Y54" s="90">
        <f t="shared" si="0"/>
        <v>9520</v>
      </c>
      <c r="Z54" s="90">
        <f t="shared" si="1"/>
        <v>60.383102879614356</v>
      </c>
      <c r="AA54" s="90">
        <f t="shared" si="2"/>
        <v>39</v>
      </c>
      <c r="AB54" s="90">
        <f t="shared" si="3"/>
        <v>63</v>
      </c>
      <c r="AC54" s="86"/>
      <c r="AP54" s="78"/>
      <c r="AQ54" s="109">
        <v>50</v>
      </c>
      <c r="AR54" s="103" t="s">
        <v>186</v>
      </c>
      <c r="AS54" s="101">
        <f t="shared" si="4"/>
        <v>60.383102879614356</v>
      </c>
      <c r="AT54" s="101">
        <f t="shared" si="5"/>
        <v>60.388102879614358</v>
      </c>
      <c r="AU54" s="102">
        <f t="shared" si="6"/>
        <v>63</v>
      </c>
      <c r="AV54" s="102" t="str">
        <f t="shared" si="7"/>
        <v>Maribyrnong</v>
      </c>
      <c r="AW54" s="101">
        <f t="shared" si="8"/>
        <v>75.865687303252884</v>
      </c>
      <c r="AX54" s="71"/>
      <c r="AY54" s="71"/>
      <c r="AZ54" s="71"/>
      <c r="BA54" s="71"/>
    </row>
    <row r="55" spans="1:53" x14ac:dyDescent="0.3">
      <c r="A55" s="87">
        <v>51</v>
      </c>
      <c r="C55" s="88" t="s">
        <v>187</v>
      </c>
      <c r="D55" s="89">
        <v>15915</v>
      </c>
      <c r="E55" s="89">
        <v>16038</v>
      </c>
      <c r="F55" s="89">
        <v>16224</v>
      </c>
      <c r="G55" s="89">
        <v>16447</v>
      </c>
      <c r="H55" s="89">
        <v>16699</v>
      </c>
      <c r="I55" s="89">
        <v>16973</v>
      </c>
      <c r="J55" s="89">
        <v>17051</v>
      </c>
      <c r="K55" s="90">
        <v>17036</v>
      </c>
      <c r="L55" s="90">
        <v>17216</v>
      </c>
      <c r="M55" s="90">
        <v>17488</v>
      </c>
      <c r="N55" s="90">
        <v>17942</v>
      </c>
      <c r="O55" s="90">
        <v>18113</v>
      </c>
      <c r="P55" s="90">
        <v>18359</v>
      </c>
      <c r="Q55" s="90">
        <v>18702</v>
      </c>
      <c r="R55" s="90">
        <v>18970</v>
      </c>
      <c r="S55" s="90">
        <v>19219</v>
      </c>
      <c r="T55" s="90">
        <v>19512</v>
      </c>
      <c r="U55" s="90">
        <v>19065</v>
      </c>
      <c r="V55" s="90">
        <v>18396</v>
      </c>
      <c r="W55" s="90">
        <v>19021</v>
      </c>
      <c r="X55" s="90"/>
      <c r="Y55" s="90">
        <f t="shared" si="0"/>
        <v>3106</v>
      </c>
      <c r="Z55" s="90">
        <f t="shared" si="1"/>
        <v>19.516179704681118</v>
      </c>
      <c r="AA55" s="90">
        <f t="shared" si="2"/>
        <v>143</v>
      </c>
      <c r="AB55" s="90">
        <f t="shared" si="3"/>
        <v>200</v>
      </c>
      <c r="AC55" s="86"/>
      <c r="AP55" s="78"/>
      <c r="AQ55" s="109">
        <v>51</v>
      </c>
      <c r="AR55" s="103" t="s">
        <v>187</v>
      </c>
      <c r="AS55" s="101">
        <f t="shared" si="4"/>
        <v>19.516179704681118</v>
      </c>
      <c r="AT55" s="101">
        <f t="shared" si="5"/>
        <v>19.521279704681117</v>
      </c>
      <c r="AU55" s="102">
        <f t="shared" si="6"/>
        <v>200</v>
      </c>
      <c r="AV55" s="102" t="str">
        <f t="shared" si="7"/>
        <v>Clayton</v>
      </c>
      <c r="AW55" s="101">
        <f t="shared" si="8"/>
        <v>74.344532919013389</v>
      </c>
      <c r="AX55" s="71"/>
      <c r="AY55" s="71"/>
      <c r="AZ55" s="71"/>
      <c r="BA55" s="71"/>
    </row>
    <row r="56" spans="1:53" x14ac:dyDescent="0.3">
      <c r="A56" s="87">
        <v>52</v>
      </c>
      <c r="C56" s="88" t="s">
        <v>207</v>
      </c>
      <c r="D56" s="89">
        <v>14</v>
      </c>
      <c r="E56" s="89">
        <v>14</v>
      </c>
      <c r="F56" s="89">
        <v>14</v>
      </c>
      <c r="G56" s="89">
        <v>15</v>
      </c>
      <c r="H56" s="89">
        <v>16</v>
      </c>
      <c r="I56" s="89">
        <v>18</v>
      </c>
      <c r="J56" s="89">
        <v>19</v>
      </c>
      <c r="K56" s="90">
        <v>20</v>
      </c>
      <c r="L56" s="90">
        <v>20</v>
      </c>
      <c r="M56" s="90">
        <v>20</v>
      </c>
      <c r="N56" s="90">
        <v>20</v>
      </c>
      <c r="O56" s="90">
        <v>20</v>
      </c>
      <c r="P56" s="90">
        <v>86</v>
      </c>
      <c r="Q56" s="90">
        <v>60</v>
      </c>
      <c r="R56" s="90">
        <v>60</v>
      </c>
      <c r="S56" s="90">
        <v>60</v>
      </c>
      <c r="T56" s="90">
        <v>60</v>
      </c>
      <c r="U56" s="90">
        <v>60</v>
      </c>
      <c r="V56" s="90">
        <v>28</v>
      </c>
      <c r="W56" s="90">
        <v>28</v>
      </c>
      <c r="X56" s="90"/>
      <c r="Y56" s="90">
        <f t="shared" si="0"/>
        <v>14</v>
      </c>
      <c r="Z56" s="90">
        <f t="shared" si="1"/>
        <v>100</v>
      </c>
      <c r="AA56" s="90">
        <f t="shared" si="2"/>
        <v>357</v>
      </c>
      <c r="AB56" s="90">
        <f t="shared" si="3"/>
        <v>40</v>
      </c>
      <c r="AC56" s="86"/>
      <c r="AP56" s="78"/>
      <c r="AQ56" s="109">
        <v>52</v>
      </c>
      <c r="AR56" s="103" t="s">
        <v>207</v>
      </c>
      <c r="AS56" s="101">
        <f t="shared" si="4"/>
        <v>100</v>
      </c>
      <c r="AT56" s="101">
        <f t="shared" si="5"/>
        <v>100.0052</v>
      </c>
      <c r="AU56" s="102">
        <f t="shared" si="6"/>
        <v>40</v>
      </c>
      <c r="AV56" s="102" t="str">
        <f t="shared" si="7"/>
        <v>Bacchus Marsh</v>
      </c>
      <c r="AW56" s="101">
        <f t="shared" si="8"/>
        <v>73.526473526473524</v>
      </c>
      <c r="AX56" s="71"/>
      <c r="AY56" s="71"/>
      <c r="AZ56" s="71"/>
      <c r="BA56" s="71"/>
    </row>
    <row r="57" spans="1:53" x14ac:dyDescent="0.3">
      <c r="A57" s="87">
        <v>53</v>
      </c>
      <c r="C57" s="88" t="s">
        <v>370</v>
      </c>
      <c r="D57" s="89">
        <v>13039</v>
      </c>
      <c r="E57" s="89">
        <v>13184</v>
      </c>
      <c r="F57" s="89">
        <v>13482</v>
      </c>
      <c r="G57" s="89">
        <v>14178</v>
      </c>
      <c r="H57" s="89">
        <v>14881</v>
      </c>
      <c r="I57" s="89">
        <v>15633</v>
      </c>
      <c r="J57" s="89">
        <v>16343</v>
      </c>
      <c r="K57" s="90">
        <v>16719</v>
      </c>
      <c r="L57" s="90">
        <v>17055</v>
      </c>
      <c r="M57" s="90">
        <v>17456</v>
      </c>
      <c r="N57" s="90">
        <v>18029</v>
      </c>
      <c r="O57" s="90">
        <v>18351</v>
      </c>
      <c r="P57" s="90">
        <v>19384</v>
      </c>
      <c r="Q57" s="90">
        <v>19795</v>
      </c>
      <c r="R57" s="90">
        <v>20138</v>
      </c>
      <c r="S57" s="90">
        <v>20514</v>
      </c>
      <c r="T57" s="90">
        <v>20914</v>
      </c>
      <c r="U57" s="90">
        <v>20633</v>
      </c>
      <c r="V57" s="90">
        <v>19541</v>
      </c>
      <c r="W57" s="90">
        <v>20210</v>
      </c>
      <c r="X57" s="90"/>
      <c r="Y57" s="90">
        <f t="shared" si="0"/>
        <v>7171</v>
      </c>
      <c r="Z57" s="90">
        <f t="shared" si="1"/>
        <v>54.996548815093185</v>
      </c>
      <c r="AA57" s="90">
        <f t="shared" si="2"/>
        <v>60</v>
      </c>
      <c r="AB57" s="90">
        <f t="shared" si="3"/>
        <v>71</v>
      </c>
      <c r="AC57" s="86"/>
      <c r="AP57" s="78"/>
      <c r="AQ57" s="109">
        <v>53</v>
      </c>
      <c r="AR57" s="103" t="s">
        <v>370</v>
      </c>
      <c r="AS57" s="101">
        <f t="shared" si="4"/>
        <v>54.996548815093185</v>
      </c>
      <c r="AT57" s="101">
        <f t="shared" si="5"/>
        <v>55.001848815093183</v>
      </c>
      <c r="AU57" s="102">
        <f t="shared" si="6"/>
        <v>71</v>
      </c>
      <c r="AV57" s="102" t="str">
        <f t="shared" si="7"/>
        <v>Caroline Springs</v>
      </c>
      <c r="AW57" s="101">
        <f t="shared" si="8"/>
        <v>72.347954900831212</v>
      </c>
      <c r="AX57" s="71"/>
      <c r="AY57" s="71"/>
      <c r="AZ57" s="71"/>
      <c r="BA57" s="71"/>
    </row>
    <row r="58" spans="1:53" x14ac:dyDescent="0.3">
      <c r="A58" s="87">
        <v>54</v>
      </c>
      <c r="C58" s="91" t="s">
        <v>477</v>
      </c>
      <c r="D58" s="92">
        <v>7995</v>
      </c>
      <c r="E58" s="92">
        <v>7940</v>
      </c>
      <c r="F58" s="92">
        <v>7874</v>
      </c>
      <c r="G58" s="92">
        <v>7838</v>
      </c>
      <c r="H58" s="92">
        <v>7826</v>
      </c>
      <c r="I58" s="92">
        <v>7813</v>
      </c>
      <c r="J58" s="92">
        <v>7841</v>
      </c>
      <c r="K58" s="92">
        <v>7875</v>
      </c>
      <c r="L58" s="92">
        <v>7911</v>
      </c>
      <c r="M58" s="92">
        <v>7872</v>
      </c>
      <c r="N58" s="92">
        <v>7855</v>
      </c>
      <c r="O58" s="92">
        <v>7800</v>
      </c>
      <c r="P58" s="92">
        <v>8251</v>
      </c>
      <c r="Q58" s="92">
        <v>8372</v>
      </c>
      <c r="R58" s="92">
        <v>8478</v>
      </c>
      <c r="S58" s="92">
        <v>8526</v>
      </c>
      <c r="T58" s="92">
        <v>8651</v>
      </c>
      <c r="U58" s="92">
        <v>8755</v>
      </c>
      <c r="V58" s="92">
        <v>8905</v>
      </c>
      <c r="W58" s="92">
        <v>8915</v>
      </c>
      <c r="X58" s="92"/>
      <c r="Y58" s="90">
        <f t="shared" si="0"/>
        <v>920</v>
      </c>
      <c r="Z58" s="90">
        <f t="shared" si="1"/>
        <v>11.507191994996873</v>
      </c>
      <c r="AA58" s="90">
        <f t="shared" si="2"/>
        <v>275</v>
      </c>
      <c r="AB58" s="90">
        <f t="shared" si="3"/>
        <v>264</v>
      </c>
      <c r="AC58" s="86"/>
      <c r="AP58" s="78"/>
      <c r="AQ58" s="109">
        <v>54</v>
      </c>
      <c r="AR58" s="104" t="s">
        <v>477</v>
      </c>
      <c r="AS58" s="101">
        <f t="shared" si="4"/>
        <v>11.507191994996873</v>
      </c>
      <c r="AT58" s="101">
        <f t="shared" si="5"/>
        <v>11.512591994996873</v>
      </c>
      <c r="AU58" s="102">
        <f t="shared" si="6"/>
        <v>264</v>
      </c>
      <c r="AV58" s="102" t="str">
        <f t="shared" si="7"/>
        <v>Footscray</v>
      </c>
      <c r="AW58" s="101">
        <f t="shared" si="8"/>
        <v>71.761769515448833</v>
      </c>
      <c r="AX58" s="71"/>
      <c r="AY58" s="71"/>
      <c r="AZ58" s="71"/>
      <c r="BA58" s="71"/>
    </row>
    <row r="59" spans="1:53" x14ac:dyDescent="0.3">
      <c r="A59" s="87">
        <v>55</v>
      </c>
      <c r="C59" s="88" t="s">
        <v>192</v>
      </c>
      <c r="D59" s="89">
        <v>21190</v>
      </c>
      <c r="E59" s="89">
        <v>21244</v>
      </c>
      <c r="F59" s="89">
        <v>21360</v>
      </c>
      <c r="G59" s="89">
        <v>21669</v>
      </c>
      <c r="H59" s="89">
        <v>21940</v>
      </c>
      <c r="I59" s="89">
        <v>22264</v>
      </c>
      <c r="J59" s="89">
        <v>22441</v>
      </c>
      <c r="K59" s="90">
        <v>22526</v>
      </c>
      <c r="L59" s="90">
        <v>22608</v>
      </c>
      <c r="M59" s="90">
        <v>22895</v>
      </c>
      <c r="N59" s="90">
        <v>23341</v>
      </c>
      <c r="O59" s="90">
        <v>23772</v>
      </c>
      <c r="P59" s="90">
        <v>24297</v>
      </c>
      <c r="Q59" s="90">
        <v>24699</v>
      </c>
      <c r="R59" s="90">
        <v>24979</v>
      </c>
      <c r="S59" s="90">
        <v>25125</v>
      </c>
      <c r="T59" s="90">
        <v>25019</v>
      </c>
      <c r="U59" s="90">
        <v>24172</v>
      </c>
      <c r="V59" s="90">
        <v>22925</v>
      </c>
      <c r="W59" s="90">
        <v>23547</v>
      </c>
      <c r="X59" s="90"/>
      <c r="Y59" s="90">
        <f t="shared" si="0"/>
        <v>2357</v>
      </c>
      <c r="Z59" s="90">
        <f t="shared" si="1"/>
        <v>11.123171307220387</v>
      </c>
      <c r="AA59" s="90">
        <f t="shared" si="2"/>
        <v>179</v>
      </c>
      <c r="AB59" s="90">
        <f t="shared" si="3"/>
        <v>268</v>
      </c>
      <c r="AC59" s="86"/>
      <c r="AP59" s="78"/>
      <c r="AQ59" s="109">
        <v>55</v>
      </c>
      <c r="AR59" s="103" t="s">
        <v>192</v>
      </c>
      <c r="AS59" s="101">
        <f t="shared" si="4"/>
        <v>11.123171307220387</v>
      </c>
      <c r="AT59" s="101">
        <f t="shared" si="5"/>
        <v>11.128671307220387</v>
      </c>
      <c r="AU59" s="102">
        <f t="shared" si="6"/>
        <v>268</v>
      </c>
      <c r="AV59" s="102" t="str">
        <f t="shared" si="7"/>
        <v>South Yarra - East</v>
      </c>
      <c r="AW59" s="101">
        <f t="shared" si="8"/>
        <v>69.517749981924652</v>
      </c>
      <c r="AX59" s="71"/>
      <c r="AY59" s="71"/>
      <c r="AZ59" s="71"/>
      <c r="BA59" s="71"/>
    </row>
    <row r="60" spans="1:53" x14ac:dyDescent="0.3">
      <c r="A60" s="87">
        <v>56</v>
      </c>
      <c r="C60" s="88" t="s">
        <v>193</v>
      </c>
      <c r="D60" s="89">
        <v>14876</v>
      </c>
      <c r="E60" s="89">
        <v>15011</v>
      </c>
      <c r="F60" s="89">
        <v>15265</v>
      </c>
      <c r="G60" s="89">
        <v>15460</v>
      </c>
      <c r="H60" s="89">
        <v>15739</v>
      </c>
      <c r="I60" s="89">
        <v>15958</v>
      </c>
      <c r="J60" s="89">
        <v>16060</v>
      </c>
      <c r="K60" s="90">
        <v>16087</v>
      </c>
      <c r="L60" s="90">
        <v>16294</v>
      </c>
      <c r="M60" s="90">
        <v>16532</v>
      </c>
      <c r="N60" s="90">
        <v>16751</v>
      </c>
      <c r="O60" s="90">
        <v>16890</v>
      </c>
      <c r="P60" s="90">
        <v>16701</v>
      </c>
      <c r="Q60" s="90">
        <v>16774</v>
      </c>
      <c r="R60" s="90">
        <v>16883</v>
      </c>
      <c r="S60" s="90">
        <v>16955</v>
      </c>
      <c r="T60" s="90">
        <v>16952</v>
      </c>
      <c r="U60" s="90">
        <v>16636</v>
      </c>
      <c r="V60" s="90">
        <v>16727</v>
      </c>
      <c r="W60" s="90">
        <v>17045</v>
      </c>
      <c r="X60" s="90"/>
      <c r="Y60" s="90">
        <f t="shared" si="0"/>
        <v>2169</v>
      </c>
      <c r="Z60" s="90">
        <f t="shared" si="1"/>
        <v>14.580532401183113</v>
      </c>
      <c r="AA60" s="90">
        <f t="shared" si="2"/>
        <v>189</v>
      </c>
      <c r="AB60" s="90">
        <f t="shared" si="3"/>
        <v>243</v>
      </c>
      <c r="AC60" s="86"/>
      <c r="AP60" s="78"/>
      <c r="AQ60" s="109">
        <v>56</v>
      </c>
      <c r="AR60" s="103" t="s">
        <v>193</v>
      </c>
      <c r="AS60" s="101">
        <f t="shared" si="4"/>
        <v>14.580532401183113</v>
      </c>
      <c r="AT60" s="101">
        <f t="shared" si="5"/>
        <v>14.586132401183113</v>
      </c>
      <c r="AU60" s="102">
        <f t="shared" si="6"/>
        <v>243</v>
      </c>
      <c r="AV60" s="102" t="str">
        <f t="shared" si="7"/>
        <v>Melton South</v>
      </c>
      <c r="AW60" s="101">
        <f t="shared" si="8"/>
        <v>67.278742762613732</v>
      </c>
      <c r="AX60" s="71"/>
      <c r="AY60" s="71"/>
      <c r="AZ60" s="71"/>
      <c r="BA60" s="71"/>
    </row>
    <row r="61" spans="1:53" x14ac:dyDescent="0.3">
      <c r="A61" s="87">
        <v>57</v>
      </c>
      <c r="C61" s="88" t="s">
        <v>265</v>
      </c>
      <c r="D61" s="89">
        <v>11617</v>
      </c>
      <c r="E61" s="89">
        <v>11518</v>
      </c>
      <c r="F61" s="89">
        <v>11465</v>
      </c>
      <c r="G61" s="89">
        <v>11461</v>
      </c>
      <c r="H61" s="89">
        <v>11551</v>
      </c>
      <c r="I61" s="89">
        <v>11791</v>
      </c>
      <c r="J61" s="89">
        <v>12048</v>
      </c>
      <c r="K61" s="90">
        <v>12243</v>
      </c>
      <c r="L61" s="90">
        <v>12416</v>
      </c>
      <c r="M61" s="90">
        <v>12614</v>
      </c>
      <c r="N61" s="90">
        <v>12953</v>
      </c>
      <c r="O61" s="90">
        <v>13306</v>
      </c>
      <c r="P61" s="90">
        <v>14106</v>
      </c>
      <c r="Q61" s="90">
        <v>14225</v>
      </c>
      <c r="R61" s="90">
        <v>14429</v>
      </c>
      <c r="S61" s="90">
        <v>14574</v>
      </c>
      <c r="T61" s="90">
        <v>14512</v>
      </c>
      <c r="U61" s="90">
        <v>13776</v>
      </c>
      <c r="V61" s="90">
        <v>13948</v>
      </c>
      <c r="W61" s="90">
        <v>14343</v>
      </c>
      <c r="X61" s="90"/>
      <c r="Y61" s="90">
        <f t="shared" si="0"/>
        <v>2726</v>
      </c>
      <c r="Z61" s="90">
        <f t="shared" si="1"/>
        <v>23.465610742876819</v>
      </c>
      <c r="AA61" s="90">
        <f t="shared" si="2"/>
        <v>156</v>
      </c>
      <c r="AB61" s="90">
        <f t="shared" si="3"/>
        <v>164</v>
      </c>
      <c r="AC61" s="86"/>
      <c r="AP61" s="78"/>
      <c r="AQ61" s="109">
        <v>57</v>
      </c>
      <c r="AR61" s="103" t="s">
        <v>265</v>
      </c>
      <c r="AS61" s="101">
        <f t="shared" si="4"/>
        <v>23.465610742876819</v>
      </c>
      <c r="AT61" s="101">
        <f t="shared" si="5"/>
        <v>23.47131074287682</v>
      </c>
      <c r="AU61" s="102">
        <f t="shared" si="6"/>
        <v>164</v>
      </c>
      <c r="AV61" s="102" t="str">
        <f t="shared" si="7"/>
        <v>Warragul</v>
      </c>
      <c r="AW61" s="101">
        <f t="shared" si="8"/>
        <v>66.623447522860658</v>
      </c>
      <c r="AX61" s="71"/>
      <c r="AY61" s="71"/>
      <c r="AZ61" s="71"/>
      <c r="BA61" s="71"/>
    </row>
    <row r="62" spans="1:53" x14ac:dyDescent="0.3">
      <c r="A62" s="87">
        <v>58</v>
      </c>
      <c r="C62" s="88" t="s">
        <v>128</v>
      </c>
      <c r="D62" s="89">
        <v>21147</v>
      </c>
      <c r="E62" s="89">
        <v>21384</v>
      </c>
      <c r="F62" s="89">
        <v>21655</v>
      </c>
      <c r="G62" s="89">
        <v>22144</v>
      </c>
      <c r="H62" s="89">
        <v>22641</v>
      </c>
      <c r="I62" s="89">
        <v>23110</v>
      </c>
      <c r="J62" s="89">
        <v>23546</v>
      </c>
      <c r="K62" s="90">
        <v>23987</v>
      </c>
      <c r="L62" s="90">
        <v>24490</v>
      </c>
      <c r="M62" s="90">
        <v>25092</v>
      </c>
      <c r="N62" s="90">
        <v>25733</v>
      </c>
      <c r="O62" s="90">
        <v>26221</v>
      </c>
      <c r="P62" s="90">
        <v>27123</v>
      </c>
      <c r="Q62" s="90">
        <v>28220</v>
      </c>
      <c r="R62" s="90">
        <v>29186</v>
      </c>
      <c r="S62" s="90">
        <v>29993</v>
      </c>
      <c r="T62" s="90">
        <v>30506</v>
      </c>
      <c r="U62" s="90">
        <v>29335</v>
      </c>
      <c r="V62" s="90">
        <v>26644</v>
      </c>
      <c r="W62" s="90">
        <v>28330</v>
      </c>
      <c r="X62" s="90"/>
      <c r="Y62" s="90">
        <f t="shared" si="0"/>
        <v>7183</v>
      </c>
      <c r="Z62" s="90">
        <f t="shared" si="1"/>
        <v>33.966992954083317</v>
      </c>
      <c r="AA62" s="90">
        <f t="shared" si="2"/>
        <v>59</v>
      </c>
      <c r="AB62" s="90">
        <f t="shared" si="3"/>
        <v>102</v>
      </c>
      <c r="AC62" s="86"/>
      <c r="AP62" s="78"/>
      <c r="AQ62" s="109">
        <v>58</v>
      </c>
      <c r="AR62" s="103" t="s">
        <v>128</v>
      </c>
      <c r="AS62" s="101">
        <f t="shared" si="4"/>
        <v>33.966992954083317</v>
      </c>
      <c r="AT62" s="101">
        <f t="shared" si="5"/>
        <v>33.972792954083317</v>
      </c>
      <c r="AU62" s="102">
        <f t="shared" si="6"/>
        <v>102</v>
      </c>
      <c r="AV62" s="102" t="str">
        <f t="shared" si="7"/>
        <v>Grovedale</v>
      </c>
      <c r="AW62" s="101">
        <f t="shared" si="8"/>
        <v>65.2187383814599</v>
      </c>
      <c r="AX62" s="71"/>
      <c r="AY62" s="71"/>
      <c r="AZ62" s="71"/>
      <c r="BA62" s="71"/>
    </row>
    <row r="63" spans="1:53" x14ac:dyDescent="0.3">
      <c r="A63" s="87">
        <v>59</v>
      </c>
      <c r="C63" s="88" t="s">
        <v>129</v>
      </c>
      <c r="D63" s="89">
        <v>7514</v>
      </c>
      <c r="E63" s="89">
        <v>7658</v>
      </c>
      <c r="F63" s="89">
        <v>7803</v>
      </c>
      <c r="G63" s="89">
        <v>8058</v>
      </c>
      <c r="H63" s="89">
        <v>8313</v>
      </c>
      <c r="I63" s="89">
        <v>8586</v>
      </c>
      <c r="J63" s="89">
        <v>8789</v>
      </c>
      <c r="K63" s="90">
        <v>8966</v>
      </c>
      <c r="L63" s="90">
        <v>9132</v>
      </c>
      <c r="M63" s="90">
        <v>9916</v>
      </c>
      <c r="N63" s="90">
        <v>10212</v>
      </c>
      <c r="O63" s="90">
        <v>10764</v>
      </c>
      <c r="P63" s="90">
        <v>11766</v>
      </c>
      <c r="Q63" s="90">
        <v>12560</v>
      </c>
      <c r="R63" s="90">
        <v>13301</v>
      </c>
      <c r="S63" s="90">
        <v>13765</v>
      </c>
      <c r="T63" s="90">
        <v>14473</v>
      </c>
      <c r="U63" s="90">
        <v>14494</v>
      </c>
      <c r="V63" s="90">
        <v>13309</v>
      </c>
      <c r="W63" s="90">
        <v>13765</v>
      </c>
      <c r="X63" s="90"/>
      <c r="Y63" s="90">
        <f t="shared" si="0"/>
        <v>6251</v>
      </c>
      <c r="Z63" s="90">
        <f t="shared" si="1"/>
        <v>83.191376097950496</v>
      </c>
      <c r="AA63" s="90">
        <f t="shared" si="2"/>
        <v>69</v>
      </c>
      <c r="AB63" s="90">
        <f t="shared" si="3"/>
        <v>46</v>
      </c>
      <c r="AC63" s="86"/>
      <c r="AP63" s="78"/>
      <c r="AQ63" s="109">
        <v>59</v>
      </c>
      <c r="AR63" s="103" t="s">
        <v>129</v>
      </c>
      <c r="AS63" s="101">
        <f t="shared" si="4"/>
        <v>83.191376097950496</v>
      </c>
      <c r="AT63" s="101">
        <f t="shared" si="5"/>
        <v>83.197276097950493</v>
      </c>
      <c r="AU63" s="102">
        <f t="shared" si="6"/>
        <v>46</v>
      </c>
      <c r="AV63" s="102" t="str">
        <f t="shared" si="7"/>
        <v>Roxburgh Park - Somerton</v>
      </c>
      <c r="AW63" s="101">
        <f t="shared" si="8"/>
        <v>63.756091136573154</v>
      </c>
      <c r="AX63" s="71"/>
      <c r="AY63" s="71"/>
      <c r="AZ63" s="71"/>
      <c r="BA63" s="71"/>
    </row>
    <row r="64" spans="1:53" x14ac:dyDescent="0.3">
      <c r="A64" s="87">
        <v>60</v>
      </c>
      <c r="C64" s="88" t="s">
        <v>130</v>
      </c>
      <c r="D64" s="89">
        <v>12527</v>
      </c>
      <c r="E64" s="89">
        <v>12609</v>
      </c>
      <c r="F64" s="89">
        <v>12746</v>
      </c>
      <c r="G64" s="89">
        <v>12946</v>
      </c>
      <c r="H64" s="89">
        <v>13232</v>
      </c>
      <c r="I64" s="89">
        <v>13580</v>
      </c>
      <c r="J64" s="89">
        <v>13741</v>
      </c>
      <c r="K64" s="90">
        <v>13864</v>
      </c>
      <c r="L64" s="90">
        <v>14008</v>
      </c>
      <c r="M64" s="90">
        <v>14141</v>
      </c>
      <c r="N64" s="90">
        <v>14391</v>
      </c>
      <c r="O64" s="90">
        <v>14557</v>
      </c>
      <c r="P64" s="90">
        <v>14629</v>
      </c>
      <c r="Q64" s="90">
        <v>14763</v>
      </c>
      <c r="R64" s="90">
        <v>15169</v>
      </c>
      <c r="S64" s="90">
        <v>15543</v>
      </c>
      <c r="T64" s="90">
        <v>15883</v>
      </c>
      <c r="U64" s="90">
        <v>15596</v>
      </c>
      <c r="V64" s="90">
        <v>14697</v>
      </c>
      <c r="W64" s="90">
        <v>15196</v>
      </c>
      <c r="X64" s="90"/>
      <c r="Y64" s="90">
        <f t="shared" si="0"/>
        <v>2669</v>
      </c>
      <c r="Z64" s="90">
        <f t="shared" si="1"/>
        <v>21.30597908517602</v>
      </c>
      <c r="AA64" s="90">
        <f t="shared" si="2"/>
        <v>162</v>
      </c>
      <c r="AB64" s="90">
        <f t="shared" si="3"/>
        <v>182</v>
      </c>
      <c r="AC64" s="86"/>
      <c r="AP64" s="78"/>
      <c r="AQ64" s="109">
        <v>60</v>
      </c>
      <c r="AR64" s="103" t="s">
        <v>130</v>
      </c>
      <c r="AS64" s="101">
        <f t="shared" si="4"/>
        <v>21.30597908517602</v>
      </c>
      <c r="AT64" s="101">
        <f t="shared" si="5"/>
        <v>21.31197908517602</v>
      </c>
      <c r="AU64" s="102">
        <f t="shared" si="6"/>
        <v>182</v>
      </c>
      <c r="AV64" s="102" t="str">
        <f t="shared" si="7"/>
        <v>Werribee</v>
      </c>
      <c r="AW64" s="101">
        <f t="shared" si="8"/>
        <v>63.500711385640415</v>
      </c>
      <c r="AX64" s="71"/>
      <c r="AY64" s="71"/>
      <c r="AZ64" s="71"/>
      <c r="BA64" s="71"/>
    </row>
    <row r="65" spans="1:53" x14ac:dyDescent="0.3">
      <c r="A65" s="87">
        <v>61</v>
      </c>
      <c r="C65" s="91" t="s">
        <v>490</v>
      </c>
      <c r="D65" s="92">
        <v>7125</v>
      </c>
      <c r="E65" s="92">
        <v>7248</v>
      </c>
      <c r="F65" s="92">
        <v>7341</v>
      </c>
      <c r="G65" s="92">
        <v>7340</v>
      </c>
      <c r="H65" s="92">
        <v>7330</v>
      </c>
      <c r="I65" s="92">
        <v>7337</v>
      </c>
      <c r="J65" s="92">
        <v>7348</v>
      </c>
      <c r="K65" s="92">
        <v>7380</v>
      </c>
      <c r="L65" s="92">
        <v>7452</v>
      </c>
      <c r="M65" s="92">
        <v>7442</v>
      </c>
      <c r="N65" s="92">
        <v>7437</v>
      </c>
      <c r="O65" s="92">
        <v>7438</v>
      </c>
      <c r="P65" s="92">
        <v>7805</v>
      </c>
      <c r="Q65" s="92">
        <v>7999</v>
      </c>
      <c r="R65" s="92">
        <v>8087</v>
      </c>
      <c r="S65" s="92">
        <v>8171</v>
      </c>
      <c r="T65" s="92">
        <v>8281</v>
      </c>
      <c r="U65" s="92">
        <v>8446</v>
      </c>
      <c r="V65" s="92">
        <v>8406</v>
      </c>
      <c r="W65" s="92">
        <v>8499</v>
      </c>
      <c r="X65" s="92"/>
      <c r="Y65" s="90">
        <f t="shared" si="0"/>
        <v>1374</v>
      </c>
      <c r="Z65" s="90">
        <f t="shared" si="1"/>
        <v>19.284210526315789</v>
      </c>
      <c r="AA65" s="90">
        <f t="shared" si="2"/>
        <v>246</v>
      </c>
      <c r="AB65" s="90">
        <f t="shared" si="3"/>
        <v>201</v>
      </c>
      <c r="AC65" s="86"/>
      <c r="AP65" s="78"/>
      <c r="AQ65" s="109">
        <v>61</v>
      </c>
      <c r="AR65" s="104" t="s">
        <v>490</v>
      </c>
      <c r="AS65" s="101">
        <f t="shared" si="4"/>
        <v>19.284210526315789</v>
      </c>
      <c r="AT65" s="101">
        <f t="shared" si="5"/>
        <v>19.290310526315789</v>
      </c>
      <c r="AU65" s="102">
        <f t="shared" si="6"/>
        <v>201</v>
      </c>
      <c r="AV65" s="102" t="str">
        <f t="shared" si="7"/>
        <v>Kilmore - Broadford</v>
      </c>
      <c r="AW65" s="101">
        <f t="shared" si="8"/>
        <v>62.617199314447028</v>
      </c>
      <c r="AX65" s="71"/>
      <c r="AY65" s="71"/>
      <c r="AZ65" s="71"/>
      <c r="BA65" s="71"/>
    </row>
    <row r="66" spans="1:53" x14ac:dyDescent="0.3">
      <c r="A66" s="87">
        <v>62</v>
      </c>
      <c r="C66" s="88" t="s">
        <v>179</v>
      </c>
      <c r="D66" s="89">
        <v>10990</v>
      </c>
      <c r="E66" s="89">
        <v>10920</v>
      </c>
      <c r="F66" s="89">
        <v>10867</v>
      </c>
      <c r="G66" s="89">
        <v>11013</v>
      </c>
      <c r="H66" s="89">
        <v>11136</v>
      </c>
      <c r="I66" s="89">
        <v>11290</v>
      </c>
      <c r="J66" s="89">
        <v>11350</v>
      </c>
      <c r="K66" s="90">
        <v>11376</v>
      </c>
      <c r="L66" s="90">
        <v>11405</v>
      </c>
      <c r="M66" s="90">
        <v>11423</v>
      </c>
      <c r="N66" s="90">
        <v>11550</v>
      </c>
      <c r="O66" s="90">
        <v>11665</v>
      </c>
      <c r="P66" s="90">
        <v>11648</v>
      </c>
      <c r="Q66" s="90">
        <v>11652</v>
      </c>
      <c r="R66" s="90">
        <v>11765</v>
      </c>
      <c r="S66" s="90">
        <v>11832</v>
      </c>
      <c r="T66" s="90">
        <v>11936</v>
      </c>
      <c r="U66" s="90">
        <v>11727</v>
      </c>
      <c r="V66" s="90">
        <v>11434</v>
      </c>
      <c r="W66" s="90">
        <v>11647</v>
      </c>
      <c r="X66" s="90"/>
      <c r="Y66" s="90">
        <f t="shared" si="0"/>
        <v>657</v>
      </c>
      <c r="Z66" s="90">
        <f t="shared" si="1"/>
        <v>5.9781619654231122</v>
      </c>
      <c r="AA66" s="90">
        <f t="shared" si="2"/>
        <v>294</v>
      </c>
      <c r="AB66" s="90">
        <f t="shared" si="3"/>
        <v>314</v>
      </c>
      <c r="AC66" s="86"/>
      <c r="AP66" s="78"/>
      <c r="AQ66" s="109">
        <v>62</v>
      </c>
      <c r="AR66" s="103" t="s">
        <v>179</v>
      </c>
      <c r="AS66" s="101">
        <f t="shared" si="4"/>
        <v>5.9781619654231122</v>
      </c>
      <c r="AT66" s="101">
        <f t="shared" si="5"/>
        <v>5.9843619654231119</v>
      </c>
      <c r="AU66" s="102">
        <f t="shared" si="6"/>
        <v>314</v>
      </c>
      <c r="AV66" s="102" t="str">
        <f t="shared" si="7"/>
        <v>Bendigo Region - South</v>
      </c>
      <c r="AW66" s="101">
        <f t="shared" si="8"/>
        <v>62.479247371333699</v>
      </c>
      <c r="AX66" s="71"/>
      <c r="AY66" s="71"/>
      <c r="AZ66" s="71"/>
      <c r="BA66" s="71"/>
    </row>
    <row r="67" spans="1:53" x14ac:dyDescent="0.3">
      <c r="A67" s="87">
        <v>63</v>
      </c>
      <c r="C67" s="91" t="s">
        <v>527</v>
      </c>
      <c r="D67" s="92">
        <v>7028</v>
      </c>
      <c r="E67" s="92">
        <v>6998</v>
      </c>
      <c r="F67" s="92">
        <v>6959</v>
      </c>
      <c r="G67" s="92">
        <v>6868</v>
      </c>
      <c r="H67" s="92">
        <v>6785</v>
      </c>
      <c r="I67" s="92">
        <v>6733</v>
      </c>
      <c r="J67" s="92">
        <v>6616</v>
      </c>
      <c r="K67" s="92">
        <v>6468</v>
      </c>
      <c r="L67" s="92">
        <v>6358</v>
      </c>
      <c r="M67" s="92">
        <v>6217</v>
      </c>
      <c r="N67" s="92">
        <v>6087</v>
      </c>
      <c r="O67" s="92">
        <v>6002</v>
      </c>
      <c r="P67" s="92">
        <v>6231</v>
      </c>
      <c r="Q67" s="92">
        <v>6208</v>
      </c>
      <c r="R67" s="92">
        <v>6186</v>
      </c>
      <c r="S67" s="92">
        <v>6127</v>
      </c>
      <c r="T67" s="92">
        <v>6104</v>
      </c>
      <c r="U67" s="92">
        <v>6074</v>
      </c>
      <c r="V67" s="92">
        <v>6124</v>
      </c>
      <c r="W67" s="92">
        <v>6044</v>
      </c>
      <c r="X67" s="92"/>
      <c r="Y67" s="90">
        <f t="shared" si="0"/>
        <v>-984</v>
      </c>
      <c r="Z67" s="90">
        <f t="shared" si="1"/>
        <v>-14.001138303927149</v>
      </c>
      <c r="AA67" s="90">
        <f t="shared" si="2"/>
        <v>415</v>
      </c>
      <c r="AB67" s="90">
        <f t="shared" si="3"/>
        <v>417</v>
      </c>
      <c r="AC67" s="86"/>
      <c r="AP67" s="78"/>
      <c r="AQ67" s="109">
        <v>63</v>
      </c>
      <c r="AR67" s="104" t="s">
        <v>527</v>
      </c>
      <c r="AS67" s="101">
        <f t="shared" si="4"/>
        <v>-14.001138303927149</v>
      </c>
      <c r="AT67" s="101">
        <f t="shared" si="5"/>
        <v>-13.99483830392715</v>
      </c>
      <c r="AU67" s="102">
        <f t="shared" si="6"/>
        <v>422</v>
      </c>
      <c r="AV67" s="102" t="str">
        <f t="shared" si="7"/>
        <v>Box Hill</v>
      </c>
      <c r="AW67" s="101">
        <f t="shared" si="8"/>
        <v>60.383102879614356</v>
      </c>
      <c r="AX67" s="71"/>
      <c r="AY67" s="71"/>
      <c r="AZ67" s="71"/>
      <c r="BA67" s="71"/>
    </row>
    <row r="68" spans="1:53" x14ac:dyDescent="0.3">
      <c r="A68" s="87">
        <v>64</v>
      </c>
      <c r="C68" s="88" t="s">
        <v>219</v>
      </c>
      <c r="D68" s="89">
        <v>9065</v>
      </c>
      <c r="E68" s="89">
        <v>9193</v>
      </c>
      <c r="F68" s="89">
        <v>9325</v>
      </c>
      <c r="G68" s="89">
        <v>9447</v>
      </c>
      <c r="H68" s="89">
        <v>9636</v>
      </c>
      <c r="I68" s="89">
        <v>9836</v>
      </c>
      <c r="J68" s="89">
        <v>9906</v>
      </c>
      <c r="K68" s="90">
        <v>9888</v>
      </c>
      <c r="L68" s="90">
        <v>9920</v>
      </c>
      <c r="M68" s="90">
        <v>9908</v>
      </c>
      <c r="N68" s="90">
        <v>9848</v>
      </c>
      <c r="O68" s="90">
        <v>9887</v>
      </c>
      <c r="P68" s="90">
        <v>10355</v>
      </c>
      <c r="Q68" s="90">
        <v>10385</v>
      </c>
      <c r="R68" s="90">
        <v>10461</v>
      </c>
      <c r="S68" s="90">
        <v>10553</v>
      </c>
      <c r="T68" s="90">
        <v>10615</v>
      </c>
      <c r="U68" s="90">
        <v>10329</v>
      </c>
      <c r="V68" s="90">
        <v>9841</v>
      </c>
      <c r="W68" s="90">
        <v>10024</v>
      </c>
      <c r="X68" s="90"/>
      <c r="Y68" s="90">
        <f t="shared" si="0"/>
        <v>959</v>
      </c>
      <c r="Z68" s="90">
        <f t="shared" si="1"/>
        <v>10.579150579150578</v>
      </c>
      <c r="AA68" s="90">
        <f t="shared" si="2"/>
        <v>272</v>
      </c>
      <c r="AB68" s="90">
        <f t="shared" si="3"/>
        <v>273</v>
      </c>
      <c r="AC68" s="86"/>
      <c r="AP68" s="78"/>
      <c r="AQ68" s="109">
        <v>64</v>
      </c>
      <c r="AR68" s="103" t="s">
        <v>219</v>
      </c>
      <c r="AS68" s="101">
        <f t="shared" si="4"/>
        <v>10.579150579150578</v>
      </c>
      <c r="AT68" s="101">
        <f t="shared" si="5"/>
        <v>10.585550579150578</v>
      </c>
      <c r="AU68" s="102">
        <f t="shared" si="6"/>
        <v>273</v>
      </c>
      <c r="AV68" s="102" t="str">
        <f t="shared" si="7"/>
        <v>Kingsbury</v>
      </c>
      <c r="AW68" s="101">
        <f t="shared" si="8"/>
        <v>58.616949152542375</v>
      </c>
      <c r="AX68" s="71"/>
      <c r="AY68" s="71"/>
      <c r="AZ68" s="71"/>
      <c r="BA68" s="71"/>
    </row>
    <row r="69" spans="1:53" x14ac:dyDescent="0.3">
      <c r="A69" s="87">
        <v>65</v>
      </c>
      <c r="C69" s="88" t="s">
        <v>239</v>
      </c>
      <c r="D69" s="89">
        <v>3950</v>
      </c>
      <c r="E69" s="89">
        <v>4265</v>
      </c>
      <c r="F69" s="89">
        <v>4643</v>
      </c>
      <c r="G69" s="89">
        <v>4860</v>
      </c>
      <c r="H69" s="89">
        <v>5048</v>
      </c>
      <c r="I69" s="89">
        <v>5302</v>
      </c>
      <c r="J69" s="89">
        <v>5496</v>
      </c>
      <c r="K69" s="90">
        <v>5642</v>
      </c>
      <c r="L69" s="90">
        <v>5870</v>
      </c>
      <c r="M69" s="90">
        <v>6156</v>
      </c>
      <c r="N69" s="90">
        <v>6477</v>
      </c>
      <c r="O69" s="90">
        <v>6718</v>
      </c>
      <c r="P69" s="90">
        <v>7854</v>
      </c>
      <c r="Q69" s="90">
        <v>8229</v>
      </c>
      <c r="R69" s="90">
        <v>8494</v>
      </c>
      <c r="S69" s="90">
        <v>8610</v>
      </c>
      <c r="T69" s="90">
        <v>8750</v>
      </c>
      <c r="U69" s="90">
        <v>8668</v>
      </c>
      <c r="V69" s="90">
        <v>7491</v>
      </c>
      <c r="W69" s="90">
        <v>7773</v>
      </c>
      <c r="X69" s="90"/>
      <c r="Y69" s="90">
        <f t="shared" si="0"/>
        <v>3823</v>
      </c>
      <c r="Z69" s="90">
        <f t="shared" si="1"/>
        <v>96.784810126582272</v>
      </c>
      <c r="AA69" s="90">
        <f t="shared" si="2"/>
        <v>118</v>
      </c>
      <c r="AB69" s="90">
        <f t="shared" si="3"/>
        <v>41</v>
      </c>
      <c r="AC69" s="86"/>
      <c r="AP69" s="78"/>
      <c r="AQ69" s="109">
        <v>65</v>
      </c>
      <c r="AR69" s="103" t="s">
        <v>239</v>
      </c>
      <c r="AS69" s="101">
        <f t="shared" si="4"/>
        <v>96.784810126582272</v>
      </c>
      <c r="AT69" s="101">
        <f t="shared" si="5"/>
        <v>96.791310126582275</v>
      </c>
      <c r="AU69" s="102">
        <f t="shared" si="6"/>
        <v>41</v>
      </c>
      <c r="AV69" s="102" t="str">
        <f t="shared" si="7"/>
        <v>Dromana</v>
      </c>
      <c r="AW69" s="101">
        <f t="shared" si="8"/>
        <v>58.131407269338311</v>
      </c>
      <c r="AX69" s="71"/>
      <c r="AY69" s="71"/>
      <c r="AZ69" s="71"/>
      <c r="BA69" s="71"/>
    </row>
    <row r="70" spans="1:53" x14ac:dyDescent="0.3">
      <c r="A70" s="87">
        <v>66</v>
      </c>
      <c r="C70" s="88" t="s">
        <v>240</v>
      </c>
      <c r="D70" s="89">
        <v>6685</v>
      </c>
      <c r="E70" s="89">
        <v>6638</v>
      </c>
      <c r="F70" s="89">
        <v>6583</v>
      </c>
      <c r="G70" s="89">
        <v>6527</v>
      </c>
      <c r="H70" s="89">
        <v>6503</v>
      </c>
      <c r="I70" s="89">
        <v>6479</v>
      </c>
      <c r="J70" s="89">
        <v>6477</v>
      </c>
      <c r="K70" s="90">
        <v>6503</v>
      </c>
      <c r="L70" s="90">
        <v>6505</v>
      </c>
      <c r="M70" s="90">
        <v>6541</v>
      </c>
      <c r="N70" s="90">
        <v>6492</v>
      </c>
      <c r="O70" s="90">
        <v>6499</v>
      </c>
      <c r="P70" s="90">
        <v>6604</v>
      </c>
      <c r="Q70" s="90">
        <v>6532</v>
      </c>
      <c r="R70" s="90">
        <v>6625</v>
      </c>
      <c r="S70" s="90">
        <v>6708</v>
      </c>
      <c r="T70" s="90">
        <v>6781</v>
      </c>
      <c r="U70" s="90">
        <v>6639</v>
      </c>
      <c r="V70" s="90">
        <v>6305</v>
      </c>
      <c r="W70" s="90">
        <v>6538</v>
      </c>
      <c r="X70" s="90"/>
      <c r="Y70" s="90">
        <f t="shared" ref="Y70:Y133" si="21">W70-D70</f>
        <v>-147</v>
      </c>
      <c r="Z70" s="90">
        <f t="shared" ref="Z70:Z133" si="22">Y70/D70*100</f>
        <v>-2.1989528795811517</v>
      </c>
      <c r="AA70" s="90">
        <f t="shared" ref="AA70:AA133" si="23">RANK(Y70,Y$5:Y$437)</f>
        <v>381</v>
      </c>
      <c r="AB70" s="90">
        <f t="shared" ref="AB70:AB133" si="24">RANK(Z70,Z$5:Z$437)</f>
        <v>373</v>
      </c>
      <c r="AC70" s="86"/>
      <c r="AP70" s="78"/>
      <c r="AQ70" s="109">
        <v>66</v>
      </c>
      <c r="AR70" s="103" t="s">
        <v>240</v>
      </c>
      <c r="AS70" s="101">
        <f t="shared" ref="AS70:AS118" si="25">VLOOKUP(AQ70,$A$5:$Z$437,24+$AT$3)</f>
        <v>-2.1989528795811517</v>
      </c>
      <c r="AT70" s="101">
        <f t="shared" ref="AT70:AT133" si="26">AS70+0.0001*AQ70</f>
        <v>-2.1923528795811515</v>
      </c>
      <c r="AU70" s="102">
        <f t="shared" ref="AU70:AU133" si="27">RANK(AT70,AT$5:AT$437)</f>
        <v>378</v>
      </c>
      <c r="AV70" s="102" t="str">
        <f t="shared" ref="AV70:AV133" si="28">VLOOKUP(MATCH(AQ70,$AU$5:$AU$437,0),$AQ$5:$AS$437,2)</f>
        <v>Golden Plains - South</v>
      </c>
      <c r="AW70" s="101">
        <f t="shared" ref="AW70:AW133" si="29">VLOOKUP(MATCH(AQ70,$AU$5:$AU$437,0),$AQ$5:$AS$437,3)</f>
        <v>57.936952061182609</v>
      </c>
      <c r="AX70" s="71"/>
      <c r="AY70" s="71"/>
      <c r="AZ70" s="71"/>
      <c r="BA70" s="71"/>
    </row>
    <row r="71" spans="1:53" x14ac:dyDescent="0.3">
      <c r="A71" s="87">
        <v>67</v>
      </c>
      <c r="C71" s="88" t="s">
        <v>413</v>
      </c>
      <c r="D71" s="92">
        <v>5620</v>
      </c>
      <c r="E71" s="92">
        <v>5857</v>
      </c>
      <c r="F71" s="92">
        <v>6037</v>
      </c>
      <c r="G71" s="92">
        <v>6131</v>
      </c>
      <c r="H71" s="92">
        <v>6252</v>
      </c>
      <c r="I71" s="92">
        <v>6431</v>
      </c>
      <c r="J71" s="92">
        <v>6595</v>
      </c>
      <c r="K71" s="90">
        <v>6725</v>
      </c>
      <c r="L71" s="90">
        <v>6830</v>
      </c>
      <c r="M71" s="90">
        <v>6992</v>
      </c>
      <c r="N71" s="90">
        <v>7098</v>
      </c>
      <c r="O71" s="90">
        <v>7215</v>
      </c>
      <c r="P71" s="90">
        <v>7291</v>
      </c>
      <c r="Q71" s="90">
        <v>7491</v>
      </c>
      <c r="R71" s="90">
        <v>7584</v>
      </c>
      <c r="S71" s="90">
        <v>7712</v>
      </c>
      <c r="T71" s="90">
        <v>7723</v>
      </c>
      <c r="U71" s="90">
        <v>7668</v>
      </c>
      <c r="V71" s="90">
        <v>7247</v>
      </c>
      <c r="W71" s="90">
        <v>7323</v>
      </c>
      <c r="X71" s="90"/>
      <c r="Y71" s="90">
        <f t="shared" si="21"/>
        <v>1703</v>
      </c>
      <c r="Z71" s="90">
        <f t="shared" si="22"/>
        <v>30.302491103202843</v>
      </c>
      <c r="AA71" s="90">
        <f t="shared" si="23"/>
        <v>221</v>
      </c>
      <c r="AB71" s="90">
        <f t="shared" si="24"/>
        <v>123</v>
      </c>
      <c r="AC71" s="86"/>
      <c r="AP71" s="78"/>
      <c r="AQ71" s="109">
        <v>67</v>
      </c>
      <c r="AR71" s="103" t="s">
        <v>413</v>
      </c>
      <c r="AS71" s="101">
        <f t="shared" si="25"/>
        <v>30.302491103202843</v>
      </c>
      <c r="AT71" s="101">
        <f t="shared" si="26"/>
        <v>30.309191103202842</v>
      </c>
      <c r="AU71" s="102">
        <f t="shared" si="27"/>
        <v>123</v>
      </c>
      <c r="AV71" s="102" t="str">
        <f t="shared" si="28"/>
        <v>Gisborne</v>
      </c>
      <c r="AW71" s="101">
        <f t="shared" si="29"/>
        <v>56.894736842105267</v>
      </c>
      <c r="AX71" s="71"/>
      <c r="AY71" s="71"/>
      <c r="AZ71" s="71"/>
      <c r="BA71" s="71"/>
    </row>
    <row r="72" spans="1:53" x14ac:dyDescent="0.3">
      <c r="A72" s="87">
        <v>68</v>
      </c>
      <c r="C72" s="88" t="s">
        <v>311</v>
      </c>
      <c r="D72" s="89">
        <v>7743</v>
      </c>
      <c r="E72" s="89">
        <v>7766</v>
      </c>
      <c r="F72" s="89">
        <v>7848</v>
      </c>
      <c r="G72" s="89">
        <v>7859</v>
      </c>
      <c r="H72" s="89">
        <v>8016</v>
      </c>
      <c r="I72" s="89">
        <v>8234</v>
      </c>
      <c r="J72" s="89">
        <v>8330</v>
      </c>
      <c r="K72" s="90">
        <v>8383</v>
      </c>
      <c r="L72" s="90">
        <v>8457</v>
      </c>
      <c r="M72" s="90">
        <v>8491</v>
      </c>
      <c r="N72" s="90">
        <v>8479</v>
      </c>
      <c r="O72" s="90">
        <v>8481</v>
      </c>
      <c r="P72" s="90">
        <v>8896</v>
      </c>
      <c r="Q72" s="90">
        <v>9026</v>
      </c>
      <c r="R72" s="90">
        <v>9154</v>
      </c>
      <c r="S72" s="90">
        <v>9346</v>
      </c>
      <c r="T72" s="90">
        <v>9562</v>
      </c>
      <c r="U72" s="90">
        <v>9670</v>
      </c>
      <c r="V72" s="90">
        <v>10063</v>
      </c>
      <c r="W72" s="90">
        <v>10193</v>
      </c>
      <c r="X72" s="90"/>
      <c r="Y72" s="90">
        <f t="shared" si="21"/>
        <v>2450</v>
      </c>
      <c r="Z72" s="90">
        <f t="shared" si="22"/>
        <v>31.641482629471778</v>
      </c>
      <c r="AA72" s="90">
        <f t="shared" si="23"/>
        <v>176</v>
      </c>
      <c r="AB72" s="90">
        <f t="shared" si="24"/>
        <v>115</v>
      </c>
      <c r="AC72" s="86"/>
      <c r="AP72" s="78"/>
      <c r="AQ72" s="109">
        <v>68</v>
      </c>
      <c r="AR72" s="103" t="s">
        <v>311</v>
      </c>
      <c r="AS72" s="101">
        <f t="shared" si="25"/>
        <v>31.641482629471778</v>
      </c>
      <c r="AT72" s="101">
        <f t="shared" si="26"/>
        <v>31.648282629471776</v>
      </c>
      <c r="AU72" s="102">
        <f t="shared" si="27"/>
        <v>115</v>
      </c>
      <c r="AV72" s="102" t="str">
        <f t="shared" si="28"/>
        <v>Flemington Racecourse</v>
      </c>
      <c r="AW72" s="101">
        <f t="shared" si="29"/>
        <v>56.000000000000007</v>
      </c>
      <c r="AX72" s="71"/>
      <c r="AY72" s="71"/>
      <c r="AZ72" s="71"/>
      <c r="BA72" s="71"/>
    </row>
    <row r="73" spans="1:53" x14ac:dyDescent="0.3">
      <c r="A73" s="87">
        <v>69</v>
      </c>
      <c r="C73" s="88" t="s">
        <v>188</v>
      </c>
      <c r="D73" s="89">
        <v>9957</v>
      </c>
      <c r="E73" s="89">
        <v>10048</v>
      </c>
      <c r="F73" s="89">
        <v>10227</v>
      </c>
      <c r="G73" s="89">
        <v>10363</v>
      </c>
      <c r="H73" s="89">
        <v>10650</v>
      </c>
      <c r="I73" s="89">
        <v>10936</v>
      </c>
      <c r="J73" s="89">
        <v>11150</v>
      </c>
      <c r="K73" s="90">
        <v>11327</v>
      </c>
      <c r="L73" s="90">
        <v>11488</v>
      </c>
      <c r="M73" s="90">
        <v>11690</v>
      </c>
      <c r="N73" s="90">
        <v>11947</v>
      </c>
      <c r="O73" s="90">
        <v>12195</v>
      </c>
      <c r="P73" s="90">
        <v>12937</v>
      </c>
      <c r="Q73" s="90">
        <v>13646</v>
      </c>
      <c r="R73" s="90">
        <v>14198</v>
      </c>
      <c r="S73" s="90">
        <v>14652</v>
      </c>
      <c r="T73" s="90">
        <v>15088</v>
      </c>
      <c r="U73" s="90">
        <v>14551</v>
      </c>
      <c r="V73" s="90">
        <v>12932</v>
      </c>
      <c r="W73" s="90">
        <v>14001</v>
      </c>
      <c r="X73" s="90"/>
      <c r="Y73" s="90">
        <f t="shared" si="21"/>
        <v>4044</v>
      </c>
      <c r="Z73" s="90">
        <f t="shared" si="22"/>
        <v>40.61464296474842</v>
      </c>
      <c r="AA73" s="90">
        <f t="shared" si="23"/>
        <v>111</v>
      </c>
      <c r="AB73" s="90">
        <f t="shared" si="24"/>
        <v>85</v>
      </c>
      <c r="AC73" s="86"/>
      <c r="AP73" s="78"/>
      <c r="AQ73" s="109">
        <v>69</v>
      </c>
      <c r="AR73" s="103" t="s">
        <v>188</v>
      </c>
      <c r="AS73" s="101">
        <f t="shared" si="25"/>
        <v>40.61464296474842</v>
      </c>
      <c r="AT73" s="101">
        <f t="shared" si="26"/>
        <v>40.621542964748421</v>
      </c>
      <c r="AU73" s="102">
        <f t="shared" si="27"/>
        <v>85</v>
      </c>
      <c r="AV73" s="102" t="str">
        <f t="shared" si="28"/>
        <v>Wonthaggi - Inverloch</v>
      </c>
      <c r="AW73" s="101">
        <f t="shared" si="29"/>
        <v>55.952972346414967</v>
      </c>
      <c r="AX73" s="71"/>
      <c r="AY73" s="71"/>
      <c r="AZ73" s="71"/>
      <c r="BA73" s="71"/>
    </row>
    <row r="74" spans="1:53" x14ac:dyDescent="0.3">
      <c r="A74" s="87">
        <v>70</v>
      </c>
      <c r="C74" s="88" t="s">
        <v>189</v>
      </c>
      <c r="D74" s="89">
        <v>10165</v>
      </c>
      <c r="E74" s="89">
        <v>10183</v>
      </c>
      <c r="F74" s="89">
        <v>10239</v>
      </c>
      <c r="G74" s="89">
        <v>10312</v>
      </c>
      <c r="H74" s="89">
        <v>10408</v>
      </c>
      <c r="I74" s="89">
        <v>10525</v>
      </c>
      <c r="J74" s="89">
        <v>10572</v>
      </c>
      <c r="K74" s="90">
        <v>10614</v>
      </c>
      <c r="L74" s="90">
        <v>10640</v>
      </c>
      <c r="M74" s="90">
        <v>10682</v>
      </c>
      <c r="N74" s="90">
        <v>10700</v>
      </c>
      <c r="O74" s="90">
        <v>10735</v>
      </c>
      <c r="P74" s="90">
        <v>10807</v>
      </c>
      <c r="Q74" s="90">
        <v>10871</v>
      </c>
      <c r="R74" s="90">
        <v>10976</v>
      </c>
      <c r="S74" s="90">
        <v>11086</v>
      </c>
      <c r="T74" s="90">
        <v>11205</v>
      </c>
      <c r="U74" s="90">
        <v>10972</v>
      </c>
      <c r="V74" s="90">
        <v>11096</v>
      </c>
      <c r="W74" s="90">
        <v>11885</v>
      </c>
      <c r="X74" s="90"/>
      <c r="Y74" s="90">
        <f t="shared" si="21"/>
        <v>1720</v>
      </c>
      <c r="Z74" s="90">
        <f t="shared" si="22"/>
        <v>16.920806689621248</v>
      </c>
      <c r="AA74" s="90">
        <f t="shared" si="23"/>
        <v>218</v>
      </c>
      <c r="AB74" s="90">
        <f t="shared" si="24"/>
        <v>223</v>
      </c>
      <c r="AC74" s="86"/>
      <c r="AP74" s="78"/>
      <c r="AQ74" s="109">
        <v>70</v>
      </c>
      <c r="AR74" s="103" t="s">
        <v>189</v>
      </c>
      <c r="AS74" s="101">
        <f t="shared" si="25"/>
        <v>16.920806689621248</v>
      </c>
      <c r="AT74" s="101">
        <f t="shared" si="26"/>
        <v>16.927806689621249</v>
      </c>
      <c r="AU74" s="102">
        <f t="shared" si="27"/>
        <v>223</v>
      </c>
      <c r="AV74" s="102" t="str">
        <f t="shared" si="28"/>
        <v>Lara</v>
      </c>
      <c r="AW74" s="101">
        <f t="shared" si="29"/>
        <v>55.421093365229012</v>
      </c>
      <c r="AX74" s="71"/>
      <c r="AY74" s="71"/>
      <c r="AZ74" s="71"/>
      <c r="BA74" s="71"/>
    </row>
    <row r="75" spans="1:53" x14ac:dyDescent="0.3">
      <c r="A75" s="87">
        <v>71</v>
      </c>
      <c r="C75" s="88" t="s">
        <v>352</v>
      </c>
      <c r="D75" s="89">
        <v>3742</v>
      </c>
      <c r="E75" s="89">
        <v>5255</v>
      </c>
      <c r="F75" s="89">
        <v>6322</v>
      </c>
      <c r="G75" s="89">
        <v>7362</v>
      </c>
      <c r="H75" s="89">
        <v>8121</v>
      </c>
      <c r="I75" s="89">
        <v>8788</v>
      </c>
      <c r="J75" s="89">
        <v>9099</v>
      </c>
      <c r="K75" s="90">
        <v>9311</v>
      </c>
      <c r="L75" s="90">
        <v>9608</v>
      </c>
      <c r="M75" s="90">
        <v>9811</v>
      </c>
      <c r="N75" s="90">
        <v>10031</v>
      </c>
      <c r="O75" s="90">
        <v>10276</v>
      </c>
      <c r="P75" s="90">
        <v>10325</v>
      </c>
      <c r="Q75" s="90">
        <v>10421</v>
      </c>
      <c r="R75" s="90">
        <v>10569</v>
      </c>
      <c r="S75" s="90">
        <v>10643</v>
      </c>
      <c r="T75" s="90">
        <v>10778</v>
      </c>
      <c r="U75" s="90">
        <v>10484</v>
      </c>
      <c r="V75" s="90">
        <v>10012</v>
      </c>
      <c r="W75" s="90">
        <v>10101</v>
      </c>
      <c r="X75" s="90"/>
      <c r="Y75" s="90">
        <f t="shared" si="21"/>
        <v>6359</v>
      </c>
      <c r="Z75" s="90">
        <f t="shared" si="22"/>
        <v>169.93586317477286</v>
      </c>
      <c r="AA75" s="90">
        <f t="shared" si="23"/>
        <v>66</v>
      </c>
      <c r="AB75" s="90">
        <f t="shared" si="24"/>
        <v>23</v>
      </c>
      <c r="AC75" s="86"/>
      <c r="AP75" s="78"/>
      <c r="AQ75" s="109">
        <v>71</v>
      </c>
      <c r="AR75" s="103" t="s">
        <v>352</v>
      </c>
      <c r="AS75" s="101">
        <f t="shared" si="25"/>
        <v>169.93586317477286</v>
      </c>
      <c r="AT75" s="101">
        <f t="shared" si="26"/>
        <v>169.94296317477287</v>
      </c>
      <c r="AU75" s="102">
        <f t="shared" si="27"/>
        <v>23</v>
      </c>
      <c r="AV75" s="102" t="str">
        <f t="shared" si="28"/>
        <v>Braybrook</v>
      </c>
      <c r="AW75" s="101">
        <f t="shared" si="29"/>
        <v>54.996548815093185</v>
      </c>
      <c r="AX75" s="71"/>
      <c r="AY75" s="71"/>
      <c r="AZ75" s="71"/>
      <c r="BA75" s="71"/>
    </row>
    <row r="76" spans="1:53" x14ac:dyDescent="0.3">
      <c r="A76" s="87">
        <v>72</v>
      </c>
      <c r="C76" s="88" t="s">
        <v>427</v>
      </c>
      <c r="D76" s="92">
        <v>9485</v>
      </c>
      <c r="E76" s="92">
        <v>9531</v>
      </c>
      <c r="F76" s="92">
        <v>9683</v>
      </c>
      <c r="G76" s="92">
        <v>9788</v>
      </c>
      <c r="H76" s="92">
        <v>9888</v>
      </c>
      <c r="I76" s="92">
        <v>10013</v>
      </c>
      <c r="J76" s="92">
        <v>10159</v>
      </c>
      <c r="K76" s="90">
        <v>10262</v>
      </c>
      <c r="L76" s="90">
        <v>10453</v>
      </c>
      <c r="M76" s="90">
        <v>10799</v>
      </c>
      <c r="N76" s="90">
        <v>11046</v>
      </c>
      <c r="O76" s="90">
        <v>11300</v>
      </c>
      <c r="P76" s="90">
        <v>12121</v>
      </c>
      <c r="Q76" s="90">
        <v>12403</v>
      </c>
      <c r="R76" s="90">
        <v>12675</v>
      </c>
      <c r="S76" s="90">
        <v>12978</v>
      </c>
      <c r="T76" s="90">
        <v>13252</v>
      </c>
      <c r="U76" s="90">
        <v>13483</v>
      </c>
      <c r="V76" s="90">
        <v>13102</v>
      </c>
      <c r="W76" s="90">
        <v>13310</v>
      </c>
      <c r="X76" s="90"/>
      <c r="Y76" s="90">
        <f t="shared" si="21"/>
        <v>3825</v>
      </c>
      <c r="Z76" s="90">
        <f t="shared" si="22"/>
        <v>40.326831839746966</v>
      </c>
      <c r="AA76" s="90">
        <f t="shared" si="23"/>
        <v>117</v>
      </c>
      <c r="AB76" s="90">
        <f t="shared" si="24"/>
        <v>87</v>
      </c>
      <c r="AC76" s="86"/>
      <c r="AP76" s="78"/>
      <c r="AQ76" s="109">
        <v>72</v>
      </c>
      <c r="AR76" s="103" t="s">
        <v>427</v>
      </c>
      <c r="AS76" s="101">
        <f t="shared" si="25"/>
        <v>40.326831839746966</v>
      </c>
      <c r="AT76" s="101">
        <f t="shared" si="26"/>
        <v>40.334031839746963</v>
      </c>
      <c r="AU76" s="102">
        <f t="shared" si="27"/>
        <v>87</v>
      </c>
      <c r="AV76" s="102" t="str">
        <f t="shared" si="28"/>
        <v>Cranbourne</v>
      </c>
      <c r="AW76" s="101">
        <f t="shared" si="29"/>
        <v>54.278112309200388</v>
      </c>
      <c r="AX76" s="71"/>
      <c r="AY76" s="71"/>
      <c r="AZ76" s="71"/>
      <c r="BA76" s="71"/>
    </row>
    <row r="77" spans="1:53" x14ac:dyDescent="0.3">
      <c r="A77" s="87">
        <v>73</v>
      </c>
      <c r="C77" s="88" t="s">
        <v>172</v>
      </c>
      <c r="D77" s="89">
        <v>20144</v>
      </c>
      <c r="E77" s="89">
        <v>20202</v>
      </c>
      <c r="F77" s="89">
        <v>20218</v>
      </c>
      <c r="G77" s="89">
        <v>20339</v>
      </c>
      <c r="H77" s="89">
        <v>20479</v>
      </c>
      <c r="I77" s="89">
        <v>20701</v>
      </c>
      <c r="J77" s="89">
        <v>20822</v>
      </c>
      <c r="K77" s="90">
        <v>20918</v>
      </c>
      <c r="L77" s="90">
        <v>21087</v>
      </c>
      <c r="M77" s="90">
        <v>21259</v>
      </c>
      <c r="N77" s="90">
        <v>21569</v>
      </c>
      <c r="O77" s="90">
        <v>21960</v>
      </c>
      <c r="P77" s="90">
        <v>22567</v>
      </c>
      <c r="Q77" s="90">
        <v>22902</v>
      </c>
      <c r="R77" s="90">
        <v>23021</v>
      </c>
      <c r="S77" s="90">
        <v>23164</v>
      </c>
      <c r="T77" s="90">
        <v>23033</v>
      </c>
      <c r="U77" s="90">
        <v>22061</v>
      </c>
      <c r="V77" s="90">
        <v>21286</v>
      </c>
      <c r="W77" s="90">
        <v>21813</v>
      </c>
      <c r="X77" s="90"/>
      <c r="Y77" s="90">
        <f t="shared" si="21"/>
        <v>1669</v>
      </c>
      <c r="Z77" s="90">
        <f t="shared" si="22"/>
        <v>8.2853455123113573</v>
      </c>
      <c r="AA77" s="90">
        <f t="shared" si="23"/>
        <v>223</v>
      </c>
      <c r="AB77" s="90">
        <f t="shared" si="24"/>
        <v>292</v>
      </c>
      <c r="AC77" s="86"/>
      <c r="AP77" s="78"/>
      <c r="AQ77" s="109">
        <v>73</v>
      </c>
      <c r="AR77" s="103" t="s">
        <v>172</v>
      </c>
      <c r="AS77" s="101">
        <f t="shared" si="25"/>
        <v>8.2853455123113573</v>
      </c>
      <c r="AT77" s="101">
        <f t="shared" si="26"/>
        <v>8.292645512311358</v>
      </c>
      <c r="AU77" s="102">
        <f t="shared" si="27"/>
        <v>292</v>
      </c>
      <c r="AV77" s="102" t="str">
        <f t="shared" si="28"/>
        <v>Parkville</v>
      </c>
      <c r="AW77" s="101">
        <f t="shared" si="29"/>
        <v>53.874254950970965</v>
      </c>
      <c r="AX77" s="71"/>
      <c r="AY77" s="71"/>
      <c r="AZ77" s="71"/>
      <c r="BA77" s="71"/>
    </row>
    <row r="78" spans="1:53" x14ac:dyDescent="0.3">
      <c r="A78" s="87">
        <v>74</v>
      </c>
      <c r="C78" s="88" t="s">
        <v>266</v>
      </c>
      <c r="D78" s="89">
        <v>15948</v>
      </c>
      <c r="E78" s="89">
        <v>15917</v>
      </c>
      <c r="F78" s="89">
        <v>15921</v>
      </c>
      <c r="G78" s="89">
        <v>15997</v>
      </c>
      <c r="H78" s="89">
        <v>16222</v>
      </c>
      <c r="I78" s="89">
        <v>16455</v>
      </c>
      <c r="J78" s="89">
        <v>16587</v>
      </c>
      <c r="K78" s="90">
        <v>16735</v>
      </c>
      <c r="L78" s="90">
        <v>16733</v>
      </c>
      <c r="M78" s="90">
        <v>16807</v>
      </c>
      <c r="N78" s="90">
        <v>16945</v>
      </c>
      <c r="O78" s="90">
        <v>17072</v>
      </c>
      <c r="P78" s="90">
        <v>17011</v>
      </c>
      <c r="Q78" s="90">
        <v>17183</v>
      </c>
      <c r="R78" s="90">
        <v>17221</v>
      </c>
      <c r="S78" s="90">
        <v>17205</v>
      </c>
      <c r="T78" s="90">
        <v>16989</v>
      </c>
      <c r="U78" s="90">
        <v>16382</v>
      </c>
      <c r="V78" s="90">
        <v>15882</v>
      </c>
      <c r="W78" s="90">
        <v>16220</v>
      </c>
      <c r="X78" s="90"/>
      <c r="Y78" s="90">
        <f t="shared" si="21"/>
        <v>272</v>
      </c>
      <c r="Z78" s="90">
        <f t="shared" si="22"/>
        <v>1.7055430147980937</v>
      </c>
      <c r="AA78" s="90">
        <f t="shared" si="23"/>
        <v>328</v>
      </c>
      <c r="AB78" s="90">
        <f t="shared" si="24"/>
        <v>342</v>
      </c>
      <c r="AC78" s="86"/>
      <c r="AP78" s="78"/>
      <c r="AQ78" s="109">
        <v>74</v>
      </c>
      <c r="AR78" s="103" t="s">
        <v>266</v>
      </c>
      <c r="AS78" s="101">
        <f t="shared" si="25"/>
        <v>1.7055430147980937</v>
      </c>
      <c r="AT78" s="101">
        <f t="shared" si="26"/>
        <v>1.7129430147980937</v>
      </c>
      <c r="AU78" s="102">
        <f t="shared" si="27"/>
        <v>342</v>
      </c>
      <c r="AV78" s="102" t="str">
        <f t="shared" si="28"/>
        <v>French Island</v>
      </c>
      <c r="AW78" s="101">
        <f t="shared" si="29"/>
        <v>53.846153846153847</v>
      </c>
      <c r="AX78" s="71"/>
      <c r="AY78" s="71"/>
      <c r="AZ78" s="71"/>
      <c r="BA78" s="71"/>
    </row>
    <row r="79" spans="1:53" x14ac:dyDescent="0.3">
      <c r="A79" s="87">
        <v>75</v>
      </c>
      <c r="C79" s="91" t="s">
        <v>551</v>
      </c>
      <c r="D79" s="92">
        <v>3599</v>
      </c>
      <c r="E79" s="92">
        <v>3583</v>
      </c>
      <c r="F79" s="92">
        <v>3566</v>
      </c>
      <c r="G79" s="92">
        <v>3531</v>
      </c>
      <c r="H79" s="92">
        <v>3515</v>
      </c>
      <c r="I79" s="92">
        <v>3529</v>
      </c>
      <c r="J79" s="92">
        <v>3506</v>
      </c>
      <c r="K79" s="92">
        <v>3477</v>
      </c>
      <c r="L79" s="92">
        <v>3469</v>
      </c>
      <c r="M79" s="92">
        <v>3446</v>
      </c>
      <c r="N79" s="92">
        <v>3422</v>
      </c>
      <c r="O79" s="92">
        <v>3361</v>
      </c>
      <c r="P79" s="92">
        <v>3493</v>
      </c>
      <c r="Q79" s="92">
        <v>3532</v>
      </c>
      <c r="R79" s="92">
        <v>3537</v>
      </c>
      <c r="S79" s="92">
        <v>3506</v>
      </c>
      <c r="T79" s="92">
        <v>3451</v>
      </c>
      <c r="U79" s="92">
        <v>3419</v>
      </c>
      <c r="V79" s="92">
        <v>3454</v>
      </c>
      <c r="W79" s="92">
        <v>3410</v>
      </c>
      <c r="X79" s="92"/>
      <c r="Y79" s="90">
        <f t="shared" si="21"/>
        <v>-189</v>
      </c>
      <c r="Z79" s="90">
        <f t="shared" si="22"/>
        <v>-5.2514587385384832</v>
      </c>
      <c r="AA79" s="90">
        <f t="shared" si="23"/>
        <v>384</v>
      </c>
      <c r="AB79" s="90">
        <f t="shared" si="24"/>
        <v>391</v>
      </c>
      <c r="AC79" s="86"/>
      <c r="AP79" s="78"/>
      <c r="AQ79" s="109">
        <v>75</v>
      </c>
      <c r="AR79" s="104" t="s">
        <v>551</v>
      </c>
      <c r="AS79" s="101">
        <f t="shared" si="25"/>
        <v>-5.2514587385384832</v>
      </c>
      <c r="AT79" s="101">
        <f t="shared" si="26"/>
        <v>-5.2439587385384829</v>
      </c>
      <c r="AU79" s="102">
        <f t="shared" si="27"/>
        <v>396</v>
      </c>
      <c r="AV79" s="102" t="str">
        <f t="shared" si="28"/>
        <v>Yarrawonga</v>
      </c>
      <c r="AW79" s="101">
        <f t="shared" si="29"/>
        <v>53.278831101061051</v>
      </c>
      <c r="AX79" s="71"/>
      <c r="AY79" s="71"/>
      <c r="AZ79" s="71"/>
      <c r="BA79" s="71"/>
    </row>
    <row r="80" spans="1:53" x14ac:dyDescent="0.3">
      <c r="A80" s="87">
        <v>76</v>
      </c>
      <c r="C80" s="88" t="s">
        <v>140</v>
      </c>
      <c r="D80" s="89">
        <v>11224</v>
      </c>
      <c r="E80" s="89">
        <v>11924</v>
      </c>
      <c r="F80" s="89">
        <v>12737</v>
      </c>
      <c r="G80" s="89">
        <v>13509</v>
      </c>
      <c r="H80" s="89">
        <v>14133</v>
      </c>
      <c r="I80" s="89">
        <v>14687</v>
      </c>
      <c r="J80" s="89">
        <v>14926</v>
      </c>
      <c r="K80" s="90">
        <v>15122</v>
      </c>
      <c r="L80" s="90">
        <v>15377</v>
      </c>
      <c r="M80" s="90">
        <v>16299</v>
      </c>
      <c r="N80" s="90">
        <v>17243</v>
      </c>
      <c r="O80" s="90">
        <v>18208</v>
      </c>
      <c r="P80" s="90">
        <v>20575</v>
      </c>
      <c r="Q80" s="90">
        <v>21835</v>
      </c>
      <c r="R80" s="90">
        <v>23261</v>
      </c>
      <c r="S80" s="90">
        <v>24692</v>
      </c>
      <c r="T80" s="90">
        <v>25670</v>
      </c>
      <c r="U80" s="90">
        <v>23070</v>
      </c>
      <c r="V80" s="90">
        <v>18057</v>
      </c>
      <c r="W80" s="90">
        <v>21376</v>
      </c>
      <c r="X80" s="90"/>
      <c r="Y80" s="90">
        <f t="shared" si="21"/>
        <v>10152</v>
      </c>
      <c r="Z80" s="90">
        <f t="shared" si="22"/>
        <v>90.449037776193876</v>
      </c>
      <c r="AA80" s="90">
        <f t="shared" si="23"/>
        <v>33</v>
      </c>
      <c r="AB80" s="90">
        <f t="shared" si="24"/>
        <v>42</v>
      </c>
      <c r="AC80" s="86"/>
      <c r="AP80" s="78"/>
      <c r="AQ80" s="109">
        <v>76</v>
      </c>
      <c r="AR80" s="103" t="s">
        <v>140</v>
      </c>
      <c r="AS80" s="101">
        <f t="shared" si="25"/>
        <v>90.449037776193876</v>
      </c>
      <c r="AT80" s="101">
        <f t="shared" si="26"/>
        <v>90.456637776193872</v>
      </c>
      <c r="AU80" s="102">
        <f t="shared" si="27"/>
        <v>42</v>
      </c>
      <c r="AV80" s="102" t="str">
        <f t="shared" si="28"/>
        <v>Mansfield (Vic.)</v>
      </c>
      <c r="AW80" s="101">
        <f t="shared" si="29"/>
        <v>52.347024308466047</v>
      </c>
      <c r="AX80" s="71"/>
      <c r="AY80" s="71"/>
      <c r="AZ80" s="71"/>
      <c r="BA80" s="71"/>
    </row>
    <row r="81" spans="1:53" x14ac:dyDescent="0.3">
      <c r="A81" s="87">
        <v>77</v>
      </c>
      <c r="C81" s="88" t="s">
        <v>163</v>
      </c>
      <c r="D81" s="89">
        <v>8484</v>
      </c>
      <c r="E81" s="89">
        <v>8525</v>
      </c>
      <c r="F81" s="89">
        <v>8586</v>
      </c>
      <c r="G81" s="89">
        <v>8692</v>
      </c>
      <c r="H81" s="89">
        <v>8747</v>
      </c>
      <c r="I81" s="89">
        <v>8761</v>
      </c>
      <c r="J81" s="89">
        <v>8801</v>
      </c>
      <c r="K81" s="90">
        <v>8786</v>
      </c>
      <c r="L81" s="90">
        <v>8820</v>
      </c>
      <c r="M81" s="90">
        <v>8882</v>
      </c>
      <c r="N81" s="90">
        <v>8969</v>
      </c>
      <c r="O81" s="90">
        <v>9100</v>
      </c>
      <c r="P81" s="90">
        <v>9020</v>
      </c>
      <c r="Q81" s="90">
        <v>9127</v>
      </c>
      <c r="R81" s="90">
        <v>9180</v>
      </c>
      <c r="S81" s="90">
        <v>9207</v>
      </c>
      <c r="T81" s="90">
        <v>9274</v>
      </c>
      <c r="U81" s="90">
        <v>8828</v>
      </c>
      <c r="V81" s="90">
        <v>8158</v>
      </c>
      <c r="W81" s="90">
        <v>8531</v>
      </c>
      <c r="X81" s="90"/>
      <c r="Y81" s="90">
        <f t="shared" si="21"/>
        <v>47</v>
      </c>
      <c r="Z81" s="90">
        <f t="shared" si="22"/>
        <v>0.55398396982555398</v>
      </c>
      <c r="AA81" s="90">
        <f t="shared" si="23"/>
        <v>354</v>
      </c>
      <c r="AB81" s="90">
        <f t="shared" si="24"/>
        <v>355</v>
      </c>
      <c r="AC81" s="86"/>
      <c r="AP81" s="78"/>
      <c r="AQ81" s="109">
        <v>77</v>
      </c>
      <c r="AR81" s="103" t="s">
        <v>163</v>
      </c>
      <c r="AS81" s="101">
        <f t="shared" si="25"/>
        <v>0.55398396982555398</v>
      </c>
      <c r="AT81" s="101">
        <f t="shared" si="26"/>
        <v>0.56168396982555402</v>
      </c>
      <c r="AU81" s="102">
        <f t="shared" si="27"/>
        <v>355</v>
      </c>
      <c r="AV81" s="102" t="str">
        <f t="shared" si="28"/>
        <v>Leopold</v>
      </c>
      <c r="AW81" s="101">
        <f t="shared" si="29"/>
        <v>52.258645938943339</v>
      </c>
      <c r="AX81" s="71"/>
      <c r="AY81" s="71"/>
      <c r="AZ81" s="71"/>
      <c r="BA81" s="71"/>
    </row>
    <row r="82" spans="1:53" x14ac:dyDescent="0.3">
      <c r="A82" s="87">
        <v>78</v>
      </c>
      <c r="C82" s="88" t="s">
        <v>199</v>
      </c>
      <c r="D82" s="89">
        <v>15257</v>
      </c>
      <c r="E82" s="89">
        <v>15477</v>
      </c>
      <c r="F82" s="89">
        <v>15659</v>
      </c>
      <c r="G82" s="89">
        <v>16003</v>
      </c>
      <c r="H82" s="89">
        <v>16289</v>
      </c>
      <c r="I82" s="89">
        <v>16742</v>
      </c>
      <c r="J82" s="89">
        <v>16915</v>
      </c>
      <c r="K82" s="90">
        <v>17047</v>
      </c>
      <c r="L82" s="90">
        <v>17323</v>
      </c>
      <c r="M82" s="90">
        <v>17679</v>
      </c>
      <c r="N82" s="90">
        <v>18059</v>
      </c>
      <c r="O82" s="90">
        <v>18499</v>
      </c>
      <c r="P82" s="90">
        <v>19104</v>
      </c>
      <c r="Q82" s="90">
        <v>19570</v>
      </c>
      <c r="R82" s="90">
        <v>20137</v>
      </c>
      <c r="S82" s="90">
        <v>20562</v>
      </c>
      <c r="T82" s="90">
        <v>20864</v>
      </c>
      <c r="U82" s="90">
        <v>20285</v>
      </c>
      <c r="V82" s="90">
        <v>18939</v>
      </c>
      <c r="W82" s="90">
        <v>20080</v>
      </c>
      <c r="X82" s="90"/>
      <c r="Y82" s="90">
        <f t="shared" si="21"/>
        <v>4823</v>
      </c>
      <c r="Z82" s="90">
        <f t="shared" si="22"/>
        <v>31.611719210854034</v>
      </c>
      <c r="AA82" s="90">
        <f t="shared" si="23"/>
        <v>94</v>
      </c>
      <c r="AB82" s="90">
        <f t="shared" si="24"/>
        <v>116</v>
      </c>
      <c r="AC82" s="86"/>
      <c r="AP82" s="78"/>
      <c r="AQ82" s="109">
        <v>78</v>
      </c>
      <c r="AR82" s="103" t="s">
        <v>199</v>
      </c>
      <c r="AS82" s="101">
        <f t="shared" si="25"/>
        <v>31.611719210854034</v>
      </c>
      <c r="AT82" s="101">
        <f t="shared" si="26"/>
        <v>31.619519210854033</v>
      </c>
      <c r="AU82" s="102">
        <f t="shared" si="27"/>
        <v>116</v>
      </c>
      <c r="AV82" s="102" t="str">
        <f t="shared" si="28"/>
        <v>Highton</v>
      </c>
      <c r="AW82" s="101">
        <f t="shared" si="29"/>
        <v>48.567038941086096</v>
      </c>
      <c r="AX82" s="71"/>
      <c r="AY82" s="71"/>
      <c r="AZ82" s="71"/>
      <c r="BA82" s="71"/>
    </row>
    <row r="83" spans="1:53" x14ac:dyDescent="0.3">
      <c r="A83" s="87">
        <v>79</v>
      </c>
      <c r="C83" s="88" t="s">
        <v>377</v>
      </c>
      <c r="D83" s="89">
        <v>12151</v>
      </c>
      <c r="E83" s="89">
        <v>14068</v>
      </c>
      <c r="F83" s="89">
        <v>15993</v>
      </c>
      <c r="G83" s="89">
        <v>17936</v>
      </c>
      <c r="H83" s="89">
        <v>20007</v>
      </c>
      <c r="I83" s="89">
        <v>22419</v>
      </c>
      <c r="J83" s="89">
        <v>25051</v>
      </c>
      <c r="K83" s="90">
        <v>26983</v>
      </c>
      <c r="L83" s="90">
        <v>28349</v>
      </c>
      <c r="M83" s="90">
        <v>29536</v>
      </c>
      <c r="N83" s="90">
        <v>30418</v>
      </c>
      <c r="O83" s="90">
        <v>31120</v>
      </c>
      <c r="P83" s="90">
        <v>20971</v>
      </c>
      <c r="Q83" s="90">
        <v>21457</v>
      </c>
      <c r="R83" s="90">
        <v>21730</v>
      </c>
      <c r="S83" s="90">
        <v>21849</v>
      </c>
      <c r="T83" s="90">
        <v>21979</v>
      </c>
      <c r="U83" s="90">
        <v>21511</v>
      </c>
      <c r="V83" s="90">
        <v>20698</v>
      </c>
      <c r="W83" s="90">
        <v>20942</v>
      </c>
      <c r="X83" s="90"/>
      <c r="Y83" s="90">
        <f t="shared" si="21"/>
        <v>8791</v>
      </c>
      <c r="Z83" s="90">
        <f t="shared" si="22"/>
        <v>72.347954900831212</v>
      </c>
      <c r="AA83" s="90">
        <f t="shared" si="23"/>
        <v>42</v>
      </c>
      <c r="AB83" s="90">
        <f t="shared" si="24"/>
        <v>53</v>
      </c>
      <c r="AC83" s="86"/>
      <c r="AP83" s="78"/>
      <c r="AQ83" s="109">
        <v>79</v>
      </c>
      <c r="AR83" s="103" t="s">
        <v>377</v>
      </c>
      <c r="AS83" s="101">
        <f t="shared" si="25"/>
        <v>72.347954900831212</v>
      </c>
      <c r="AT83" s="101">
        <f t="shared" si="26"/>
        <v>72.355854900831218</v>
      </c>
      <c r="AU83" s="102">
        <f t="shared" si="27"/>
        <v>53</v>
      </c>
      <c r="AV83" s="102" t="str">
        <f t="shared" si="28"/>
        <v>Doncaster</v>
      </c>
      <c r="AW83" s="101">
        <f t="shared" si="29"/>
        <v>44.946665230039869</v>
      </c>
      <c r="AX83" s="71"/>
      <c r="AY83" s="71"/>
      <c r="AZ83" s="71"/>
      <c r="BA83" s="71"/>
    </row>
    <row r="84" spans="1:53" x14ac:dyDescent="0.3">
      <c r="A84" s="87">
        <v>80</v>
      </c>
      <c r="C84" s="88" t="s">
        <v>208</v>
      </c>
      <c r="D84" s="89">
        <v>10740</v>
      </c>
      <c r="E84" s="89">
        <v>10808</v>
      </c>
      <c r="F84" s="89">
        <v>10864</v>
      </c>
      <c r="G84" s="89">
        <v>11020</v>
      </c>
      <c r="H84" s="89">
        <v>11382</v>
      </c>
      <c r="I84" s="89">
        <v>11623</v>
      </c>
      <c r="J84" s="89">
        <v>11700</v>
      </c>
      <c r="K84" s="90">
        <v>11664</v>
      </c>
      <c r="L84" s="90">
        <v>11605</v>
      </c>
      <c r="M84" s="90">
        <v>11634</v>
      </c>
      <c r="N84" s="90">
        <v>11719</v>
      </c>
      <c r="O84" s="90">
        <v>11749</v>
      </c>
      <c r="P84" s="90">
        <v>12144</v>
      </c>
      <c r="Q84" s="90">
        <v>12319</v>
      </c>
      <c r="R84" s="90">
        <v>12550</v>
      </c>
      <c r="S84" s="90">
        <v>12660</v>
      </c>
      <c r="T84" s="90">
        <v>12704</v>
      </c>
      <c r="U84" s="90">
        <v>12667</v>
      </c>
      <c r="V84" s="90">
        <v>12174</v>
      </c>
      <c r="W84" s="90">
        <v>12352</v>
      </c>
      <c r="X84" s="90"/>
      <c r="Y84" s="90">
        <f t="shared" si="21"/>
        <v>1612</v>
      </c>
      <c r="Z84" s="90">
        <f t="shared" si="22"/>
        <v>15.00931098696462</v>
      </c>
      <c r="AA84" s="90">
        <f t="shared" si="23"/>
        <v>231</v>
      </c>
      <c r="AB84" s="90">
        <f t="shared" si="24"/>
        <v>240</v>
      </c>
      <c r="AC84" s="86"/>
      <c r="AP84" s="78"/>
      <c r="AQ84" s="109">
        <v>80</v>
      </c>
      <c r="AR84" s="103" t="s">
        <v>208</v>
      </c>
      <c r="AS84" s="101">
        <f t="shared" si="25"/>
        <v>15.00931098696462</v>
      </c>
      <c r="AT84" s="101">
        <f t="shared" si="26"/>
        <v>15.017310986964619</v>
      </c>
      <c r="AU84" s="102">
        <f t="shared" si="27"/>
        <v>240</v>
      </c>
      <c r="AV84" s="102" t="str">
        <f t="shared" si="28"/>
        <v>Romsey</v>
      </c>
      <c r="AW84" s="101">
        <f t="shared" si="29"/>
        <v>43.742824339839267</v>
      </c>
      <c r="AX84" s="71"/>
      <c r="AY84" s="71"/>
      <c r="AZ84" s="71"/>
      <c r="BA84" s="71"/>
    </row>
    <row r="85" spans="1:53" x14ac:dyDescent="0.3">
      <c r="A85" s="87">
        <v>81</v>
      </c>
      <c r="C85" s="88" t="s">
        <v>393</v>
      </c>
      <c r="D85" s="89">
        <v>16815</v>
      </c>
      <c r="E85" s="89">
        <v>17122</v>
      </c>
      <c r="F85" s="89">
        <v>17550</v>
      </c>
      <c r="G85" s="89">
        <v>17898</v>
      </c>
      <c r="H85" s="89">
        <v>18342</v>
      </c>
      <c r="I85" s="89">
        <v>19058</v>
      </c>
      <c r="J85" s="89">
        <v>19499</v>
      </c>
      <c r="K85" s="90">
        <v>19682</v>
      </c>
      <c r="L85" s="90">
        <v>19871</v>
      </c>
      <c r="M85" s="90">
        <v>20446</v>
      </c>
      <c r="N85" s="90">
        <v>20781</v>
      </c>
      <c r="O85" s="90">
        <v>21039</v>
      </c>
      <c r="P85" s="90">
        <v>21535</v>
      </c>
      <c r="Q85" s="90">
        <v>21837</v>
      </c>
      <c r="R85" s="90">
        <v>22082</v>
      </c>
      <c r="S85" s="90">
        <v>22264</v>
      </c>
      <c r="T85" s="90">
        <v>22505</v>
      </c>
      <c r="U85" s="90">
        <v>22420</v>
      </c>
      <c r="V85" s="90">
        <v>22405</v>
      </c>
      <c r="W85" s="90">
        <v>22892</v>
      </c>
      <c r="X85" s="90"/>
      <c r="Y85" s="90">
        <f t="shared" si="21"/>
        <v>6077</v>
      </c>
      <c r="Z85" s="90">
        <f t="shared" si="22"/>
        <v>36.140350877192986</v>
      </c>
      <c r="AA85" s="90">
        <f t="shared" si="23"/>
        <v>73</v>
      </c>
      <c r="AB85" s="90">
        <f t="shared" si="24"/>
        <v>96</v>
      </c>
      <c r="AC85" s="86"/>
      <c r="AP85" s="78"/>
      <c r="AQ85" s="109">
        <v>81</v>
      </c>
      <c r="AR85" s="103" t="s">
        <v>393</v>
      </c>
      <c r="AS85" s="101">
        <f t="shared" si="25"/>
        <v>36.140350877192986</v>
      </c>
      <c r="AT85" s="101">
        <f t="shared" si="26"/>
        <v>36.148450877192985</v>
      </c>
      <c r="AU85" s="102">
        <f t="shared" si="27"/>
        <v>96</v>
      </c>
      <c r="AV85" s="102" t="str">
        <f t="shared" si="28"/>
        <v>Paynesville</v>
      </c>
      <c r="AW85" s="101">
        <f t="shared" si="29"/>
        <v>42.530826763695167</v>
      </c>
      <c r="AX85" s="71"/>
      <c r="AY85" s="71"/>
      <c r="AZ85" s="71"/>
      <c r="BA85" s="71"/>
    </row>
    <row r="86" spans="1:53" x14ac:dyDescent="0.3">
      <c r="A86" s="87">
        <v>82</v>
      </c>
      <c r="C86" s="88" t="s">
        <v>435</v>
      </c>
      <c r="D86" s="92">
        <v>9592</v>
      </c>
      <c r="E86" s="92">
        <v>9603</v>
      </c>
      <c r="F86" s="92">
        <v>9626</v>
      </c>
      <c r="G86" s="92">
        <v>9691</v>
      </c>
      <c r="H86" s="92">
        <v>9746</v>
      </c>
      <c r="I86" s="92">
        <v>9794</v>
      </c>
      <c r="J86" s="92">
        <v>9860</v>
      </c>
      <c r="K86" s="90">
        <v>9920</v>
      </c>
      <c r="L86" s="90">
        <v>9907</v>
      </c>
      <c r="M86" s="90">
        <v>9973</v>
      </c>
      <c r="N86" s="90">
        <v>10053</v>
      </c>
      <c r="O86" s="90">
        <v>10294</v>
      </c>
      <c r="P86" s="90">
        <v>10731</v>
      </c>
      <c r="Q86" s="90">
        <v>10899</v>
      </c>
      <c r="R86" s="90">
        <v>11047</v>
      </c>
      <c r="S86" s="90">
        <v>11196</v>
      </c>
      <c r="T86" s="90">
        <v>11347</v>
      </c>
      <c r="U86" s="90">
        <v>11391</v>
      </c>
      <c r="V86" s="90">
        <v>11347</v>
      </c>
      <c r="W86" s="90">
        <v>11495</v>
      </c>
      <c r="X86" s="90"/>
      <c r="Y86" s="90">
        <f t="shared" si="21"/>
        <v>1903</v>
      </c>
      <c r="Z86" s="90">
        <f t="shared" si="22"/>
        <v>19.839449541284402</v>
      </c>
      <c r="AA86" s="90">
        <f t="shared" si="23"/>
        <v>207</v>
      </c>
      <c r="AB86" s="90">
        <f t="shared" si="24"/>
        <v>196</v>
      </c>
      <c r="AC86" s="86"/>
      <c r="AP86" s="78"/>
      <c r="AQ86" s="109">
        <v>82</v>
      </c>
      <c r="AR86" s="103" t="s">
        <v>435</v>
      </c>
      <c r="AS86" s="101">
        <f t="shared" si="25"/>
        <v>19.839449541284402</v>
      </c>
      <c r="AT86" s="101">
        <f t="shared" si="26"/>
        <v>19.847649541284401</v>
      </c>
      <c r="AU86" s="102">
        <f t="shared" si="27"/>
        <v>196</v>
      </c>
      <c r="AV86" s="102" t="str">
        <f t="shared" si="28"/>
        <v>Trafalgar (Vic.)</v>
      </c>
      <c r="AW86" s="101">
        <f t="shared" si="29"/>
        <v>40.9498505479907</v>
      </c>
      <c r="AX86" s="71"/>
      <c r="AY86" s="71"/>
      <c r="AZ86" s="71"/>
      <c r="BA86" s="71"/>
    </row>
    <row r="87" spans="1:53" x14ac:dyDescent="0.3">
      <c r="A87" s="87">
        <v>83</v>
      </c>
      <c r="C87" s="88" t="s">
        <v>436</v>
      </c>
      <c r="D87" s="92">
        <v>7830</v>
      </c>
      <c r="E87" s="92">
        <v>7871</v>
      </c>
      <c r="F87" s="92">
        <v>7909</v>
      </c>
      <c r="G87" s="92">
        <v>7982</v>
      </c>
      <c r="H87" s="92">
        <v>8122</v>
      </c>
      <c r="I87" s="92">
        <v>8180</v>
      </c>
      <c r="J87" s="92">
        <v>8253</v>
      </c>
      <c r="K87" s="90">
        <v>8281</v>
      </c>
      <c r="L87" s="90">
        <v>8306</v>
      </c>
      <c r="M87" s="90">
        <v>8327</v>
      </c>
      <c r="N87" s="90">
        <v>8368</v>
      </c>
      <c r="O87" s="90">
        <v>8387</v>
      </c>
      <c r="P87" s="90">
        <v>8525</v>
      </c>
      <c r="Q87" s="90">
        <v>8690</v>
      </c>
      <c r="R87" s="90">
        <v>8722</v>
      </c>
      <c r="S87" s="90">
        <v>8797</v>
      </c>
      <c r="T87" s="90">
        <v>8898</v>
      </c>
      <c r="U87" s="90">
        <v>9060</v>
      </c>
      <c r="V87" s="90">
        <v>9298</v>
      </c>
      <c r="W87" s="90">
        <v>9397</v>
      </c>
      <c r="X87" s="90"/>
      <c r="Y87" s="90">
        <f t="shared" si="21"/>
        <v>1567</v>
      </c>
      <c r="Z87" s="90">
        <f t="shared" si="22"/>
        <v>20.012771392081738</v>
      </c>
      <c r="AA87" s="90">
        <f t="shared" si="23"/>
        <v>235</v>
      </c>
      <c r="AB87" s="90">
        <f t="shared" si="24"/>
        <v>193</v>
      </c>
      <c r="AC87" s="86"/>
      <c r="AP87" s="78"/>
      <c r="AQ87" s="109">
        <v>83</v>
      </c>
      <c r="AR87" s="103" t="s">
        <v>436</v>
      </c>
      <c r="AS87" s="101">
        <f t="shared" si="25"/>
        <v>20.012771392081738</v>
      </c>
      <c r="AT87" s="101">
        <f t="shared" si="26"/>
        <v>20.021071392081737</v>
      </c>
      <c r="AU87" s="102">
        <f t="shared" si="27"/>
        <v>193</v>
      </c>
      <c r="AV87" s="102" t="str">
        <f t="shared" si="28"/>
        <v>Dandenong</v>
      </c>
      <c r="AW87" s="101">
        <f t="shared" si="29"/>
        <v>40.903890160183067</v>
      </c>
      <c r="AX87" s="71"/>
      <c r="AY87" s="71"/>
      <c r="AZ87" s="71"/>
      <c r="BA87" s="71"/>
    </row>
    <row r="88" spans="1:53" x14ac:dyDescent="0.3">
      <c r="A88" s="87">
        <v>84</v>
      </c>
      <c r="C88" s="88" t="s">
        <v>200</v>
      </c>
      <c r="D88" s="89">
        <v>19227</v>
      </c>
      <c r="E88" s="89">
        <v>19463</v>
      </c>
      <c r="F88" s="89">
        <v>19698</v>
      </c>
      <c r="G88" s="89">
        <v>19875</v>
      </c>
      <c r="H88" s="89">
        <v>20101</v>
      </c>
      <c r="I88" s="89">
        <v>20385</v>
      </c>
      <c r="J88" s="89">
        <v>20583</v>
      </c>
      <c r="K88" s="90">
        <v>20703</v>
      </c>
      <c r="L88" s="90">
        <v>20975</v>
      </c>
      <c r="M88" s="90">
        <v>21359</v>
      </c>
      <c r="N88" s="90">
        <v>21748</v>
      </c>
      <c r="O88" s="90">
        <v>22143</v>
      </c>
      <c r="P88" s="90">
        <v>22207</v>
      </c>
      <c r="Q88" s="90">
        <v>22949</v>
      </c>
      <c r="R88" s="90">
        <v>23273</v>
      </c>
      <c r="S88" s="90">
        <v>23523</v>
      </c>
      <c r="T88" s="90">
        <v>23866</v>
      </c>
      <c r="U88" s="90">
        <v>23321</v>
      </c>
      <c r="V88" s="90">
        <v>23062</v>
      </c>
      <c r="W88" s="90">
        <v>23932</v>
      </c>
      <c r="X88" s="90"/>
      <c r="Y88" s="90">
        <f t="shared" si="21"/>
        <v>4705</v>
      </c>
      <c r="Z88" s="90">
        <f t="shared" si="22"/>
        <v>24.470796276070107</v>
      </c>
      <c r="AA88" s="90">
        <f t="shared" si="23"/>
        <v>98</v>
      </c>
      <c r="AB88" s="90">
        <f t="shared" si="24"/>
        <v>156</v>
      </c>
      <c r="AC88" s="86"/>
      <c r="AP88" s="78"/>
      <c r="AQ88" s="109">
        <v>84</v>
      </c>
      <c r="AR88" s="103" t="s">
        <v>200</v>
      </c>
      <c r="AS88" s="101">
        <f t="shared" si="25"/>
        <v>24.470796276070107</v>
      </c>
      <c r="AT88" s="101">
        <f t="shared" si="26"/>
        <v>24.479196276070109</v>
      </c>
      <c r="AU88" s="102">
        <f t="shared" si="27"/>
        <v>156</v>
      </c>
      <c r="AV88" s="102" t="str">
        <f t="shared" si="28"/>
        <v>Mount Martha</v>
      </c>
      <c r="AW88" s="101">
        <f t="shared" si="29"/>
        <v>40.813179109709083</v>
      </c>
      <c r="AX88" s="71"/>
      <c r="AY88" s="71"/>
      <c r="AZ88" s="71"/>
      <c r="BA88" s="71"/>
    </row>
    <row r="89" spans="1:53" x14ac:dyDescent="0.3">
      <c r="A89" s="87">
        <v>85</v>
      </c>
      <c r="C89" s="88" t="s">
        <v>201</v>
      </c>
      <c r="D89" s="89">
        <v>16044</v>
      </c>
      <c r="E89" s="89">
        <v>16262</v>
      </c>
      <c r="F89" s="89">
        <v>16508</v>
      </c>
      <c r="G89" s="89">
        <v>16599</v>
      </c>
      <c r="H89" s="89">
        <v>16859</v>
      </c>
      <c r="I89" s="89">
        <v>17098</v>
      </c>
      <c r="J89" s="89">
        <v>17177</v>
      </c>
      <c r="K89" s="90">
        <v>17227</v>
      </c>
      <c r="L89" s="90">
        <v>17461</v>
      </c>
      <c r="M89" s="90">
        <v>17688</v>
      </c>
      <c r="N89" s="90">
        <v>18010</v>
      </c>
      <c r="O89" s="90">
        <v>18280</v>
      </c>
      <c r="P89" s="90">
        <v>18456</v>
      </c>
      <c r="Q89" s="90">
        <v>18589</v>
      </c>
      <c r="R89" s="90">
        <v>18765</v>
      </c>
      <c r="S89" s="90">
        <v>18926</v>
      </c>
      <c r="T89" s="90">
        <v>18889</v>
      </c>
      <c r="U89" s="90">
        <v>18463</v>
      </c>
      <c r="V89" s="90">
        <v>18241</v>
      </c>
      <c r="W89" s="90">
        <v>18653</v>
      </c>
      <c r="X89" s="90"/>
      <c r="Y89" s="90">
        <f t="shared" si="21"/>
        <v>2609</v>
      </c>
      <c r="Z89" s="90">
        <f t="shared" si="22"/>
        <v>16.261530790326603</v>
      </c>
      <c r="AA89" s="90">
        <f t="shared" si="23"/>
        <v>164</v>
      </c>
      <c r="AB89" s="90">
        <f t="shared" si="24"/>
        <v>233</v>
      </c>
      <c r="AC89" s="86"/>
      <c r="AP89" s="78"/>
      <c r="AQ89" s="109">
        <v>85</v>
      </c>
      <c r="AR89" s="103" t="s">
        <v>201</v>
      </c>
      <c r="AS89" s="101">
        <f t="shared" si="25"/>
        <v>16.261530790326603</v>
      </c>
      <c r="AT89" s="101">
        <f t="shared" si="26"/>
        <v>16.270030790326604</v>
      </c>
      <c r="AU89" s="102">
        <f t="shared" si="27"/>
        <v>233</v>
      </c>
      <c r="AV89" s="102" t="str">
        <f t="shared" si="28"/>
        <v>Burwood</v>
      </c>
      <c r="AW89" s="101">
        <f t="shared" si="29"/>
        <v>40.61464296474842</v>
      </c>
      <c r="AX89" s="71"/>
      <c r="AY89" s="71"/>
      <c r="AZ89" s="71"/>
      <c r="BA89" s="71"/>
    </row>
    <row r="90" spans="1:53" x14ac:dyDescent="0.3">
      <c r="A90" s="87">
        <v>86</v>
      </c>
      <c r="C90" s="88" t="s">
        <v>209</v>
      </c>
      <c r="D90" s="89">
        <v>11758</v>
      </c>
      <c r="E90" s="89">
        <v>11849</v>
      </c>
      <c r="F90" s="89">
        <v>11970</v>
      </c>
      <c r="G90" s="89">
        <v>12268</v>
      </c>
      <c r="H90" s="89">
        <v>12580</v>
      </c>
      <c r="I90" s="89">
        <v>13030</v>
      </c>
      <c r="J90" s="89">
        <v>13277</v>
      </c>
      <c r="K90" s="90">
        <v>13441</v>
      </c>
      <c r="L90" s="90">
        <v>13636</v>
      </c>
      <c r="M90" s="90">
        <v>13823</v>
      </c>
      <c r="N90" s="90">
        <v>13913</v>
      </c>
      <c r="O90" s="90">
        <v>14231</v>
      </c>
      <c r="P90" s="90">
        <v>14810</v>
      </c>
      <c r="Q90" s="90">
        <v>15136</v>
      </c>
      <c r="R90" s="90">
        <v>15389</v>
      </c>
      <c r="S90" s="90">
        <v>15600</v>
      </c>
      <c r="T90" s="90">
        <v>15789</v>
      </c>
      <c r="U90" s="90">
        <v>15781</v>
      </c>
      <c r="V90" s="90">
        <v>15361</v>
      </c>
      <c r="W90" s="90">
        <v>15601</v>
      </c>
      <c r="X90" s="90"/>
      <c r="Y90" s="90">
        <f t="shared" si="21"/>
        <v>3843</v>
      </c>
      <c r="Z90" s="90">
        <f t="shared" si="22"/>
        <v>32.684129954073818</v>
      </c>
      <c r="AA90" s="90">
        <f t="shared" si="23"/>
        <v>116</v>
      </c>
      <c r="AB90" s="90">
        <f t="shared" si="24"/>
        <v>110</v>
      </c>
      <c r="AC90" s="86"/>
      <c r="AP90" s="78"/>
      <c r="AQ90" s="109">
        <v>86</v>
      </c>
      <c r="AR90" s="103" t="s">
        <v>209</v>
      </c>
      <c r="AS90" s="101">
        <f t="shared" si="25"/>
        <v>32.684129954073818</v>
      </c>
      <c r="AT90" s="101">
        <f t="shared" si="26"/>
        <v>32.692729954073819</v>
      </c>
      <c r="AU90" s="102">
        <f t="shared" si="27"/>
        <v>110</v>
      </c>
      <c r="AV90" s="102" t="str">
        <f t="shared" si="28"/>
        <v>North Melbourne</v>
      </c>
      <c r="AW90" s="101">
        <f t="shared" si="29"/>
        <v>40.472477779510371</v>
      </c>
      <c r="AX90" s="71"/>
      <c r="AY90" s="71"/>
      <c r="AZ90" s="71"/>
      <c r="BA90" s="71"/>
    </row>
    <row r="91" spans="1:53" x14ac:dyDescent="0.3">
      <c r="A91" s="87">
        <v>87</v>
      </c>
      <c r="C91" s="88" t="s">
        <v>210</v>
      </c>
      <c r="D91" s="89">
        <v>5301</v>
      </c>
      <c r="E91" s="89">
        <v>5297</v>
      </c>
      <c r="F91" s="89">
        <v>5248</v>
      </c>
      <c r="G91" s="89">
        <v>5263</v>
      </c>
      <c r="H91" s="89">
        <v>5299</v>
      </c>
      <c r="I91" s="89">
        <v>5333</v>
      </c>
      <c r="J91" s="89">
        <v>5349</v>
      </c>
      <c r="K91" s="90">
        <v>5329</v>
      </c>
      <c r="L91" s="90">
        <v>5352</v>
      </c>
      <c r="M91" s="90">
        <v>5378</v>
      </c>
      <c r="N91" s="90">
        <v>5425</v>
      </c>
      <c r="O91" s="90">
        <v>5464</v>
      </c>
      <c r="P91" s="90">
        <v>5517</v>
      </c>
      <c r="Q91" s="90">
        <v>5586</v>
      </c>
      <c r="R91" s="90">
        <v>5596</v>
      </c>
      <c r="S91" s="90">
        <v>5621</v>
      </c>
      <c r="T91" s="90">
        <v>5694</v>
      </c>
      <c r="U91" s="90">
        <v>5596</v>
      </c>
      <c r="V91" s="90">
        <v>5375</v>
      </c>
      <c r="W91" s="90">
        <v>5379</v>
      </c>
      <c r="X91" s="90"/>
      <c r="Y91" s="90">
        <f t="shared" si="21"/>
        <v>78</v>
      </c>
      <c r="Z91" s="90">
        <f t="shared" si="22"/>
        <v>1.4714204867006226</v>
      </c>
      <c r="AA91" s="90">
        <f t="shared" si="23"/>
        <v>350</v>
      </c>
      <c r="AB91" s="90">
        <f t="shared" si="24"/>
        <v>346</v>
      </c>
      <c r="AC91" s="86"/>
      <c r="AP91" s="78"/>
      <c r="AQ91" s="109">
        <v>87</v>
      </c>
      <c r="AR91" s="103" t="s">
        <v>210</v>
      </c>
      <c r="AS91" s="101">
        <f t="shared" si="25"/>
        <v>1.4714204867006226</v>
      </c>
      <c r="AT91" s="101">
        <f t="shared" si="26"/>
        <v>1.4801204867006226</v>
      </c>
      <c r="AU91" s="102">
        <f t="shared" si="27"/>
        <v>347</v>
      </c>
      <c r="AV91" s="102" t="str">
        <f t="shared" si="28"/>
        <v>California Gully - Eaglehawk</v>
      </c>
      <c r="AW91" s="101">
        <f t="shared" si="29"/>
        <v>40.326831839746966</v>
      </c>
      <c r="AX91" s="71"/>
      <c r="AY91" s="71"/>
      <c r="AZ91" s="71"/>
      <c r="BA91" s="71"/>
    </row>
    <row r="92" spans="1:53" x14ac:dyDescent="0.3">
      <c r="A92" s="87">
        <v>88</v>
      </c>
      <c r="C92" s="88" t="s">
        <v>211</v>
      </c>
      <c r="D92" s="89">
        <v>19731</v>
      </c>
      <c r="E92" s="89">
        <v>19817</v>
      </c>
      <c r="F92" s="89">
        <v>19969</v>
      </c>
      <c r="G92" s="89">
        <v>20271</v>
      </c>
      <c r="H92" s="89">
        <v>20425</v>
      </c>
      <c r="I92" s="89">
        <v>20898</v>
      </c>
      <c r="J92" s="89">
        <v>21083</v>
      </c>
      <c r="K92" s="90">
        <v>21192</v>
      </c>
      <c r="L92" s="90">
        <v>21437</v>
      </c>
      <c r="M92" s="90">
        <v>21950</v>
      </c>
      <c r="N92" s="90">
        <v>22327</v>
      </c>
      <c r="O92" s="90">
        <v>22691</v>
      </c>
      <c r="P92" s="90">
        <v>23352</v>
      </c>
      <c r="Q92" s="90">
        <v>23921</v>
      </c>
      <c r="R92" s="90">
        <v>24586</v>
      </c>
      <c r="S92" s="90">
        <v>25050</v>
      </c>
      <c r="T92" s="90">
        <v>25525</v>
      </c>
      <c r="U92" s="90">
        <v>25267</v>
      </c>
      <c r="V92" s="90">
        <v>24555</v>
      </c>
      <c r="W92" s="90">
        <v>25282</v>
      </c>
      <c r="X92" s="90"/>
      <c r="Y92" s="90">
        <f t="shared" si="21"/>
        <v>5551</v>
      </c>
      <c r="Z92" s="90">
        <f t="shared" si="22"/>
        <v>28.133394151335462</v>
      </c>
      <c r="AA92" s="90">
        <f t="shared" si="23"/>
        <v>80</v>
      </c>
      <c r="AB92" s="90">
        <f t="shared" si="24"/>
        <v>135</v>
      </c>
      <c r="AC92" s="86"/>
      <c r="AP92" s="78"/>
      <c r="AQ92" s="109">
        <v>88</v>
      </c>
      <c r="AR92" s="103" t="s">
        <v>211</v>
      </c>
      <c r="AS92" s="101">
        <f t="shared" si="25"/>
        <v>28.133394151335462</v>
      </c>
      <c r="AT92" s="101">
        <f t="shared" si="26"/>
        <v>28.142194151335463</v>
      </c>
      <c r="AU92" s="102">
        <f t="shared" si="27"/>
        <v>135</v>
      </c>
      <c r="AV92" s="102" t="str">
        <f t="shared" si="28"/>
        <v>Coburg North</v>
      </c>
      <c r="AW92" s="101">
        <f t="shared" si="29"/>
        <v>40.251072620371843</v>
      </c>
      <c r="AX92" s="71"/>
      <c r="AY92" s="71"/>
      <c r="AZ92" s="71"/>
      <c r="BA92" s="71"/>
    </row>
    <row r="93" spans="1:53" x14ac:dyDescent="0.3">
      <c r="A93" s="87">
        <v>89</v>
      </c>
      <c r="C93" s="88" t="s">
        <v>194</v>
      </c>
      <c r="D93" s="89">
        <v>9701</v>
      </c>
      <c r="E93" s="89">
        <v>9750</v>
      </c>
      <c r="F93" s="89">
        <v>9837</v>
      </c>
      <c r="G93" s="89">
        <v>10008</v>
      </c>
      <c r="H93" s="89">
        <v>10228</v>
      </c>
      <c r="I93" s="89">
        <v>10431</v>
      </c>
      <c r="J93" s="89">
        <v>10523</v>
      </c>
      <c r="K93" s="90">
        <v>10544</v>
      </c>
      <c r="L93" s="90">
        <v>10732</v>
      </c>
      <c r="M93" s="90">
        <v>10887</v>
      </c>
      <c r="N93" s="90">
        <v>11163</v>
      </c>
      <c r="O93" s="90">
        <v>11380</v>
      </c>
      <c r="P93" s="90">
        <v>11439</v>
      </c>
      <c r="Q93" s="90">
        <v>11750</v>
      </c>
      <c r="R93" s="90">
        <v>12142</v>
      </c>
      <c r="S93" s="90">
        <v>12353</v>
      </c>
      <c r="T93" s="90">
        <v>12586</v>
      </c>
      <c r="U93" s="90">
        <v>12534</v>
      </c>
      <c r="V93" s="90">
        <v>12551</v>
      </c>
      <c r="W93" s="90">
        <v>12764</v>
      </c>
      <c r="X93" s="90"/>
      <c r="Y93" s="90">
        <f t="shared" si="21"/>
        <v>3063</v>
      </c>
      <c r="Z93" s="90">
        <f t="shared" si="22"/>
        <v>31.574064529429958</v>
      </c>
      <c r="AA93" s="90">
        <f t="shared" si="23"/>
        <v>145</v>
      </c>
      <c r="AB93" s="90">
        <f t="shared" si="24"/>
        <v>117</v>
      </c>
      <c r="AC93" s="86"/>
      <c r="AP93" s="78"/>
      <c r="AQ93" s="109">
        <v>89</v>
      </c>
      <c r="AR93" s="103" t="s">
        <v>194</v>
      </c>
      <c r="AS93" s="101">
        <f t="shared" si="25"/>
        <v>31.574064529429958</v>
      </c>
      <c r="AT93" s="101">
        <f t="shared" si="26"/>
        <v>31.582964529429958</v>
      </c>
      <c r="AU93" s="102">
        <f t="shared" si="27"/>
        <v>117</v>
      </c>
      <c r="AV93" s="102" t="str">
        <f t="shared" si="28"/>
        <v>Nagambie</v>
      </c>
      <c r="AW93" s="101">
        <f t="shared" si="29"/>
        <v>40.023752969121141</v>
      </c>
      <c r="AX93" s="71"/>
      <c r="AY93" s="71"/>
      <c r="AZ93" s="71"/>
      <c r="BA93" s="71"/>
    </row>
    <row r="94" spans="1:53" x14ac:dyDescent="0.3">
      <c r="A94" s="87">
        <v>90</v>
      </c>
      <c r="C94" s="91" t="s">
        <v>478</v>
      </c>
      <c r="D94" s="92">
        <v>2925</v>
      </c>
      <c r="E94" s="92">
        <v>2957</v>
      </c>
      <c r="F94" s="92">
        <v>2952</v>
      </c>
      <c r="G94" s="92">
        <v>2903</v>
      </c>
      <c r="H94" s="92">
        <v>2905</v>
      </c>
      <c r="I94" s="92">
        <v>2912</v>
      </c>
      <c r="J94" s="92">
        <v>2906</v>
      </c>
      <c r="K94" s="92">
        <v>2907</v>
      </c>
      <c r="L94" s="92">
        <v>2893</v>
      </c>
      <c r="M94" s="92">
        <v>2891</v>
      </c>
      <c r="N94" s="92">
        <v>2869</v>
      </c>
      <c r="O94" s="92">
        <v>2895</v>
      </c>
      <c r="P94" s="92">
        <v>3094</v>
      </c>
      <c r="Q94" s="92">
        <v>3120</v>
      </c>
      <c r="R94" s="92">
        <v>3126</v>
      </c>
      <c r="S94" s="92">
        <v>3163</v>
      </c>
      <c r="T94" s="92">
        <v>3186</v>
      </c>
      <c r="U94" s="92">
        <v>3186</v>
      </c>
      <c r="V94" s="92">
        <v>3200</v>
      </c>
      <c r="W94" s="92">
        <v>3230</v>
      </c>
      <c r="X94" s="92"/>
      <c r="Y94" s="90">
        <f t="shared" si="21"/>
        <v>305</v>
      </c>
      <c r="Z94" s="90">
        <f t="shared" si="22"/>
        <v>10.427350427350428</v>
      </c>
      <c r="AA94" s="90">
        <f t="shared" si="23"/>
        <v>322</v>
      </c>
      <c r="AB94" s="90">
        <f t="shared" si="24"/>
        <v>277</v>
      </c>
      <c r="AC94" s="86"/>
      <c r="AP94" s="78"/>
      <c r="AQ94" s="109">
        <v>90</v>
      </c>
      <c r="AR94" s="104" t="s">
        <v>478</v>
      </c>
      <c r="AS94" s="101">
        <f t="shared" si="25"/>
        <v>10.427350427350428</v>
      </c>
      <c r="AT94" s="101">
        <f t="shared" si="26"/>
        <v>10.436350427350428</v>
      </c>
      <c r="AU94" s="102">
        <f t="shared" si="27"/>
        <v>277</v>
      </c>
      <c r="AV94" s="102" t="str">
        <f t="shared" si="28"/>
        <v>Ashwood - Chadstone</v>
      </c>
      <c r="AW94" s="101">
        <f t="shared" si="29"/>
        <v>38.860802157061002</v>
      </c>
      <c r="AX94" s="71"/>
      <c r="AY94" s="71"/>
      <c r="AZ94" s="71"/>
      <c r="BA94" s="71"/>
    </row>
    <row r="95" spans="1:53" x14ac:dyDescent="0.3">
      <c r="A95" s="87">
        <v>91</v>
      </c>
      <c r="C95" s="88" t="s">
        <v>298</v>
      </c>
      <c r="D95" s="89">
        <v>9074</v>
      </c>
      <c r="E95" s="89">
        <v>9135</v>
      </c>
      <c r="F95" s="89">
        <v>9212</v>
      </c>
      <c r="G95" s="89">
        <v>9251</v>
      </c>
      <c r="H95" s="89">
        <v>9307</v>
      </c>
      <c r="I95" s="89">
        <v>9387</v>
      </c>
      <c r="J95" s="89">
        <v>9420</v>
      </c>
      <c r="K95" s="90">
        <v>9422</v>
      </c>
      <c r="L95" s="90">
        <v>9421</v>
      </c>
      <c r="M95" s="90">
        <v>9496</v>
      </c>
      <c r="N95" s="90">
        <v>9545</v>
      </c>
      <c r="O95" s="90">
        <v>9764</v>
      </c>
      <c r="P95" s="90">
        <v>10276</v>
      </c>
      <c r="Q95" s="90">
        <v>10645</v>
      </c>
      <c r="R95" s="90">
        <v>10987</v>
      </c>
      <c r="S95" s="90">
        <v>11383</v>
      </c>
      <c r="T95" s="90">
        <v>11670</v>
      </c>
      <c r="U95" s="90">
        <v>11760</v>
      </c>
      <c r="V95" s="90">
        <v>12087</v>
      </c>
      <c r="W95" s="90">
        <v>12392</v>
      </c>
      <c r="X95" s="90"/>
      <c r="Y95" s="90">
        <f t="shared" si="21"/>
        <v>3318</v>
      </c>
      <c r="Z95" s="90">
        <f t="shared" si="22"/>
        <v>36.566012783777829</v>
      </c>
      <c r="AA95" s="90">
        <f t="shared" si="23"/>
        <v>133</v>
      </c>
      <c r="AB95" s="90">
        <f t="shared" si="24"/>
        <v>93</v>
      </c>
      <c r="AC95" s="86"/>
      <c r="AP95" s="78"/>
      <c r="AQ95" s="109">
        <v>91</v>
      </c>
      <c r="AR95" s="103" t="s">
        <v>298</v>
      </c>
      <c r="AS95" s="101">
        <f t="shared" si="25"/>
        <v>36.566012783777829</v>
      </c>
      <c r="AT95" s="101">
        <f t="shared" si="26"/>
        <v>36.575112783777826</v>
      </c>
      <c r="AU95" s="102">
        <f t="shared" si="27"/>
        <v>93</v>
      </c>
      <c r="AV95" s="102" t="str">
        <f t="shared" si="28"/>
        <v>Queenscliff</v>
      </c>
      <c r="AW95" s="101">
        <f t="shared" si="29"/>
        <v>38.619854721549636</v>
      </c>
      <c r="AX95" s="71"/>
      <c r="AY95" s="71"/>
      <c r="AZ95" s="71"/>
      <c r="BA95" s="71"/>
    </row>
    <row r="96" spans="1:53" x14ac:dyDescent="0.3">
      <c r="A96" s="87">
        <v>92</v>
      </c>
      <c r="C96" s="91" t="s">
        <v>502</v>
      </c>
      <c r="D96" s="92">
        <v>11232</v>
      </c>
      <c r="E96" s="92">
        <v>11220</v>
      </c>
      <c r="F96" s="92">
        <v>11218</v>
      </c>
      <c r="G96" s="92">
        <v>11265</v>
      </c>
      <c r="H96" s="92">
        <v>11327</v>
      </c>
      <c r="I96" s="92">
        <v>11385</v>
      </c>
      <c r="J96" s="92">
        <v>11489</v>
      </c>
      <c r="K96" s="92">
        <v>11568</v>
      </c>
      <c r="L96" s="92">
        <v>11667</v>
      </c>
      <c r="M96" s="92">
        <v>11696</v>
      </c>
      <c r="N96" s="92">
        <v>11765</v>
      </c>
      <c r="O96" s="92">
        <v>11850</v>
      </c>
      <c r="P96" s="92">
        <v>11537</v>
      </c>
      <c r="Q96" s="92">
        <v>11576</v>
      </c>
      <c r="R96" s="92">
        <v>11590</v>
      </c>
      <c r="S96" s="92">
        <v>11628</v>
      </c>
      <c r="T96" s="92">
        <v>11706</v>
      </c>
      <c r="U96" s="92">
        <v>11772</v>
      </c>
      <c r="V96" s="92">
        <v>11982</v>
      </c>
      <c r="W96" s="92">
        <v>12095</v>
      </c>
      <c r="X96" s="92"/>
      <c r="Y96" s="90">
        <f t="shared" si="21"/>
        <v>863</v>
      </c>
      <c r="Z96" s="90">
        <f t="shared" si="22"/>
        <v>7.6834045584045576</v>
      </c>
      <c r="AA96" s="90">
        <f t="shared" si="23"/>
        <v>280</v>
      </c>
      <c r="AB96" s="90">
        <f t="shared" si="24"/>
        <v>301</v>
      </c>
      <c r="AC96" s="86"/>
      <c r="AP96" s="78"/>
      <c r="AQ96" s="109">
        <v>92</v>
      </c>
      <c r="AR96" s="104" t="s">
        <v>502</v>
      </c>
      <c r="AS96" s="101">
        <f t="shared" si="25"/>
        <v>7.6834045584045576</v>
      </c>
      <c r="AT96" s="101">
        <f t="shared" si="26"/>
        <v>7.6926045584045575</v>
      </c>
      <c r="AU96" s="102">
        <f t="shared" si="27"/>
        <v>301</v>
      </c>
      <c r="AV96" s="102" t="str">
        <f t="shared" si="28"/>
        <v>Upper Yarra Valley</v>
      </c>
      <c r="AW96" s="101">
        <f t="shared" si="29"/>
        <v>37.988826815642454</v>
      </c>
      <c r="AX96" s="71"/>
      <c r="AY96" s="71"/>
      <c r="AZ96" s="71"/>
      <c r="BA96" s="71"/>
    </row>
    <row r="97" spans="1:53" x14ac:dyDescent="0.3">
      <c r="A97" s="87">
        <v>93</v>
      </c>
      <c r="C97" s="88" t="s">
        <v>332</v>
      </c>
      <c r="D97" s="89">
        <v>12455</v>
      </c>
      <c r="E97" s="89">
        <v>12367</v>
      </c>
      <c r="F97" s="89">
        <v>12334</v>
      </c>
      <c r="G97" s="89">
        <v>12241</v>
      </c>
      <c r="H97" s="89">
        <v>12224</v>
      </c>
      <c r="I97" s="89">
        <v>12223</v>
      </c>
      <c r="J97" s="89">
        <v>12234</v>
      </c>
      <c r="K97" s="90">
        <v>12199</v>
      </c>
      <c r="L97" s="90">
        <v>12219</v>
      </c>
      <c r="M97" s="90">
        <v>12234</v>
      </c>
      <c r="N97" s="90">
        <v>12313</v>
      </c>
      <c r="O97" s="90">
        <v>12320</v>
      </c>
      <c r="P97" s="90">
        <v>12281</v>
      </c>
      <c r="Q97" s="90">
        <v>12354</v>
      </c>
      <c r="R97" s="90">
        <v>12361</v>
      </c>
      <c r="S97" s="90">
        <v>12340</v>
      </c>
      <c r="T97" s="90">
        <v>12294</v>
      </c>
      <c r="U97" s="90">
        <v>11865</v>
      </c>
      <c r="V97" s="90">
        <v>11500</v>
      </c>
      <c r="W97" s="90">
        <v>11674</v>
      </c>
      <c r="X97" s="90"/>
      <c r="Y97" s="90">
        <f t="shared" si="21"/>
        <v>-781</v>
      </c>
      <c r="Z97" s="90">
        <f t="shared" si="22"/>
        <v>-6.2705740666399041</v>
      </c>
      <c r="AA97" s="90">
        <f t="shared" si="23"/>
        <v>411</v>
      </c>
      <c r="AB97" s="90">
        <f t="shared" si="24"/>
        <v>398</v>
      </c>
      <c r="AC97" s="86"/>
      <c r="AP97" s="78"/>
      <c r="AQ97" s="109">
        <v>93</v>
      </c>
      <c r="AR97" s="103" t="s">
        <v>332</v>
      </c>
      <c r="AS97" s="101">
        <f t="shared" si="25"/>
        <v>-6.2705740666399041</v>
      </c>
      <c r="AT97" s="101">
        <f t="shared" si="26"/>
        <v>-6.2612740666399045</v>
      </c>
      <c r="AU97" s="102">
        <f t="shared" si="27"/>
        <v>403</v>
      </c>
      <c r="AV97" s="102" t="str">
        <f t="shared" si="28"/>
        <v>Chirnside Park</v>
      </c>
      <c r="AW97" s="101">
        <f t="shared" si="29"/>
        <v>36.566012783777829</v>
      </c>
      <c r="AX97" s="71"/>
      <c r="AY97" s="71"/>
      <c r="AZ97" s="71"/>
      <c r="BA97" s="71"/>
    </row>
    <row r="98" spans="1:53" x14ac:dyDescent="0.3">
      <c r="A98" s="87">
        <v>94</v>
      </c>
      <c r="C98" s="88" t="s">
        <v>343</v>
      </c>
      <c r="D98" s="89">
        <v>15447</v>
      </c>
      <c r="E98" s="89">
        <v>15933</v>
      </c>
      <c r="F98" s="89">
        <v>16442</v>
      </c>
      <c r="G98" s="89">
        <v>16732</v>
      </c>
      <c r="H98" s="89">
        <v>16836</v>
      </c>
      <c r="I98" s="89">
        <v>17285</v>
      </c>
      <c r="J98" s="89">
        <v>17583</v>
      </c>
      <c r="K98" s="90">
        <v>18698</v>
      </c>
      <c r="L98" s="90">
        <v>19274</v>
      </c>
      <c r="M98" s="90">
        <v>19814</v>
      </c>
      <c r="N98" s="90">
        <v>20237</v>
      </c>
      <c r="O98" s="90">
        <v>20947</v>
      </c>
      <c r="P98" s="90">
        <v>23855</v>
      </c>
      <c r="Q98" s="90">
        <v>25484</v>
      </c>
      <c r="R98" s="90">
        <v>26785</v>
      </c>
      <c r="S98" s="90">
        <v>27555</v>
      </c>
      <c r="T98" s="90">
        <v>28460</v>
      </c>
      <c r="U98" s="90">
        <v>25772</v>
      </c>
      <c r="V98" s="90">
        <v>23649</v>
      </c>
      <c r="W98" s="90">
        <v>26931</v>
      </c>
      <c r="X98" s="90"/>
      <c r="Y98" s="90">
        <f t="shared" si="21"/>
        <v>11484</v>
      </c>
      <c r="Z98" s="90">
        <f t="shared" si="22"/>
        <v>74.344532919013389</v>
      </c>
      <c r="AA98" s="90">
        <f t="shared" si="23"/>
        <v>29</v>
      </c>
      <c r="AB98" s="90">
        <f t="shared" si="24"/>
        <v>51</v>
      </c>
      <c r="AC98" s="86"/>
      <c r="AP98" s="78"/>
      <c r="AQ98" s="109">
        <v>94</v>
      </c>
      <c r="AR98" s="103" t="s">
        <v>343</v>
      </c>
      <c r="AS98" s="101">
        <f>VLOOKUP(AQ98,$A$5:$Z$437,24+$AT$3)</f>
        <v>74.344532919013389</v>
      </c>
      <c r="AT98" s="101">
        <f t="shared" si="26"/>
        <v>74.353932919013388</v>
      </c>
      <c r="AU98" s="102">
        <f t="shared" si="27"/>
        <v>51</v>
      </c>
      <c r="AV98" s="102" t="str">
        <f t="shared" si="28"/>
        <v>Deer Park - Derrimut</v>
      </c>
      <c r="AW98" s="101">
        <f t="shared" si="29"/>
        <v>36.508174591270439</v>
      </c>
      <c r="AX98" s="71"/>
      <c r="AY98" s="71"/>
      <c r="AZ98" s="71"/>
      <c r="BA98" s="71"/>
    </row>
    <row r="99" spans="1:53" x14ac:dyDescent="0.3">
      <c r="A99" s="87">
        <v>95</v>
      </c>
      <c r="C99" s="88" t="s">
        <v>333</v>
      </c>
      <c r="D99" s="89">
        <v>10961</v>
      </c>
      <c r="E99" s="89">
        <v>10947</v>
      </c>
      <c r="F99" s="89">
        <v>10961</v>
      </c>
      <c r="G99" s="89">
        <v>11068</v>
      </c>
      <c r="H99" s="89">
        <v>11456</v>
      </c>
      <c r="I99" s="89">
        <v>11884</v>
      </c>
      <c r="J99" s="89">
        <v>12078</v>
      </c>
      <c r="K99" s="90">
        <v>12254</v>
      </c>
      <c r="L99" s="90">
        <v>12529</v>
      </c>
      <c r="M99" s="90">
        <v>12690</v>
      </c>
      <c r="N99" s="90">
        <v>12858</v>
      </c>
      <c r="O99" s="90">
        <v>12891</v>
      </c>
      <c r="P99" s="90">
        <v>13443</v>
      </c>
      <c r="Q99" s="90">
        <v>13507</v>
      </c>
      <c r="R99" s="90">
        <v>13827</v>
      </c>
      <c r="S99" s="90">
        <v>14288</v>
      </c>
      <c r="T99" s="90">
        <v>14412</v>
      </c>
      <c r="U99" s="90">
        <v>13890</v>
      </c>
      <c r="V99" s="90">
        <v>13949</v>
      </c>
      <c r="W99" s="90">
        <v>14740</v>
      </c>
      <c r="X99" s="90"/>
      <c r="Y99" s="90">
        <f t="shared" si="21"/>
        <v>3779</v>
      </c>
      <c r="Z99" s="90">
        <f t="shared" si="22"/>
        <v>34.476781315573398</v>
      </c>
      <c r="AA99" s="90">
        <f t="shared" si="23"/>
        <v>121</v>
      </c>
      <c r="AB99" s="90">
        <f t="shared" si="24"/>
        <v>99</v>
      </c>
      <c r="AC99" s="86"/>
      <c r="AP99" s="78"/>
      <c r="AQ99" s="109">
        <v>95</v>
      </c>
      <c r="AR99" s="103" t="s">
        <v>333</v>
      </c>
      <c r="AS99" s="101">
        <f t="shared" si="25"/>
        <v>34.476781315573398</v>
      </c>
      <c r="AT99" s="101">
        <f t="shared" si="26"/>
        <v>34.4862813155734</v>
      </c>
      <c r="AU99" s="102">
        <f t="shared" si="27"/>
        <v>99</v>
      </c>
      <c r="AV99" s="102" t="str">
        <f t="shared" si="28"/>
        <v>Narre Warren North</v>
      </c>
      <c r="AW99" s="101">
        <f t="shared" si="29"/>
        <v>36.448287329564351</v>
      </c>
      <c r="AX99" s="71"/>
      <c r="AY99" s="71"/>
      <c r="AZ99" s="71"/>
      <c r="BA99" s="71"/>
    </row>
    <row r="100" spans="1:53" x14ac:dyDescent="0.3">
      <c r="A100" s="87">
        <v>96</v>
      </c>
      <c r="C100" s="91" t="s">
        <v>456</v>
      </c>
      <c r="D100" s="92">
        <v>10781</v>
      </c>
      <c r="E100" s="92">
        <v>10945</v>
      </c>
      <c r="F100" s="92">
        <v>11036</v>
      </c>
      <c r="G100" s="92">
        <v>11184</v>
      </c>
      <c r="H100" s="92">
        <v>11350</v>
      </c>
      <c r="I100" s="92">
        <v>11558</v>
      </c>
      <c r="J100" s="92">
        <v>11735</v>
      </c>
      <c r="K100" s="92">
        <v>11866</v>
      </c>
      <c r="L100" s="92">
        <v>11927</v>
      </c>
      <c r="M100" s="92">
        <v>12113</v>
      </c>
      <c r="N100" s="92">
        <v>12399</v>
      </c>
      <c r="O100" s="92">
        <v>12897</v>
      </c>
      <c r="P100" s="92">
        <v>13494</v>
      </c>
      <c r="Q100" s="92">
        <v>14083</v>
      </c>
      <c r="R100" s="92">
        <v>14636</v>
      </c>
      <c r="S100" s="92">
        <v>15399</v>
      </c>
      <c r="T100" s="92">
        <v>15909</v>
      </c>
      <c r="U100" s="92">
        <v>16452</v>
      </c>
      <c r="V100" s="92">
        <v>27398</v>
      </c>
      <c r="W100" s="92">
        <v>28487</v>
      </c>
      <c r="X100" s="92"/>
      <c r="Y100" s="90">
        <f t="shared" si="21"/>
        <v>17706</v>
      </c>
      <c r="Z100" s="90">
        <f t="shared" si="22"/>
        <v>164.2333735275021</v>
      </c>
      <c r="AA100" s="90">
        <f t="shared" si="23"/>
        <v>15</v>
      </c>
      <c r="AB100" s="90">
        <f t="shared" si="24"/>
        <v>25</v>
      </c>
      <c r="AC100" s="86"/>
      <c r="AP100" s="78"/>
      <c r="AQ100" s="109">
        <v>96</v>
      </c>
      <c r="AR100" s="104" t="s">
        <v>456</v>
      </c>
      <c r="AS100" s="101">
        <f t="shared" si="25"/>
        <v>164.2333735275021</v>
      </c>
      <c r="AT100" s="101">
        <f t="shared" si="26"/>
        <v>164.2429735275021</v>
      </c>
      <c r="AU100" s="102">
        <f t="shared" si="27"/>
        <v>25</v>
      </c>
      <c r="AV100" s="102" t="str">
        <f t="shared" si="28"/>
        <v>Carrum Downs</v>
      </c>
      <c r="AW100" s="101">
        <f t="shared" si="29"/>
        <v>36.140350877192986</v>
      </c>
      <c r="AX100" s="71"/>
      <c r="AY100" s="71"/>
      <c r="AZ100" s="71"/>
      <c r="BA100" s="71"/>
    </row>
    <row r="101" spans="1:53" x14ac:dyDescent="0.3">
      <c r="A101" s="87">
        <v>97</v>
      </c>
      <c r="C101" s="91" t="s">
        <v>538</v>
      </c>
      <c r="D101" s="92">
        <v>5854</v>
      </c>
      <c r="E101" s="92">
        <v>5926</v>
      </c>
      <c r="F101" s="92">
        <v>6037</v>
      </c>
      <c r="G101" s="92">
        <v>6048</v>
      </c>
      <c r="H101" s="92">
        <v>6153</v>
      </c>
      <c r="I101" s="92">
        <v>6203</v>
      </c>
      <c r="J101" s="92">
        <v>6287</v>
      </c>
      <c r="K101" s="92">
        <v>6305</v>
      </c>
      <c r="L101" s="92">
        <v>6340</v>
      </c>
      <c r="M101" s="92">
        <v>6332</v>
      </c>
      <c r="N101" s="92">
        <v>6371</v>
      </c>
      <c r="O101" s="92">
        <v>6323</v>
      </c>
      <c r="P101" s="92">
        <v>6381</v>
      </c>
      <c r="Q101" s="92">
        <v>6435</v>
      </c>
      <c r="R101" s="92">
        <v>6422</v>
      </c>
      <c r="S101" s="92">
        <v>6395</v>
      </c>
      <c r="T101" s="92">
        <v>6426</v>
      </c>
      <c r="U101" s="92">
        <v>6365</v>
      </c>
      <c r="V101" s="92">
        <v>6498</v>
      </c>
      <c r="W101" s="92">
        <v>6662</v>
      </c>
      <c r="X101" s="92"/>
      <c r="Y101" s="90">
        <f t="shared" si="21"/>
        <v>808</v>
      </c>
      <c r="Z101" s="90">
        <f t="shared" si="22"/>
        <v>13.802528185855826</v>
      </c>
      <c r="AA101" s="90">
        <f t="shared" si="23"/>
        <v>283</v>
      </c>
      <c r="AB101" s="90">
        <f t="shared" si="24"/>
        <v>247</v>
      </c>
      <c r="AC101" s="86"/>
      <c r="AP101" s="78"/>
      <c r="AQ101" s="109">
        <v>97</v>
      </c>
      <c r="AR101" s="104" t="s">
        <v>538</v>
      </c>
      <c r="AS101" s="101">
        <f t="shared" si="25"/>
        <v>13.802528185855826</v>
      </c>
      <c r="AT101" s="101">
        <f t="shared" si="26"/>
        <v>13.812228185855826</v>
      </c>
      <c r="AU101" s="102">
        <f t="shared" si="27"/>
        <v>247</v>
      </c>
      <c r="AV101" s="102" t="str">
        <f t="shared" si="28"/>
        <v>St Kilda</v>
      </c>
      <c r="AW101" s="101">
        <f t="shared" si="29"/>
        <v>36.109396514885333</v>
      </c>
      <c r="AX101" s="71"/>
      <c r="AY101" s="71"/>
      <c r="AZ101" s="71"/>
      <c r="BA101" s="71"/>
    </row>
    <row r="102" spans="1:53" x14ac:dyDescent="0.3">
      <c r="A102" s="87">
        <v>98</v>
      </c>
      <c r="C102" s="88" t="s">
        <v>131</v>
      </c>
      <c r="D102" s="89">
        <v>23584</v>
      </c>
      <c r="E102" s="89">
        <v>23998</v>
      </c>
      <c r="F102" s="89">
        <v>24353</v>
      </c>
      <c r="G102" s="89">
        <v>24772</v>
      </c>
      <c r="H102" s="89">
        <v>25319</v>
      </c>
      <c r="I102" s="89">
        <v>25841</v>
      </c>
      <c r="J102" s="89">
        <v>26015</v>
      </c>
      <c r="K102" s="90">
        <v>26234</v>
      </c>
      <c r="L102" s="90">
        <v>26609</v>
      </c>
      <c r="M102" s="90">
        <v>26966</v>
      </c>
      <c r="N102" s="90">
        <v>27328</v>
      </c>
      <c r="O102" s="90">
        <v>27700</v>
      </c>
      <c r="P102" s="90">
        <v>27733</v>
      </c>
      <c r="Q102" s="90">
        <v>28240</v>
      </c>
      <c r="R102" s="90">
        <v>28660</v>
      </c>
      <c r="S102" s="90">
        <v>29202</v>
      </c>
      <c r="T102" s="90">
        <v>29463</v>
      </c>
      <c r="U102" s="90">
        <v>29019</v>
      </c>
      <c r="V102" s="90">
        <v>27071</v>
      </c>
      <c r="W102" s="90">
        <v>28069</v>
      </c>
      <c r="X102" s="90"/>
      <c r="Y102" s="90">
        <f t="shared" si="21"/>
        <v>4485</v>
      </c>
      <c r="Z102" s="90">
        <f t="shared" si="22"/>
        <v>19.017130257801902</v>
      </c>
      <c r="AA102" s="90">
        <f t="shared" si="23"/>
        <v>104</v>
      </c>
      <c r="AB102" s="90">
        <f t="shared" si="24"/>
        <v>205</v>
      </c>
      <c r="AC102" s="86"/>
      <c r="AP102" s="78"/>
      <c r="AQ102" s="109">
        <v>98</v>
      </c>
      <c r="AR102" s="103" t="s">
        <v>131</v>
      </c>
      <c r="AS102" s="101">
        <f t="shared" si="25"/>
        <v>19.017130257801902</v>
      </c>
      <c r="AT102" s="101">
        <f t="shared" si="26"/>
        <v>19.026930257801901</v>
      </c>
      <c r="AU102" s="102">
        <f t="shared" si="27"/>
        <v>205</v>
      </c>
      <c r="AV102" s="102" t="str">
        <f t="shared" si="28"/>
        <v>Aspendale Gardens - Waterways</v>
      </c>
      <c r="AW102" s="101">
        <f t="shared" si="29"/>
        <v>34.849618434834653</v>
      </c>
      <c r="AX102" s="71"/>
      <c r="AY102" s="71"/>
      <c r="AZ102" s="71"/>
      <c r="BA102" s="71"/>
    </row>
    <row r="103" spans="1:53" x14ac:dyDescent="0.3">
      <c r="A103" s="87">
        <v>99</v>
      </c>
      <c r="C103" s="88" t="s">
        <v>259</v>
      </c>
      <c r="D103" s="89">
        <v>6293</v>
      </c>
      <c r="E103" s="89">
        <v>6273</v>
      </c>
      <c r="F103" s="89">
        <v>6293</v>
      </c>
      <c r="G103" s="89">
        <v>6434</v>
      </c>
      <c r="H103" s="89">
        <v>6490</v>
      </c>
      <c r="I103" s="89">
        <v>6700</v>
      </c>
      <c r="J103" s="89">
        <v>6784</v>
      </c>
      <c r="K103" s="90">
        <v>6852</v>
      </c>
      <c r="L103" s="90">
        <v>6905</v>
      </c>
      <c r="M103" s="90">
        <v>7038</v>
      </c>
      <c r="N103" s="90">
        <v>7281</v>
      </c>
      <c r="O103" s="90">
        <v>7533</v>
      </c>
      <c r="P103" s="90">
        <v>8095</v>
      </c>
      <c r="Q103" s="90">
        <v>8410</v>
      </c>
      <c r="R103" s="90">
        <v>8668</v>
      </c>
      <c r="S103" s="90">
        <v>8866</v>
      </c>
      <c r="T103" s="90">
        <v>9039</v>
      </c>
      <c r="U103" s="90">
        <v>8885</v>
      </c>
      <c r="V103" s="90">
        <v>8613</v>
      </c>
      <c r="W103" s="90">
        <v>8826</v>
      </c>
      <c r="X103" s="90"/>
      <c r="Y103" s="90">
        <f t="shared" si="21"/>
        <v>2533</v>
      </c>
      <c r="Z103" s="90">
        <f t="shared" si="22"/>
        <v>40.251072620371843</v>
      </c>
      <c r="AA103" s="90">
        <f t="shared" si="23"/>
        <v>168</v>
      </c>
      <c r="AB103" s="90">
        <f t="shared" si="24"/>
        <v>88</v>
      </c>
      <c r="AC103" s="86"/>
      <c r="AP103" s="78"/>
      <c r="AQ103" s="109">
        <v>99</v>
      </c>
      <c r="AR103" s="103" t="s">
        <v>259</v>
      </c>
      <c r="AS103" s="101">
        <f t="shared" si="25"/>
        <v>40.251072620371843</v>
      </c>
      <c r="AT103" s="101">
        <f t="shared" si="26"/>
        <v>40.260972620371845</v>
      </c>
      <c r="AU103" s="102">
        <f t="shared" si="27"/>
        <v>88</v>
      </c>
      <c r="AV103" s="102" t="str">
        <f t="shared" si="28"/>
        <v>Clayton South</v>
      </c>
      <c r="AW103" s="101">
        <f t="shared" si="29"/>
        <v>34.476781315573398</v>
      </c>
      <c r="AX103" s="71"/>
      <c r="AY103" s="71"/>
      <c r="AZ103" s="71"/>
      <c r="BA103" s="71"/>
    </row>
    <row r="104" spans="1:53" x14ac:dyDescent="0.3">
      <c r="A104" s="87">
        <v>100</v>
      </c>
      <c r="B104" s="149"/>
      <c r="C104" s="91" t="s">
        <v>552</v>
      </c>
      <c r="D104" s="92">
        <v>11508</v>
      </c>
      <c r="E104" s="92">
        <v>11543</v>
      </c>
      <c r="F104" s="92">
        <v>11519</v>
      </c>
      <c r="G104" s="92">
        <v>11583</v>
      </c>
      <c r="H104" s="92">
        <v>11655</v>
      </c>
      <c r="I104" s="92">
        <v>11759</v>
      </c>
      <c r="J104" s="92">
        <v>11888</v>
      </c>
      <c r="K104" s="92">
        <v>11981</v>
      </c>
      <c r="L104" s="92">
        <v>12013</v>
      </c>
      <c r="M104" s="92">
        <v>12015</v>
      </c>
      <c r="N104" s="92">
        <v>11935</v>
      </c>
      <c r="O104" s="92">
        <v>11851</v>
      </c>
      <c r="P104" s="92">
        <v>12411</v>
      </c>
      <c r="Q104" s="92">
        <v>12498</v>
      </c>
      <c r="R104" s="92">
        <v>12546</v>
      </c>
      <c r="S104" s="92">
        <v>12574</v>
      </c>
      <c r="T104" s="92">
        <v>12584</v>
      </c>
      <c r="U104" s="92">
        <v>12474</v>
      </c>
      <c r="V104" s="92">
        <v>12627</v>
      </c>
      <c r="W104" s="92">
        <v>12640</v>
      </c>
      <c r="X104" s="92"/>
      <c r="Y104" s="90">
        <f t="shared" si="21"/>
        <v>1132</v>
      </c>
      <c r="Z104" s="90">
        <f t="shared" si="22"/>
        <v>9.8366353840806404</v>
      </c>
      <c r="AA104" s="90">
        <f t="shared" si="23"/>
        <v>264</v>
      </c>
      <c r="AB104" s="90">
        <f t="shared" si="24"/>
        <v>282</v>
      </c>
      <c r="AC104" s="86"/>
      <c r="AP104" s="78"/>
      <c r="AQ104" s="109">
        <v>100</v>
      </c>
      <c r="AR104" s="104" t="s">
        <v>552</v>
      </c>
      <c r="AS104" s="101">
        <f t="shared" si="25"/>
        <v>9.8366353840806404</v>
      </c>
      <c r="AT104" s="101">
        <f t="shared" si="26"/>
        <v>9.8466353840806402</v>
      </c>
      <c r="AU104" s="102">
        <f t="shared" si="27"/>
        <v>282</v>
      </c>
      <c r="AV104" s="102" t="str">
        <f t="shared" si="28"/>
        <v>Moonee Ponds</v>
      </c>
      <c r="AW104" s="101">
        <f t="shared" si="29"/>
        <v>34.084177708495709</v>
      </c>
      <c r="AX104" s="71"/>
      <c r="AY104" s="71"/>
      <c r="AZ104" s="71"/>
      <c r="BA104" s="71"/>
    </row>
    <row r="105" spans="1:53" x14ac:dyDescent="0.3">
      <c r="A105" s="87">
        <v>101</v>
      </c>
      <c r="C105" s="91" t="s">
        <v>553</v>
      </c>
      <c r="D105" s="92">
        <v>5733</v>
      </c>
      <c r="E105" s="92">
        <v>5708</v>
      </c>
      <c r="F105" s="92">
        <v>5663</v>
      </c>
      <c r="G105" s="92">
        <v>5632</v>
      </c>
      <c r="H105" s="92">
        <v>5641</v>
      </c>
      <c r="I105" s="92">
        <v>5605</v>
      </c>
      <c r="J105" s="92">
        <v>5520</v>
      </c>
      <c r="K105" s="92">
        <v>5419</v>
      </c>
      <c r="L105" s="92">
        <v>5359</v>
      </c>
      <c r="M105" s="92">
        <v>5314</v>
      </c>
      <c r="N105" s="92">
        <v>5301</v>
      </c>
      <c r="O105" s="92">
        <v>5289</v>
      </c>
      <c r="P105" s="92">
        <v>5402</v>
      </c>
      <c r="Q105" s="92">
        <v>5363</v>
      </c>
      <c r="R105" s="92">
        <v>5363</v>
      </c>
      <c r="S105" s="92">
        <v>5364</v>
      </c>
      <c r="T105" s="92">
        <v>5408</v>
      </c>
      <c r="U105" s="92">
        <v>5380</v>
      </c>
      <c r="V105" s="92">
        <v>5612</v>
      </c>
      <c r="W105" s="92">
        <v>5665</v>
      </c>
      <c r="X105" s="92"/>
      <c r="Y105" s="90">
        <f t="shared" si="21"/>
        <v>-68</v>
      </c>
      <c r="Z105" s="90">
        <f t="shared" si="22"/>
        <v>-1.1861154718297575</v>
      </c>
      <c r="AA105" s="90">
        <f t="shared" si="23"/>
        <v>373</v>
      </c>
      <c r="AB105" s="90">
        <f t="shared" si="24"/>
        <v>365</v>
      </c>
      <c r="AC105" s="86"/>
      <c r="AP105" s="78"/>
      <c r="AQ105" s="109">
        <v>101</v>
      </c>
      <c r="AR105" s="104" t="s">
        <v>553</v>
      </c>
      <c r="AS105" s="101">
        <f t="shared" si="25"/>
        <v>-1.1861154718297575</v>
      </c>
      <c r="AT105" s="101">
        <f t="shared" si="26"/>
        <v>-1.1760154718297575</v>
      </c>
      <c r="AU105" s="102">
        <f t="shared" si="27"/>
        <v>370</v>
      </c>
      <c r="AV105" s="102" t="str">
        <f t="shared" si="28"/>
        <v>Woodend</v>
      </c>
      <c r="AW105" s="101">
        <f t="shared" si="29"/>
        <v>34.044325945675716</v>
      </c>
      <c r="AX105" s="71"/>
      <c r="AY105" s="71"/>
      <c r="AZ105" s="71"/>
      <c r="BA105" s="71"/>
    </row>
    <row r="106" spans="1:53" x14ac:dyDescent="0.3">
      <c r="A106" s="87">
        <v>102</v>
      </c>
      <c r="C106" s="88" t="s">
        <v>164</v>
      </c>
      <c r="D106" s="89">
        <v>5602</v>
      </c>
      <c r="E106" s="89">
        <v>5653</v>
      </c>
      <c r="F106" s="89">
        <v>5761</v>
      </c>
      <c r="G106" s="89">
        <v>5939</v>
      </c>
      <c r="H106" s="89">
        <v>6185</v>
      </c>
      <c r="I106" s="89">
        <v>6454</v>
      </c>
      <c r="J106" s="89">
        <v>6684</v>
      </c>
      <c r="K106" s="90">
        <v>6867</v>
      </c>
      <c r="L106" s="90">
        <v>7124</v>
      </c>
      <c r="M106" s="90">
        <v>7253</v>
      </c>
      <c r="N106" s="90">
        <v>7767</v>
      </c>
      <c r="O106" s="90">
        <v>8245</v>
      </c>
      <c r="P106" s="90">
        <v>9144</v>
      </c>
      <c r="Q106" s="90">
        <v>9826</v>
      </c>
      <c r="R106" s="90">
        <v>10377</v>
      </c>
      <c r="S106" s="90">
        <v>10984</v>
      </c>
      <c r="T106" s="90">
        <v>11529</v>
      </c>
      <c r="U106" s="90">
        <v>11305</v>
      </c>
      <c r="V106" s="90">
        <v>9679</v>
      </c>
      <c r="W106" s="90">
        <v>10485</v>
      </c>
      <c r="X106" s="90"/>
      <c r="Y106" s="90">
        <f t="shared" si="21"/>
        <v>4883</v>
      </c>
      <c r="Z106" s="90">
        <f t="shared" si="22"/>
        <v>87.165298107818629</v>
      </c>
      <c r="AA106" s="90">
        <f t="shared" si="23"/>
        <v>90</v>
      </c>
      <c r="AB106" s="90">
        <f t="shared" si="24"/>
        <v>43</v>
      </c>
      <c r="AC106" s="86"/>
      <c r="AP106" s="78"/>
      <c r="AQ106" s="109">
        <v>102</v>
      </c>
      <c r="AR106" s="103" t="s">
        <v>164</v>
      </c>
      <c r="AS106" s="101">
        <f t="shared" si="25"/>
        <v>87.165298107818629</v>
      </c>
      <c r="AT106" s="101">
        <f t="shared" si="26"/>
        <v>87.175498107818626</v>
      </c>
      <c r="AU106" s="102">
        <f t="shared" si="27"/>
        <v>43</v>
      </c>
      <c r="AV106" s="102" t="str">
        <f t="shared" si="28"/>
        <v>Brunswick</v>
      </c>
      <c r="AW106" s="101">
        <f t="shared" si="29"/>
        <v>33.966992954083317</v>
      </c>
      <c r="AX106" s="71"/>
      <c r="AY106" s="71"/>
      <c r="AZ106" s="71"/>
      <c r="BA106" s="71"/>
    </row>
    <row r="107" spans="1:53" x14ac:dyDescent="0.3">
      <c r="A107" s="87">
        <v>103</v>
      </c>
      <c r="C107" s="91" t="s">
        <v>554</v>
      </c>
      <c r="D107" s="92">
        <v>5626</v>
      </c>
      <c r="E107" s="92">
        <v>5596</v>
      </c>
      <c r="F107" s="92">
        <v>5576</v>
      </c>
      <c r="G107" s="92">
        <v>5552</v>
      </c>
      <c r="H107" s="92">
        <v>5523</v>
      </c>
      <c r="I107" s="92">
        <v>5530</v>
      </c>
      <c r="J107" s="92">
        <v>5496</v>
      </c>
      <c r="K107" s="92">
        <v>5467</v>
      </c>
      <c r="L107" s="92">
        <v>5388</v>
      </c>
      <c r="M107" s="92">
        <v>5287</v>
      </c>
      <c r="N107" s="92">
        <v>5248</v>
      </c>
      <c r="O107" s="92">
        <v>5245</v>
      </c>
      <c r="P107" s="92">
        <v>5435</v>
      </c>
      <c r="Q107" s="92">
        <v>5410</v>
      </c>
      <c r="R107" s="92">
        <v>5354</v>
      </c>
      <c r="S107" s="92">
        <v>5340</v>
      </c>
      <c r="T107" s="92">
        <v>5357</v>
      </c>
      <c r="U107" s="92">
        <v>5363</v>
      </c>
      <c r="V107" s="92">
        <v>5349</v>
      </c>
      <c r="W107" s="92">
        <v>5322</v>
      </c>
      <c r="X107" s="92"/>
      <c r="Y107" s="90">
        <f t="shared" si="21"/>
        <v>-304</v>
      </c>
      <c r="Z107" s="90">
        <f t="shared" si="22"/>
        <v>-5.4034838250977604</v>
      </c>
      <c r="AA107" s="90">
        <f t="shared" si="23"/>
        <v>387</v>
      </c>
      <c r="AB107" s="90">
        <f t="shared" si="24"/>
        <v>392</v>
      </c>
      <c r="AC107" s="86"/>
      <c r="AP107" s="78"/>
      <c r="AQ107" s="109">
        <v>103</v>
      </c>
      <c r="AR107" s="104" t="s">
        <v>554</v>
      </c>
      <c r="AS107" s="101">
        <f t="shared" si="25"/>
        <v>-5.4034838250977604</v>
      </c>
      <c r="AT107" s="101">
        <f t="shared" si="26"/>
        <v>-5.3931838250977604</v>
      </c>
      <c r="AU107" s="102">
        <f t="shared" si="27"/>
        <v>397</v>
      </c>
      <c r="AV107" s="102" t="str">
        <f t="shared" si="28"/>
        <v>Wyndham Vale</v>
      </c>
      <c r="AW107" s="101">
        <f t="shared" si="29"/>
        <v>33.92234102419809</v>
      </c>
      <c r="AX107" s="71"/>
      <c r="AY107" s="71"/>
      <c r="AZ107" s="71"/>
      <c r="BA107" s="71"/>
    </row>
    <row r="108" spans="1:53" x14ac:dyDescent="0.3">
      <c r="A108" s="87">
        <v>104</v>
      </c>
      <c r="C108" s="91" t="s">
        <v>555</v>
      </c>
      <c r="D108" s="92">
        <v>7754</v>
      </c>
      <c r="E108" s="92">
        <v>7700</v>
      </c>
      <c r="F108" s="92">
        <v>7683</v>
      </c>
      <c r="G108" s="92">
        <v>7627</v>
      </c>
      <c r="H108" s="92">
        <v>7567</v>
      </c>
      <c r="I108" s="92">
        <v>7513</v>
      </c>
      <c r="J108" s="92">
        <v>7509</v>
      </c>
      <c r="K108" s="92">
        <v>7534</v>
      </c>
      <c r="L108" s="92">
        <v>7455</v>
      </c>
      <c r="M108" s="92">
        <v>7329</v>
      </c>
      <c r="N108" s="92">
        <v>7212</v>
      </c>
      <c r="O108" s="92">
        <v>7169</v>
      </c>
      <c r="P108" s="92">
        <v>7192</v>
      </c>
      <c r="Q108" s="92">
        <v>7225</v>
      </c>
      <c r="R108" s="92">
        <v>7177</v>
      </c>
      <c r="S108" s="92">
        <v>7103</v>
      </c>
      <c r="T108" s="92">
        <v>7045</v>
      </c>
      <c r="U108" s="92">
        <v>6958</v>
      </c>
      <c r="V108" s="92">
        <v>7143</v>
      </c>
      <c r="W108" s="92">
        <v>7164</v>
      </c>
      <c r="X108" s="92"/>
      <c r="Y108" s="90">
        <f t="shared" si="21"/>
        <v>-590</v>
      </c>
      <c r="Z108" s="90">
        <f t="shared" si="22"/>
        <v>-7.6089760123807064</v>
      </c>
      <c r="AA108" s="90">
        <f t="shared" si="23"/>
        <v>402</v>
      </c>
      <c r="AB108" s="90">
        <f t="shared" si="24"/>
        <v>402</v>
      </c>
      <c r="AC108" s="86"/>
      <c r="AP108" s="78"/>
      <c r="AQ108" s="109">
        <v>104</v>
      </c>
      <c r="AR108" s="104" t="s">
        <v>555</v>
      </c>
      <c r="AS108" s="101">
        <f t="shared" si="25"/>
        <v>-7.6089760123807064</v>
      </c>
      <c r="AT108" s="101">
        <f t="shared" si="26"/>
        <v>-7.5985760123807067</v>
      </c>
      <c r="AU108" s="102">
        <f t="shared" si="27"/>
        <v>407</v>
      </c>
      <c r="AV108" s="102" t="str">
        <f t="shared" si="28"/>
        <v>South Melbourne</v>
      </c>
      <c r="AW108" s="101">
        <f t="shared" si="29"/>
        <v>33.461333333333329</v>
      </c>
      <c r="AX108" s="71"/>
      <c r="AY108" s="71"/>
      <c r="AZ108" s="71"/>
      <c r="BA108" s="71"/>
    </row>
    <row r="109" spans="1:53" x14ac:dyDescent="0.3">
      <c r="A109" s="87">
        <v>105</v>
      </c>
      <c r="C109" s="91" t="s">
        <v>446</v>
      </c>
      <c r="D109" s="92">
        <v>26062</v>
      </c>
      <c r="E109" s="92">
        <v>25768</v>
      </c>
      <c r="F109" s="92">
        <v>25684</v>
      </c>
      <c r="G109" s="92">
        <v>25825</v>
      </c>
      <c r="H109" s="92">
        <v>25979</v>
      </c>
      <c r="I109" s="92">
        <v>26133</v>
      </c>
      <c r="J109" s="92">
        <v>26330</v>
      </c>
      <c r="K109" s="92">
        <v>26469</v>
      </c>
      <c r="L109" s="92">
        <v>26402</v>
      </c>
      <c r="M109" s="92">
        <v>26335</v>
      </c>
      <c r="N109" s="92">
        <v>26361</v>
      </c>
      <c r="O109" s="92">
        <v>26626</v>
      </c>
      <c r="P109" s="92">
        <v>26894</v>
      </c>
      <c r="Q109" s="92">
        <v>27294</v>
      </c>
      <c r="R109" s="92">
        <v>27441</v>
      </c>
      <c r="S109" s="92">
        <v>27571</v>
      </c>
      <c r="T109" s="92">
        <v>27622</v>
      </c>
      <c r="U109" s="92">
        <v>27375</v>
      </c>
      <c r="V109" s="92">
        <v>18254</v>
      </c>
      <c r="W109" s="92">
        <v>18401</v>
      </c>
      <c r="X109" s="92"/>
      <c r="Y109" s="90">
        <f t="shared" si="21"/>
        <v>-7661</v>
      </c>
      <c r="Z109" s="90">
        <f t="shared" si="22"/>
        <v>-29.39528815900545</v>
      </c>
      <c r="AA109" s="90">
        <f t="shared" si="23"/>
        <v>431</v>
      </c>
      <c r="AB109" s="90">
        <f t="shared" si="24"/>
        <v>424</v>
      </c>
      <c r="AC109" s="86"/>
      <c r="AP109" s="78"/>
      <c r="AQ109" s="109">
        <v>105</v>
      </c>
      <c r="AR109" s="104" t="s">
        <v>446</v>
      </c>
      <c r="AS109" s="101">
        <f t="shared" si="25"/>
        <v>-29.39528815900545</v>
      </c>
      <c r="AT109" s="101">
        <f t="shared" si="26"/>
        <v>-29.384788159005449</v>
      </c>
      <c r="AU109" s="102">
        <f t="shared" si="27"/>
        <v>429</v>
      </c>
      <c r="AV109" s="102" t="str">
        <f t="shared" si="28"/>
        <v>Longford - Loch Sport</v>
      </c>
      <c r="AW109" s="101">
        <f t="shared" si="29"/>
        <v>33.458747648481591</v>
      </c>
      <c r="AX109" s="71"/>
      <c r="AY109" s="71"/>
      <c r="AZ109" s="71"/>
      <c r="BA109" s="71"/>
    </row>
    <row r="110" spans="1:53" x14ac:dyDescent="0.3">
      <c r="A110" s="87">
        <v>106</v>
      </c>
      <c r="C110" s="88" t="s">
        <v>267</v>
      </c>
      <c r="D110" s="89">
        <v>20173</v>
      </c>
      <c r="E110" s="89">
        <v>21500</v>
      </c>
      <c r="F110" s="89">
        <v>23082</v>
      </c>
      <c r="G110" s="89">
        <v>25378</v>
      </c>
      <c r="H110" s="89">
        <v>27573</v>
      </c>
      <c r="I110" s="89">
        <v>30197</v>
      </c>
      <c r="J110" s="89">
        <v>32689</v>
      </c>
      <c r="K110" s="90">
        <v>35331</v>
      </c>
      <c r="L110" s="90">
        <v>38276</v>
      </c>
      <c r="M110" s="90">
        <v>42133</v>
      </c>
      <c r="N110" s="90">
        <v>45537</v>
      </c>
      <c r="O110" s="90">
        <v>48357</v>
      </c>
      <c r="P110" s="90">
        <v>52795</v>
      </c>
      <c r="Q110" s="90">
        <v>52618</v>
      </c>
      <c r="R110" s="90">
        <v>60095</v>
      </c>
      <c r="S110" s="90">
        <v>62996</v>
      </c>
      <c r="T110" s="90">
        <v>62994</v>
      </c>
      <c r="U110" s="90">
        <v>85175</v>
      </c>
      <c r="V110" s="90">
        <v>67024</v>
      </c>
      <c r="W110" s="90">
        <v>69316</v>
      </c>
      <c r="X110" s="90"/>
      <c r="Y110" s="90">
        <f t="shared" si="21"/>
        <v>49143</v>
      </c>
      <c r="Z110" s="90">
        <f t="shared" si="22"/>
        <v>243.60779259406135</v>
      </c>
      <c r="AA110" s="90">
        <f t="shared" si="23"/>
        <v>2</v>
      </c>
      <c r="AB110" s="90">
        <f t="shared" si="24"/>
        <v>16</v>
      </c>
      <c r="AC110" s="86"/>
      <c r="AP110" s="78"/>
      <c r="AQ110" s="109">
        <v>106</v>
      </c>
      <c r="AR110" s="103" t="s">
        <v>267</v>
      </c>
      <c r="AS110" s="101">
        <f t="shared" si="25"/>
        <v>243.60779259406135</v>
      </c>
      <c r="AT110" s="101">
        <f t="shared" si="26"/>
        <v>243.61839259406136</v>
      </c>
      <c r="AU110" s="102">
        <f t="shared" si="27"/>
        <v>16</v>
      </c>
      <c r="AV110" s="102" t="str">
        <f t="shared" si="28"/>
        <v>Narre Warren South</v>
      </c>
      <c r="AW110" s="101">
        <f t="shared" si="29"/>
        <v>33.40239816610827</v>
      </c>
      <c r="AX110" s="71"/>
      <c r="AY110" s="71"/>
      <c r="AZ110" s="71"/>
      <c r="BA110" s="71"/>
    </row>
    <row r="111" spans="1:53" x14ac:dyDescent="0.3">
      <c r="A111" s="87">
        <v>107</v>
      </c>
      <c r="C111" s="88" t="s">
        <v>323</v>
      </c>
      <c r="D111" s="89">
        <v>14282</v>
      </c>
      <c r="E111" s="89">
        <v>14665</v>
      </c>
      <c r="F111" s="89">
        <v>15071</v>
      </c>
      <c r="G111" s="89">
        <v>15913</v>
      </c>
      <c r="H111" s="89">
        <v>17059</v>
      </c>
      <c r="I111" s="89">
        <v>18016</v>
      </c>
      <c r="J111" s="89">
        <v>18859</v>
      </c>
      <c r="K111" s="90">
        <v>19169</v>
      </c>
      <c r="L111" s="90">
        <v>19736</v>
      </c>
      <c r="M111" s="90">
        <v>20501</v>
      </c>
      <c r="N111" s="90">
        <v>21140</v>
      </c>
      <c r="O111" s="90">
        <v>21639</v>
      </c>
      <c r="P111" s="90">
        <v>20859</v>
      </c>
      <c r="Q111" s="90">
        <v>21130</v>
      </c>
      <c r="R111" s="90">
        <v>21271</v>
      </c>
      <c r="S111" s="90">
        <v>21309</v>
      </c>
      <c r="T111" s="90">
        <v>21427</v>
      </c>
      <c r="U111" s="90">
        <v>21285</v>
      </c>
      <c r="V111" s="90">
        <v>21616</v>
      </c>
      <c r="W111" s="90">
        <v>22034</v>
      </c>
      <c r="X111" s="90"/>
      <c r="Y111" s="90">
        <f t="shared" si="21"/>
        <v>7752</v>
      </c>
      <c r="Z111" s="90">
        <f t="shared" si="22"/>
        <v>54.278112309200388</v>
      </c>
      <c r="AA111" s="90">
        <f t="shared" si="23"/>
        <v>54</v>
      </c>
      <c r="AB111" s="90">
        <f t="shared" si="24"/>
        <v>72</v>
      </c>
      <c r="AC111" s="86"/>
      <c r="AP111" s="78"/>
      <c r="AQ111" s="109">
        <v>107</v>
      </c>
      <c r="AR111" s="103" t="s">
        <v>323</v>
      </c>
      <c r="AS111" s="101">
        <f t="shared" si="25"/>
        <v>54.278112309200388</v>
      </c>
      <c r="AT111" s="101">
        <f t="shared" si="26"/>
        <v>54.288812309200388</v>
      </c>
      <c r="AU111" s="102">
        <f t="shared" si="27"/>
        <v>72</v>
      </c>
      <c r="AV111" s="102" t="str">
        <f t="shared" si="28"/>
        <v>Hillside</v>
      </c>
      <c r="AW111" s="101">
        <f t="shared" si="29"/>
        <v>33.248039620305406</v>
      </c>
      <c r="AX111" s="71"/>
      <c r="AY111" s="71"/>
      <c r="AZ111" s="71"/>
      <c r="BA111" s="71"/>
    </row>
    <row r="112" spans="1:53" x14ac:dyDescent="0.3">
      <c r="A112" s="87">
        <v>108</v>
      </c>
      <c r="C112" s="88" t="s">
        <v>324</v>
      </c>
      <c r="D112" s="89">
        <v>2749</v>
      </c>
      <c r="E112" s="89">
        <v>3425</v>
      </c>
      <c r="F112" s="89">
        <v>4230</v>
      </c>
      <c r="G112" s="89">
        <v>4858</v>
      </c>
      <c r="H112" s="89">
        <v>5350</v>
      </c>
      <c r="I112" s="89">
        <v>6211</v>
      </c>
      <c r="J112" s="89">
        <v>6844</v>
      </c>
      <c r="K112" s="90">
        <v>8344</v>
      </c>
      <c r="L112" s="90">
        <v>9787</v>
      </c>
      <c r="M112" s="90">
        <v>11392</v>
      </c>
      <c r="N112" s="90">
        <v>14334</v>
      </c>
      <c r="O112" s="90">
        <v>18945</v>
      </c>
      <c r="P112" s="90">
        <v>26826</v>
      </c>
      <c r="Q112" s="90">
        <v>34130</v>
      </c>
      <c r="R112" s="90">
        <v>41381</v>
      </c>
      <c r="S112" s="90">
        <v>49199</v>
      </c>
      <c r="T112" s="90">
        <v>55510</v>
      </c>
      <c r="U112" s="90">
        <v>60489</v>
      </c>
      <c r="V112" s="90">
        <v>37934</v>
      </c>
      <c r="W112" s="90">
        <v>39332</v>
      </c>
      <c r="X112" s="90"/>
      <c r="Y112" s="90">
        <f t="shared" si="21"/>
        <v>36583</v>
      </c>
      <c r="Z112" s="90">
        <f t="shared" si="22"/>
        <v>1330.7748272098945</v>
      </c>
      <c r="AA112" s="90">
        <f t="shared" si="23"/>
        <v>6</v>
      </c>
      <c r="AB112" s="90">
        <f t="shared" si="24"/>
        <v>3</v>
      </c>
      <c r="AC112" s="86"/>
      <c r="AP112" s="78"/>
      <c r="AQ112" s="109">
        <v>108</v>
      </c>
      <c r="AR112" s="103" t="s">
        <v>324</v>
      </c>
      <c r="AS112" s="101">
        <f t="shared" si="25"/>
        <v>1330.7748272098945</v>
      </c>
      <c r="AT112" s="101">
        <f t="shared" si="26"/>
        <v>1330.7856272098945</v>
      </c>
      <c r="AU112" s="102">
        <f t="shared" si="27"/>
        <v>3</v>
      </c>
      <c r="AV112" s="102" t="str">
        <f t="shared" si="28"/>
        <v>Richmond (Vic.)</v>
      </c>
      <c r="AW112" s="101">
        <f t="shared" si="29"/>
        <v>33.063780869703095</v>
      </c>
      <c r="AX112" s="71"/>
      <c r="AY112" s="71"/>
      <c r="AZ112" s="71"/>
      <c r="BA112" s="71"/>
    </row>
    <row r="113" spans="1:53" x14ac:dyDescent="0.3">
      <c r="A113" s="87">
        <v>109</v>
      </c>
      <c r="C113" s="88" t="s">
        <v>325</v>
      </c>
      <c r="D113" s="89">
        <v>9559</v>
      </c>
      <c r="E113" s="89">
        <v>9565</v>
      </c>
      <c r="F113" s="89">
        <v>9886</v>
      </c>
      <c r="G113" s="89">
        <v>10632</v>
      </c>
      <c r="H113" s="89">
        <v>11516</v>
      </c>
      <c r="I113" s="89">
        <v>12536</v>
      </c>
      <c r="J113" s="89">
        <v>13655</v>
      </c>
      <c r="K113" s="90">
        <v>14826</v>
      </c>
      <c r="L113" s="90">
        <v>15801</v>
      </c>
      <c r="M113" s="90">
        <v>16652</v>
      </c>
      <c r="N113" s="90">
        <v>17673</v>
      </c>
      <c r="O113" s="90">
        <v>19092</v>
      </c>
      <c r="P113" s="90">
        <v>20916</v>
      </c>
      <c r="Q113" s="90">
        <v>22497</v>
      </c>
      <c r="R113" s="90">
        <v>23885</v>
      </c>
      <c r="S113" s="90">
        <v>24904</v>
      </c>
      <c r="T113" s="90">
        <v>25539</v>
      </c>
      <c r="U113" s="90">
        <v>25667</v>
      </c>
      <c r="V113" s="90">
        <v>25257</v>
      </c>
      <c r="W113" s="90">
        <v>25771</v>
      </c>
      <c r="X113" s="90"/>
      <c r="Y113" s="90">
        <f t="shared" si="21"/>
        <v>16212</v>
      </c>
      <c r="Z113" s="90">
        <f t="shared" si="22"/>
        <v>169.59933047389896</v>
      </c>
      <c r="AA113" s="90">
        <f t="shared" si="23"/>
        <v>19</v>
      </c>
      <c r="AB113" s="90">
        <f t="shared" si="24"/>
        <v>24</v>
      </c>
      <c r="AC113" s="86"/>
      <c r="AP113" s="78"/>
      <c r="AQ113" s="109">
        <v>109</v>
      </c>
      <c r="AR113" s="103" t="s">
        <v>325</v>
      </c>
      <c r="AS113" s="101">
        <f t="shared" si="25"/>
        <v>169.59933047389896</v>
      </c>
      <c r="AT113" s="101">
        <f t="shared" si="26"/>
        <v>169.61023047389895</v>
      </c>
      <c r="AU113" s="102">
        <f t="shared" si="27"/>
        <v>24</v>
      </c>
      <c r="AV113" s="102" t="str">
        <f t="shared" si="28"/>
        <v>Bacchus Marsh Region</v>
      </c>
      <c r="AW113" s="101">
        <f t="shared" si="29"/>
        <v>32.966152613659119</v>
      </c>
      <c r="AX113" s="71"/>
      <c r="AY113" s="71"/>
      <c r="AZ113" s="71"/>
      <c r="BA113" s="71"/>
    </row>
    <row r="114" spans="1:53" x14ac:dyDescent="0.3">
      <c r="A114" s="87">
        <v>110</v>
      </c>
      <c r="C114" s="88" t="s">
        <v>326</v>
      </c>
      <c r="D114" s="89">
        <v>4851</v>
      </c>
      <c r="E114" s="89">
        <v>4925</v>
      </c>
      <c r="F114" s="89">
        <v>5070</v>
      </c>
      <c r="G114" s="89">
        <v>5141</v>
      </c>
      <c r="H114" s="89">
        <v>5419</v>
      </c>
      <c r="I114" s="89">
        <v>5833</v>
      </c>
      <c r="J114" s="89">
        <v>6311</v>
      </c>
      <c r="K114" s="90">
        <v>6880</v>
      </c>
      <c r="L114" s="90">
        <v>7419</v>
      </c>
      <c r="M114" s="90">
        <v>8270</v>
      </c>
      <c r="N114" s="90">
        <v>8616</v>
      </c>
      <c r="O114" s="90">
        <v>8955</v>
      </c>
      <c r="P114" s="90">
        <v>9176</v>
      </c>
      <c r="Q114" s="90">
        <v>9392</v>
      </c>
      <c r="R114" s="90">
        <v>10255</v>
      </c>
      <c r="S114" s="90">
        <v>11972</v>
      </c>
      <c r="T114" s="90">
        <v>13871</v>
      </c>
      <c r="U114" s="90">
        <v>15752</v>
      </c>
      <c r="V114" s="90">
        <v>19727</v>
      </c>
      <c r="W114" s="90">
        <v>21862</v>
      </c>
      <c r="X114" s="90"/>
      <c r="Y114" s="90">
        <f t="shared" si="21"/>
        <v>17011</v>
      </c>
      <c r="Z114" s="90">
        <f t="shared" si="22"/>
        <v>350.66996495567923</v>
      </c>
      <c r="AA114" s="90">
        <f t="shared" si="23"/>
        <v>17</v>
      </c>
      <c r="AB114" s="90">
        <f t="shared" si="24"/>
        <v>11</v>
      </c>
      <c r="AC114" s="86"/>
      <c r="AP114" s="78"/>
      <c r="AQ114" s="109">
        <v>110</v>
      </c>
      <c r="AR114" s="103" t="s">
        <v>326</v>
      </c>
      <c r="AS114" s="101">
        <f t="shared" si="25"/>
        <v>350.66996495567923</v>
      </c>
      <c r="AT114" s="101">
        <f t="shared" si="26"/>
        <v>350.68096495567926</v>
      </c>
      <c r="AU114" s="102">
        <f t="shared" si="27"/>
        <v>11</v>
      </c>
      <c r="AV114" s="102" t="str">
        <f t="shared" si="28"/>
        <v>Chelsea - Bonbeach</v>
      </c>
      <c r="AW114" s="101">
        <f t="shared" si="29"/>
        <v>32.684129954073818</v>
      </c>
      <c r="AX114" s="71"/>
      <c r="AY114" s="71"/>
      <c r="AZ114" s="71"/>
      <c r="BA114" s="71"/>
    </row>
    <row r="115" spans="1:53" x14ac:dyDescent="0.3">
      <c r="A115" s="87">
        <v>111</v>
      </c>
      <c r="C115" s="88" t="s">
        <v>327</v>
      </c>
      <c r="D115" s="89">
        <v>6607</v>
      </c>
      <c r="E115" s="89">
        <v>7238</v>
      </c>
      <c r="F115" s="89">
        <v>7584</v>
      </c>
      <c r="G115" s="89">
        <v>7880</v>
      </c>
      <c r="H115" s="89">
        <v>8208</v>
      </c>
      <c r="I115" s="89">
        <v>8571</v>
      </c>
      <c r="J115" s="89">
        <v>8837</v>
      </c>
      <c r="K115" s="90">
        <v>9000</v>
      </c>
      <c r="L115" s="90">
        <v>9629</v>
      </c>
      <c r="M115" s="90">
        <v>10598</v>
      </c>
      <c r="N115" s="90">
        <v>11743</v>
      </c>
      <c r="O115" s="90">
        <v>12789</v>
      </c>
      <c r="P115" s="90">
        <v>15746</v>
      </c>
      <c r="Q115" s="90">
        <v>17145</v>
      </c>
      <c r="R115" s="90">
        <v>18604</v>
      </c>
      <c r="S115" s="90">
        <v>19755</v>
      </c>
      <c r="T115" s="90">
        <v>20857</v>
      </c>
      <c r="U115" s="90">
        <v>21847</v>
      </c>
      <c r="V115" s="90">
        <v>22959</v>
      </c>
      <c r="W115" s="90">
        <v>23813</v>
      </c>
      <c r="X115" s="90"/>
      <c r="Y115" s="90">
        <f t="shared" si="21"/>
        <v>17206</v>
      </c>
      <c r="Z115" s="90">
        <f t="shared" si="22"/>
        <v>260.42076585439685</v>
      </c>
      <c r="AA115" s="90">
        <f t="shared" si="23"/>
        <v>16</v>
      </c>
      <c r="AB115" s="90">
        <f t="shared" si="24"/>
        <v>13</v>
      </c>
      <c r="AC115" s="86"/>
      <c r="AP115" s="78"/>
      <c r="AQ115" s="109">
        <v>111</v>
      </c>
      <c r="AR115" s="103" t="s">
        <v>327</v>
      </c>
      <c r="AS115" s="101">
        <f t="shared" si="25"/>
        <v>260.42076585439685</v>
      </c>
      <c r="AT115" s="101">
        <f t="shared" si="26"/>
        <v>260.43186585439685</v>
      </c>
      <c r="AU115" s="102">
        <f t="shared" si="27"/>
        <v>13</v>
      </c>
      <c r="AV115" s="102" t="str">
        <f t="shared" si="28"/>
        <v>Heathcote</v>
      </c>
      <c r="AW115" s="101">
        <f t="shared" si="29"/>
        <v>32.61910763801361</v>
      </c>
      <c r="AX115" s="71"/>
      <c r="AY115" s="71"/>
      <c r="AZ115" s="71"/>
      <c r="BA115" s="71"/>
    </row>
    <row r="116" spans="1:53" x14ac:dyDescent="0.3">
      <c r="A116" s="87">
        <v>112</v>
      </c>
      <c r="C116" s="88" t="s">
        <v>418</v>
      </c>
      <c r="D116" s="92">
        <v>7395</v>
      </c>
      <c r="E116" s="92">
        <v>7332</v>
      </c>
      <c r="F116" s="92">
        <v>7316</v>
      </c>
      <c r="G116" s="92">
        <v>7351</v>
      </c>
      <c r="H116" s="92">
        <v>7388</v>
      </c>
      <c r="I116" s="92">
        <v>7421</v>
      </c>
      <c r="J116" s="92">
        <v>7473</v>
      </c>
      <c r="K116" s="90">
        <v>7503</v>
      </c>
      <c r="L116" s="90">
        <v>7513</v>
      </c>
      <c r="M116" s="90">
        <v>7515</v>
      </c>
      <c r="N116" s="90">
        <v>7503</v>
      </c>
      <c r="O116" s="90">
        <v>7524</v>
      </c>
      <c r="P116" s="90">
        <v>7881</v>
      </c>
      <c r="Q116" s="90">
        <v>7928</v>
      </c>
      <c r="R116" s="90">
        <v>7997</v>
      </c>
      <c r="S116" s="90">
        <v>8088</v>
      </c>
      <c r="T116" s="90">
        <v>8131</v>
      </c>
      <c r="U116" s="90">
        <v>8189</v>
      </c>
      <c r="V116" s="90">
        <v>7969</v>
      </c>
      <c r="W116" s="90">
        <v>7987</v>
      </c>
      <c r="X116" s="90"/>
      <c r="Y116" s="90">
        <f t="shared" si="21"/>
        <v>592</v>
      </c>
      <c r="Z116" s="90">
        <f t="shared" si="22"/>
        <v>8.0054090601757935</v>
      </c>
      <c r="AA116" s="90">
        <f t="shared" si="23"/>
        <v>297</v>
      </c>
      <c r="AB116" s="90">
        <f t="shared" si="24"/>
        <v>295</v>
      </c>
      <c r="AC116" s="86"/>
      <c r="AP116" s="78"/>
      <c r="AQ116" s="109">
        <v>112</v>
      </c>
      <c r="AR116" s="103" t="s">
        <v>418</v>
      </c>
      <c r="AS116" s="101">
        <f t="shared" si="25"/>
        <v>8.0054090601757935</v>
      </c>
      <c r="AT116" s="101">
        <f t="shared" si="26"/>
        <v>8.016609060175794</v>
      </c>
      <c r="AU116" s="102">
        <f t="shared" si="27"/>
        <v>295</v>
      </c>
      <c r="AV116" s="102" t="str">
        <f t="shared" si="28"/>
        <v>Kensington</v>
      </c>
      <c r="AW116" s="101">
        <f t="shared" si="29"/>
        <v>32.527600232423012</v>
      </c>
      <c r="AX116" s="71"/>
      <c r="AY116" s="71"/>
      <c r="AZ116" s="71"/>
      <c r="BA116" s="71"/>
    </row>
    <row r="117" spans="1:53" x14ac:dyDescent="0.3">
      <c r="A117" s="87">
        <v>113</v>
      </c>
      <c r="C117" s="88" t="s">
        <v>287</v>
      </c>
      <c r="D117" s="89">
        <v>27888</v>
      </c>
      <c r="E117" s="89">
        <v>28039</v>
      </c>
      <c r="F117" s="89">
        <v>28266</v>
      </c>
      <c r="G117" s="89">
        <v>28698</v>
      </c>
      <c r="H117" s="89">
        <v>29232</v>
      </c>
      <c r="I117" s="89">
        <v>29917</v>
      </c>
      <c r="J117" s="89">
        <v>30192</v>
      </c>
      <c r="K117" s="90">
        <v>30526</v>
      </c>
      <c r="L117" s="90">
        <v>30891</v>
      </c>
      <c r="M117" s="90">
        <v>31500</v>
      </c>
      <c r="N117" s="90">
        <v>32225</v>
      </c>
      <c r="O117" s="90">
        <v>32900</v>
      </c>
      <c r="P117" s="90">
        <v>34508</v>
      </c>
      <c r="Q117" s="90">
        <v>30222</v>
      </c>
      <c r="R117" s="90">
        <v>35701</v>
      </c>
      <c r="S117" s="90">
        <v>36159</v>
      </c>
      <c r="T117" s="90">
        <v>34728</v>
      </c>
      <c r="U117" s="90">
        <v>31257</v>
      </c>
      <c r="V117" s="90">
        <v>35399</v>
      </c>
      <c r="W117" s="90">
        <v>36245</v>
      </c>
      <c r="X117" s="90"/>
      <c r="Y117" s="90">
        <f t="shared" si="21"/>
        <v>8357</v>
      </c>
      <c r="Z117" s="90">
        <f t="shared" si="22"/>
        <v>29.96629374641423</v>
      </c>
      <c r="AA117" s="90">
        <f t="shared" si="23"/>
        <v>45</v>
      </c>
      <c r="AB117" s="90">
        <f t="shared" si="24"/>
        <v>126</v>
      </c>
      <c r="AC117" s="86"/>
      <c r="AP117" s="78"/>
      <c r="AQ117" s="109">
        <v>113</v>
      </c>
      <c r="AR117" s="103" t="s">
        <v>287</v>
      </c>
      <c r="AS117" s="101">
        <f t="shared" si="25"/>
        <v>29.96629374641423</v>
      </c>
      <c r="AT117" s="101">
        <f t="shared" si="26"/>
        <v>29.977593746414229</v>
      </c>
      <c r="AU117" s="102">
        <f t="shared" si="27"/>
        <v>126</v>
      </c>
      <c r="AV117" s="102" t="str">
        <f t="shared" si="28"/>
        <v>Bentleigh - McKinnon</v>
      </c>
      <c r="AW117" s="101">
        <f t="shared" si="29"/>
        <v>31.952215333434147</v>
      </c>
      <c r="AX117" s="71"/>
      <c r="AY117" s="71"/>
      <c r="AZ117" s="71"/>
      <c r="BA117" s="71"/>
    </row>
    <row r="118" spans="1:53" x14ac:dyDescent="0.3">
      <c r="A118" s="87">
        <v>114</v>
      </c>
      <c r="C118" s="88" t="s">
        <v>288</v>
      </c>
      <c r="D118" s="89">
        <v>17845</v>
      </c>
      <c r="E118" s="89">
        <v>18084</v>
      </c>
      <c r="F118" s="89">
        <v>18233</v>
      </c>
      <c r="G118" s="89">
        <v>18263</v>
      </c>
      <c r="H118" s="89">
        <v>18455</v>
      </c>
      <c r="I118" s="89">
        <v>18728</v>
      </c>
      <c r="J118" s="89">
        <v>18728</v>
      </c>
      <c r="K118" s="90">
        <v>18613</v>
      </c>
      <c r="L118" s="90">
        <v>18670</v>
      </c>
      <c r="M118" s="90">
        <v>18864</v>
      </c>
      <c r="N118" s="90">
        <v>19057</v>
      </c>
      <c r="O118" s="90">
        <v>19138</v>
      </c>
      <c r="P118" s="90">
        <v>18763</v>
      </c>
      <c r="Q118" s="90">
        <v>18788</v>
      </c>
      <c r="R118" s="90">
        <v>18839</v>
      </c>
      <c r="S118" s="90">
        <v>18847</v>
      </c>
      <c r="T118" s="90">
        <v>18816</v>
      </c>
      <c r="U118" s="90">
        <v>18470</v>
      </c>
      <c r="V118" s="90">
        <v>18152</v>
      </c>
      <c r="W118" s="90">
        <v>18326</v>
      </c>
      <c r="X118" s="90"/>
      <c r="Y118" s="90">
        <f t="shared" si="21"/>
        <v>481</v>
      </c>
      <c r="Z118" s="90">
        <f t="shared" si="22"/>
        <v>2.69543289436817</v>
      </c>
      <c r="AA118" s="90">
        <f t="shared" si="23"/>
        <v>311</v>
      </c>
      <c r="AB118" s="90">
        <f t="shared" si="24"/>
        <v>334</v>
      </c>
      <c r="AC118" s="86"/>
      <c r="AP118" s="78"/>
      <c r="AQ118" s="109">
        <v>114</v>
      </c>
      <c r="AR118" s="103" t="s">
        <v>288</v>
      </c>
      <c r="AS118" s="101">
        <f t="shared" si="25"/>
        <v>2.69543289436817</v>
      </c>
      <c r="AT118" s="101">
        <f t="shared" si="26"/>
        <v>2.7068328943681701</v>
      </c>
      <c r="AU118" s="102">
        <f t="shared" si="27"/>
        <v>334</v>
      </c>
      <c r="AV118" s="102" t="str">
        <f t="shared" si="28"/>
        <v>Hastings - Somers</v>
      </c>
      <c r="AW118" s="101">
        <f t="shared" si="29"/>
        <v>31.84293020953638</v>
      </c>
      <c r="AX118" s="71"/>
      <c r="AY118" s="71"/>
      <c r="AZ118" s="71"/>
      <c r="BA118" s="71"/>
    </row>
    <row r="119" spans="1:53" x14ac:dyDescent="0.3">
      <c r="A119" s="87">
        <v>115</v>
      </c>
      <c r="C119" s="88" t="s">
        <v>334</v>
      </c>
      <c r="D119" s="89">
        <v>22724</v>
      </c>
      <c r="E119" s="89">
        <v>22980</v>
      </c>
      <c r="F119" s="89">
        <v>23246</v>
      </c>
      <c r="G119" s="89">
        <v>24232</v>
      </c>
      <c r="H119" s="89">
        <v>25250</v>
      </c>
      <c r="I119" s="89">
        <v>25915</v>
      </c>
      <c r="J119" s="89">
        <v>26613</v>
      </c>
      <c r="K119" s="90">
        <v>27414</v>
      </c>
      <c r="L119" s="90">
        <v>28213</v>
      </c>
      <c r="M119" s="90">
        <v>29108</v>
      </c>
      <c r="N119" s="90">
        <v>29895</v>
      </c>
      <c r="O119" s="90">
        <v>30611</v>
      </c>
      <c r="P119" s="90">
        <v>32801</v>
      </c>
      <c r="Q119" s="90">
        <v>33396</v>
      </c>
      <c r="R119" s="90">
        <v>33934</v>
      </c>
      <c r="S119" s="90">
        <v>34295</v>
      </c>
      <c r="T119" s="90">
        <v>34199</v>
      </c>
      <c r="U119" s="90">
        <v>32936</v>
      </c>
      <c r="V119" s="90">
        <v>30942</v>
      </c>
      <c r="W119" s="90">
        <v>32019</v>
      </c>
      <c r="X119" s="90"/>
      <c r="Y119" s="90">
        <f t="shared" si="21"/>
        <v>9295</v>
      </c>
      <c r="Z119" s="90">
        <f t="shared" si="22"/>
        <v>40.903890160183067</v>
      </c>
      <c r="AA119" s="90">
        <f t="shared" si="23"/>
        <v>40</v>
      </c>
      <c r="AB119" s="90">
        <f t="shared" si="24"/>
        <v>83</v>
      </c>
      <c r="AC119" s="86"/>
      <c r="AP119" s="78"/>
      <c r="AQ119" s="109">
        <v>115</v>
      </c>
      <c r="AR119" s="103" t="s">
        <v>334</v>
      </c>
      <c r="AS119" s="101">
        <f t="shared" ref="AS119:AS133" si="30">VLOOKUP(AQ119,$A$5:$Z$437,24+$AT$3)</f>
        <v>40.903890160183067</v>
      </c>
      <c r="AT119" s="101">
        <f t="shared" si="26"/>
        <v>40.915390160183065</v>
      </c>
      <c r="AU119" s="102">
        <f t="shared" si="27"/>
        <v>83</v>
      </c>
      <c r="AV119" s="102" t="str">
        <f t="shared" si="28"/>
        <v>Bunyip - Garfield</v>
      </c>
      <c r="AW119" s="101">
        <f t="shared" si="29"/>
        <v>31.641482629471778</v>
      </c>
      <c r="AX119" s="71"/>
      <c r="AY119" s="71"/>
      <c r="AZ119" s="71"/>
      <c r="BA119" s="71"/>
    </row>
    <row r="120" spans="1:53" x14ac:dyDescent="0.3">
      <c r="A120" s="87">
        <v>116</v>
      </c>
      <c r="C120" s="88" t="s">
        <v>335</v>
      </c>
      <c r="D120" s="89">
        <v>22832</v>
      </c>
      <c r="E120" s="89">
        <v>22815</v>
      </c>
      <c r="F120" s="89">
        <v>22847</v>
      </c>
      <c r="G120" s="89">
        <v>22875</v>
      </c>
      <c r="H120" s="89">
        <v>22965</v>
      </c>
      <c r="I120" s="89">
        <v>23010</v>
      </c>
      <c r="J120" s="89">
        <v>22983</v>
      </c>
      <c r="K120" s="90">
        <v>22949</v>
      </c>
      <c r="L120" s="90">
        <v>23088</v>
      </c>
      <c r="M120" s="90">
        <v>23204</v>
      </c>
      <c r="N120" s="90">
        <v>23421</v>
      </c>
      <c r="O120" s="90">
        <v>23588</v>
      </c>
      <c r="P120" s="90">
        <v>23728</v>
      </c>
      <c r="Q120" s="90">
        <v>23820</v>
      </c>
      <c r="R120" s="90">
        <v>23915</v>
      </c>
      <c r="S120" s="90">
        <v>23960</v>
      </c>
      <c r="T120" s="90">
        <v>23667</v>
      </c>
      <c r="U120" s="90">
        <v>22864</v>
      </c>
      <c r="V120" s="90">
        <v>22565</v>
      </c>
      <c r="W120" s="90">
        <v>22908</v>
      </c>
      <c r="X120" s="90"/>
      <c r="Y120" s="90">
        <f t="shared" si="21"/>
        <v>76</v>
      </c>
      <c r="Z120" s="90">
        <f t="shared" si="22"/>
        <v>0.33286615276804488</v>
      </c>
      <c r="AA120" s="90">
        <f t="shared" si="23"/>
        <v>351</v>
      </c>
      <c r="AB120" s="90">
        <f t="shared" si="24"/>
        <v>357</v>
      </c>
      <c r="AC120" s="86"/>
      <c r="AP120" s="78"/>
      <c r="AQ120" s="109">
        <v>116</v>
      </c>
      <c r="AR120" s="103" t="s">
        <v>335</v>
      </c>
      <c r="AS120" s="101">
        <f t="shared" si="30"/>
        <v>0.33286615276804488</v>
      </c>
      <c r="AT120" s="101">
        <f t="shared" si="26"/>
        <v>0.34446615276804488</v>
      </c>
      <c r="AU120" s="102">
        <f t="shared" si="27"/>
        <v>357</v>
      </c>
      <c r="AV120" s="102" t="str">
        <f t="shared" si="28"/>
        <v>Carnegie</v>
      </c>
      <c r="AW120" s="101">
        <f t="shared" si="29"/>
        <v>31.611719210854034</v>
      </c>
      <c r="AX120" s="71"/>
      <c r="AY120" s="71"/>
      <c r="AZ120" s="71"/>
      <c r="BA120" s="71"/>
    </row>
    <row r="121" spans="1:53" x14ac:dyDescent="0.3">
      <c r="A121" s="87">
        <v>117</v>
      </c>
      <c r="C121" s="88" t="s">
        <v>419</v>
      </c>
      <c r="D121" s="92">
        <v>8160</v>
      </c>
      <c r="E121" s="92">
        <v>8037</v>
      </c>
      <c r="F121" s="92">
        <v>8046</v>
      </c>
      <c r="G121" s="92">
        <v>8059</v>
      </c>
      <c r="H121" s="92">
        <v>8227</v>
      </c>
      <c r="I121" s="92">
        <v>8434</v>
      </c>
      <c r="J121" s="92">
        <v>8536</v>
      </c>
      <c r="K121" s="90">
        <v>8589</v>
      </c>
      <c r="L121" s="90">
        <v>8664</v>
      </c>
      <c r="M121" s="90">
        <v>8752</v>
      </c>
      <c r="N121" s="90">
        <v>8849</v>
      </c>
      <c r="O121" s="90">
        <v>8875</v>
      </c>
      <c r="P121" s="90">
        <v>9142</v>
      </c>
      <c r="Q121" s="90">
        <v>9165</v>
      </c>
      <c r="R121" s="90">
        <v>9261</v>
      </c>
      <c r="S121" s="90">
        <v>9326</v>
      </c>
      <c r="T121" s="90">
        <v>9436</v>
      </c>
      <c r="U121" s="90">
        <v>9518</v>
      </c>
      <c r="V121" s="90">
        <v>10003</v>
      </c>
      <c r="W121" s="90">
        <v>10085</v>
      </c>
      <c r="X121" s="90"/>
      <c r="Y121" s="90">
        <f t="shared" si="21"/>
        <v>1925</v>
      </c>
      <c r="Z121" s="90">
        <f t="shared" si="22"/>
        <v>23.590686274509803</v>
      </c>
      <c r="AA121" s="90">
        <f t="shared" si="23"/>
        <v>203</v>
      </c>
      <c r="AB121" s="90">
        <f t="shared" si="24"/>
        <v>162</v>
      </c>
      <c r="AC121" s="86"/>
      <c r="AP121" s="78"/>
      <c r="AQ121" s="109">
        <v>117</v>
      </c>
      <c r="AR121" s="103" t="s">
        <v>419</v>
      </c>
      <c r="AS121" s="101">
        <f t="shared" si="30"/>
        <v>23.590686274509803</v>
      </c>
      <c r="AT121" s="101">
        <f t="shared" si="26"/>
        <v>23.602386274509804</v>
      </c>
      <c r="AU121" s="102">
        <f t="shared" si="27"/>
        <v>162</v>
      </c>
      <c r="AV121" s="102" t="str">
        <f t="shared" si="28"/>
        <v>Cheltenham - Highett (West)</v>
      </c>
      <c r="AW121" s="101">
        <f t="shared" si="29"/>
        <v>31.574064529429958</v>
      </c>
      <c r="AX121" s="71"/>
      <c r="AY121" s="71"/>
      <c r="AZ121" s="71"/>
      <c r="BA121" s="71"/>
    </row>
    <row r="122" spans="1:53" x14ac:dyDescent="0.3">
      <c r="A122" s="87">
        <v>118</v>
      </c>
      <c r="C122" s="88" t="s">
        <v>353</v>
      </c>
      <c r="D122" s="89">
        <v>13334</v>
      </c>
      <c r="E122" s="89">
        <v>13644</v>
      </c>
      <c r="F122" s="89">
        <v>14072</v>
      </c>
      <c r="G122" s="89">
        <v>15447</v>
      </c>
      <c r="H122" s="89">
        <v>17051</v>
      </c>
      <c r="I122" s="89">
        <v>19433</v>
      </c>
      <c r="J122" s="89">
        <v>21390</v>
      </c>
      <c r="K122" s="90">
        <v>23136</v>
      </c>
      <c r="L122" s="90">
        <v>24275</v>
      </c>
      <c r="M122" s="90">
        <v>25341</v>
      </c>
      <c r="N122" s="90">
        <v>26171</v>
      </c>
      <c r="O122" s="90">
        <v>26772</v>
      </c>
      <c r="P122" s="90">
        <v>27772</v>
      </c>
      <c r="Q122" s="90">
        <v>28218</v>
      </c>
      <c r="R122" s="90">
        <v>28711</v>
      </c>
      <c r="S122" s="90">
        <v>28920</v>
      </c>
      <c r="T122" s="90">
        <v>28792</v>
      </c>
      <c r="U122" s="90">
        <v>27981</v>
      </c>
      <c r="V122" s="90">
        <v>17990</v>
      </c>
      <c r="W122" s="90">
        <v>18202</v>
      </c>
      <c r="X122" s="90"/>
      <c r="Y122" s="90">
        <f t="shared" si="21"/>
        <v>4868</v>
      </c>
      <c r="Z122" s="90">
        <f t="shared" si="22"/>
        <v>36.508174591270439</v>
      </c>
      <c r="AA122" s="90">
        <f t="shared" si="23"/>
        <v>91</v>
      </c>
      <c r="AB122" s="90">
        <f t="shared" si="24"/>
        <v>94</v>
      </c>
      <c r="AC122" s="86"/>
      <c r="AP122" s="78"/>
      <c r="AQ122" s="109">
        <v>118</v>
      </c>
      <c r="AR122" s="103" t="s">
        <v>353</v>
      </c>
      <c r="AS122" s="101">
        <f t="shared" si="30"/>
        <v>36.508174591270439</v>
      </c>
      <c r="AT122" s="101">
        <f t="shared" si="26"/>
        <v>36.51997459127044</v>
      </c>
      <c r="AU122" s="102">
        <f t="shared" si="27"/>
        <v>94</v>
      </c>
      <c r="AV122" s="102" t="str">
        <f t="shared" si="28"/>
        <v>Lakes Entrance</v>
      </c>
      <c r="AW122" s="101">
        <f t="shared" si="29"/>
        <v>31.054164239953408</v>
      </c>
      <c r="AX122" s="71"/>
      <c r="AY122" s="71"/>
      <c r="AZ122" s="71"/>
      <c r="BA122" s="71"/>
    </row>
    <row r="123" spans="1:53" x14ac:dyDescent="0.3">
      <c r="A123" s="87">
        <v>119</v>
      </c>
      <c r="C123" s="88" t="s">
        <v>414</v>
      </c>
      <c r="D123" s="92">
        <v>4465</v>
      </c>
      <c r="E123" s="92">
        <v>4704</v>
      </c>
      <c r="F123" s="92">
        <v>5041</v>
      </c>
      <c r="G123" s="92">
        <v>5206</v>
      </c>
      <c r="H123" s="92">
        <v>5349</v>
      </c>
      <c r="I123" s="92">
        <v>5557</v>
      </c>
      <c r="J123" s="92">
        <v>5699</v>
      </c>
      <c r="K123" s="90">
        <v>5838</v>
      </c>
      <c r="L123" s="90">
        <v>5981</v>
      </c>
      <c r="M123" s="90">
        <v>6184</v>
      </c>
      <c r="N123" s="90">
        <v>6463</v>
      </c>
      <c r="O123" s="90">
        <v>6688</v>
      </c>
      <c r="P123" s="90">
        <v>7188</v>
      </c>
      <c r="Q123" s="90">
        <v>7487</v>
      </c>
      <c r="R123" s="90">
        <v>7873</v>
      </c>
      <c r="S123" s="90">
        <v>8494</v>
      </c>
      <c r="T123" s="90">
        <v>9238</v>
      </c>
      <c r="U123" s="90">
        <v>10007</v>
      </c>
      <c r="V123" s="90">
        <v>11798</v>
      </c>
      <c r="W123" s="90">
        <v>12869</v>
      </c>
      <c r="X123" s="90"/>
      <c r="Y123" s="90">
        <f t="shared" si="21"/>
        <v>8404</v>
      </c>
      <c r="Z123" s="90">
        <f t="shared" si="22"/>
        <v>188.21948488241881</v>
      </c>
      <c r="AA123" s="90">
        <f t="shared" si="23"/>
        <v>44</v>
      </c>
      <c r="AB123" s="90">
        <f t="shared" si="24"/>
        <v>20</v>
      </c>
      <c r="AC123" s="86"/>
      <c r="AP123" s="78"/>
      <c r="AQ123" s="109">
        <v>119</v>
      </c>
      <c r="AR123" s="103" t="s">
        <v>414</v>
      </c>
      <c r="AS123" s="101">
        <f t="shared" si="30"/>
        <v>188.21948488241881</v>
      </c>
      <c r="AT123" s="101">
        <f t="shared" si="26"/>
        <v>188.23138488241881</v>
      </c>
      <c r="AU123" s="102">
        <f t="shared" si="27"/>
        <v>20</v>
      </c>
      <c r="AV123" s="102" t="str">
        <f t="shared" si="28"/>
        <v>South Yarra - West</v>
      </c>
      <c r="AW123" s="101">
        <f t="shared" si="29"/>
        <v>30.985915492957744</v>
      </c>
      <c r="AX123" s="71"/>
      <c r="AY123" s="71"/>
      <c r="AZ123" s="71"/>
      <c r="BA123" s="71"/>
    </row>
    <row r="124" spans="1:53" x14ac:dyDescent="0.3">
      <c r="A124" s="87">
        <v>120</v>
      </c>
      <c r="C124" s="88" t="s">
        <v>354</v>
      </c>
      <c r="D124" s="89">
        <v>8851</v>
      </c>
      <c r="E124" s="89">
        <v>8954</v>
      </c>
      <c r="F124" s="89">
        <v>9049</v>
      </c>
      <c r="G124" s="89">
        <v>9042</v>
      </c>
      <c r="H124" s="89">
        <v>9038</v>
      </c>
      <c r="I124" s="89">
        <v>9003</v>
      </c>
      <c r="J124" s="89">
        <v>8896</v>
      </c>
      <c r="K124" s="90">
        <v>8769</v>
      </c>
      <c r="L124" s="90">
        <v>8755</v>
      </c>
      <c r="M124" s="90">
        <v>8730</v>
      </c>
      <c r="N124" s="90">
        <v>8816</v>
      </c>
      <c r="O124" s="90">
        <v>8812</v>
      </c>
      <c r="P124" s="90">
        <v>8738</v>
      </c>
      <c r="Q124" s="90">
        <v>8843</v>
      </c>
      <c r="R124" s="90">
        <v>8831</v>
      </c>
      <c r="S124" s="90">
        <v>8816</v>
      </c>
      <c r="T124" s="90">
        <v>8747</v>
      </c>
      <c r="U124" s="90">
        <v>8421</v>
      </c>
      <c r="V124" s="90">
        <v>8039</v>
      </c>
      <c r="W124" s="90">
        <v>8019</v>
      </c>
      <c r="X124" s="90"/>
      <c r="Y124" s="90">
        <f t="shared" si="21"/>
        <v>-832</v>
      </c>
      <c r="Z124" s="90">
        <f t="shared" si="22"/>
        <v>-9.4000677889504018</v>
      </c>
      <c r="AA124" s="90">
        <f t="shared" si="23"/>
        <v>413</v>
      </c>
      <c r="AB124" s="90">
        <f t="shared" si="24"/>
        <v>410</v>
      </c>
      <c r="AC124" s="86"/>
      <c r="AP124" s="78"/>
      <c r="AQ124" s="109">
        <v>120</v>
      </c>
      <c r="AR124" s="103" t="s">
        <v>354</v>
      </c>
      <c r="AS124" s="101">
        <f t="shared" si="30"/>
        <v>-9.4000677889504018</v>
      </c>
      <c r="AT124" s="101">
        <f t="shared" si="26"/>
        <v>-9.3880677889504014</v>
      </c>
      <c r="AU124" s="102">
        <f t="shared" si="27"/>
        <v>415</v>
      </c>
      <c r="AV124" s="102" t="str">
        <f t="shared" si="28"/>
        <v>Fitzroy</v>
      </c>
      <c r="AW124" s="101">
        <f t="shared" si="29"/>
        <v>30.91655266757866</v>
      </c>
      <c r="AX124" s="71"/>
      <c r="AY124" s="71"/>
      <c r="AZ124" s="71"/>
      <c r="BA124" s="71"/>
    </row>
    <row r="125" spans="1:53" x14ac:dyDescent="0.3">
      <c r="A125" s="87">
        <v>121</v>
      </c>
      <c r="C125" s="88" t="s">
        <v>336</v>
      </c>
      <c r="D125" s="89">
        <v>10370</v>
      </c>
      <c r="E125" s="89">
        <v>10375</v>
      </c>
      <c r="F125" s="89">
        <v>10374</v>
      </c>
      <c r="G125" s="89">
        <v>10420</v>
      </c>
      <c r="H125" s="89">
        <v>10454</v>
      </c>
      <c r="I125" s="89">
        <v>10505</v>
      </c>
      <c r="J125" s="89">
        <v>10549</v>
      </c>
      <c r="K125" s="90">
        <v>10568</v>
      </c>
      <c r="L125" s="90">
        <v>10589</v>
      </c>
      <c r="M125" s="90">
        <v>10567</v>
      </c>
      <c r="N125" s="90">
        <v>10513</v>
      </c>
      <c r="O125" s="90">
        <v>10448</v>
      </c>
      <c r="P125" s="90">
        <v>10777</v>
      </c>
      <c r="Q125" s="90">
        <v>10642</v>
      </c>
      <c r="R125" s="90">
        <v>10687</v>
      </c>
      <c r="S125" s="90">
        <v>10753</v>
      </c>
      <c r="T125" s="90">
        <v>10727</v>
      </c>
      <c r="U125" s="90">
        <v>10552</v>
      </c>
      <c r="V125" s="90">
        <v>10557</v>
      </c>
      <c r="W125" s="90">
        <v>10673</v>
      </c>
      <c r="X125" s="90"/>
      <c r="Y125" s="90">
        <f t="shared" si="21"/>
        <v>303</v>
      </c>
      <c r="Z125" s="90">
        <f t="shared" si="22"/>
        <v>2.9218900675024106</v>
      </c>
      <c r="AA125" s="90">
        <f t="shared" si="23"/>
        <v>323</v>
      </c>
      <c r="AB125" s="90">
        <f t="shared" si="24"/>
        <v>331</v>
      </c>
      <c r="AC125" s="86"/>
      <c r="AP125" s="78"/>
      <c r="AQ125" s="109">
        <v>121</v>
      </c>
      <c r="AR125" s="103" t="s">
        <v>336</v>
      </c>
      <c r="AS125" s="101">
        <f t="shared" si="30"/>
        <v>2.9218900675024106</v>
      </c>
      <c r="AT125" s="101">
        <f t="shared" si="26"/>
        <v>2.9339900675024109</v>
      </c>
      <c r="AU125" s="102">
        <f t="shared" si="27"/>
        <v>331</v>
      </c>
      <c r="AV125" s="102" t="str">
        <f t="shared" si="28"/>
        <v>Kyneton</v>
      </c>
      <c r="AW125" s="101">
        <f t="shared" si="29"/>
        <v>30.522286702061983</v>
      </c>
      <c r="AX125" s="71"/>
      <c r="AY125" s="71"/>
      <c r="AZ125" s="71"/>
      <c r="BA125" s="71"/>
    </row>
    <row r="126" spans="1:53" x14ac:dyDescent="0.3">
      <c r="A126" s="87">
        <v>122</v>
      </c>
      <c r="C126" s="88" t="s">
        <v>141</v>
      </c>
      <c r="D126" s="89">
        <v>3089</v>
      </c>
      <c r="E126" s="89">
        <v>3779</v>
      </c>
      <c r="F126" s="89">
        <v>4152</v>
      </c>
      <c r="G126" s="89">
        <v>4592</v>
      </c>
      <c r="H126" s="89">
        <v>5040</v>
      </c>
      <c r="I126" s="89">
        <v>5402</v>
      </c>
      <c r="J126" s="89">
        <v>5780</v>
      </c>
      <c r="K126" s="90">
        <v>6196</v>
      </c>
      <c r="L126" s="90">
        <v>6447</v>
      </c>
      <c r="M126" s="90">
        <v>7425</v>
      </c>
      <c r="N126" s="90">
        <v>8157</v>
      </c>
      <c r="O126" s="90">
        <v>8881</v>
      </c>
      <c r="P126" s="90">
        <v>11944</v>
      </c>
      <c r="Q126" s="90">
        <v>13694</v>
      </c>
      <c r="R126" s="90">
        <v>14985</v>
      </c>
      <c r="S126" s="90">
        <v>15701</v>
      </c>
      <c r="T126" s="90">
        <v>15803</v>
      </c>
      <c r="U126" s="90">
        <v>14821</v>
      </c>
      <c r="V126" s="90">
        <v>16491</v>
      </c>
      <c r="W126" s="90">
        <v>17723</v>
      </c>
      <c r="X126" s="90"/>
      <c r="Y126" s="90">
        <f t="shared" si="21"/>
        <v>14634</v>
      </c>
      <c r="Z126" s="90">
        <f t="shared" si="22"/>
        <v>473.74554872126902</v>
      </c>
      <c r="AA126" s="90">
        <f t="shared" si="23"/>
        <v>23</v>
      </c>
      <c r="AB126" s="90">
        <f t="shared" si="24"/>
        <v>7</v>
      </c>
      <c r="AC126" s="86"/>
      <c r="AP126" s="78"/>
      <c r="AQ126" s="109">
        <v>122</v>
      </c>
      <c r="AR126" s="103" t="s">
        <v>141</v>
      </c>
      <c r="AS126" s="101">
        <f t="shared" si="30"/>
        <v>473.74554872126902</v>
      </c>
      <c r="AT126" s="101">
        <f t="shared" si="26"/>
        <v>473.75774872126902</v>
      </c>
      <c r="AU126" s="102">
        <f t="shared" si="27"/>
        <v>7</v>
      </c>
      <c r="AV126" s="102" t="str">
        <f t="shared" si="28"/>
        <v>Niddrie - Essendon West</v>
      </c>
      <c r="AW126" s="101">
        <f t="shared" si="29"/>
        <v>30.406422478675367</v>
      </c>
      <c r="AX126" s="71"/>
      <c r="AY126" s="71"/>
      <c r="AZ126" s="71"/>
      <c r="BA126" s="71"/>
    </row>
    <row r="127" spans="1:53" x14ac:dyDescent="0.3">
      <c r="A127" s="87">
        <v>123</v>
      </c>
      <c r="C127" s="88" t="s">
        <v>180</v>
      </c>
      <c r="D127" s="89">
        <v>18562</v>
      </c>
      <c r="E127" s="89">
        <v>18562</v>
      </c>
      <c r="F127" s="89">
        <v>18599</v>
      </c>
      <c r="G127" s="89">
        <v>18717</v>
      </c>
      <c r="H127" s="89">
        <v>18834</v>
      </c>
      <c r="I127" s="89">
        <v>19015</v>
      </c>
      <c r="J127" s="89">
        <v>19131</v>
      </c>
      <c r="K127" s="90">
        <v>19343</v>
      </c>
      <c r="L127" s="90">
        <v>19478</v>
      </c>
      <c r="M127" s="90">
        <v>19727</v>
      </c>
      <c r="N127" s="90">
        <v>20013</v>
      </c>
      <c r="O127" s="90">
        <v>20311</v>
      </c>
      <c r="P127" s="90">
        <v>21864</v>
      </c>
      <c r="Q127" s="90">
        <v>22718</v>
      </c>
      <c r="R127" s="90">
        <v>23405</v>
      </c>
      <c r="S127" s="90">
        <v>24465</v>
      </c>
      <c r="T127" s="90">
        <v>25501</v>
      </c>
      <c r="U127" s="90">
        <v>25520</v>
      </c>
      <c r="V127" s="90">
        <v>25683</v>
      </c>
      <c r="W127" s="90">
        <v>26905</v>
      </c>
      <c r="X127" s="90"/>
      <c r="Y127" s="90">
        <f t="shared" si="21"/>
        <v>8343</v>
      </c>
      <c r="Z127" s="90">
        <f t="shared" si="22"/>
        <v>44.946665230039869</v>
      </c>
      <c r="AA127" s="90">
        <f t="shared" si="23"/>
        <v>46</v>
      </c>
      <c r="AB127" s="90">
        <f t="shared" si="24"/>
        <v>79</v>
      </c>
      <c r="AC127" s="86"/>
      <c r="AP127" s="78"/>
      <c r="AQ127" s="109">
        <v>123</v>
      </c>
      <c r="AR127" s="103" t="s">
        <v>180</v>
      </c>
      <c r="AS127" s="101">
        <f t="shared" si="30"/>
        <v>44.946665230039869</v>
      </c>
      <c r="AT127" s="101">
        <f t="shared" si="26"/>
        <v>44.958965230039873</v>
      </c>
      <c r="AU127" s="102">
        <f t="shared" si="27"/>
        <v>79</v>
      </c>
      <c r="AV127" s="102" t="str">
        <f t="shared" si="28"/>
        <v>Buninyong</v>
      </c>
      <c r="AW127" s="101">
        <f t="shared" si="29"/>
        <v>30.302491103202843</v>
      </c>
      <c r="AX127" s="71"/>
      <c r="AY127" s="71"/>
      <c r="AZ127" s="71"/>
      <c r="BA127" s="71"/>
    </row>
    <row r="128" spans="1:53" x14ac:dyDescent="0.3">
      <c r="A128" s="87">
        <v>124</v>
      </c>
      <c r="C128" s="88" t="s">
        <v>181</v>
      </c>
      <c r="D128" s="89">
        <v>27256</v>
      </c>
      <c r="E128" s="89">
        <v>27330</v>
      </c>
      <c r="F128" s="89">
        <v>27439</v>
      </c>
      <c r="G128" s="89">
        <v>27743</v>
      </c>
      <c r="H128" s="89">
        <v>28056</v>
      </c>
      <c r="I128" s="89">
        <v>28270</v>
      </c>
      <c r="J128" s="89">
        <v>28317</v>
      </c>
      <c r="K128" s="90">
        <v>28356</v>
      </c>
      <c r="L128" s="90">
        <v>28536</v>
      </c>
      <c r="M128" s="90">
        <v>28609</v>
      </c>
      <c r="N128" s="90">
        <v>29136</v>
      </c>
      <c r="O128" s="90">
        <v>29410</v>
      </c>
      <c r="P128" s="90">
        <v>30086</v>
      </c>
      <c r="Q128" s="90">
        <v>30371</v>
      </c>
      <c r="R128" s="90">
        <v>30710</v>
      </c>
      <c r="S128" s="90">
        <v>31547</v>
      </c>
      <c r="T128" s="90">
        <v>26530</v>
      </c>
      <c r="U128" s="90">
        <v>31161</v>
      </c>
      <c r="V128" s="90">
        <v>31512</v>
      </c>
      <c r="W128" s="90">
        <v>32478</v>
      </c>
      <c r="X128" s="90"/>
      <c r="Y128" s="90">
        <f t="shared" si="21"/>
        <v>5222</v>
      </c>
      <c r="Z128" s="90">
        <f t="shared" si="22"/>
        <v>19.159084238332845</v>
      </c>
      <c r="AA128" s="90">
        <f t="shared" si="23"/>
        <v>83</v>
      </c>
      <c r="AB128" s="90">
        <f t="shared" si="24"/>
        <v>204</v>
      </c>
      <c r="AC128" s="86"/>
      <c r="AP128" s="78"/>
      <c r="AQ128" s="109">
        <v>124</v>
      </c>
      <c r="AR128" s="103" t="s">
        <v>181</v>
      </c>
      <c r="AS128" s="101">
        <f t="shared" si="30"/>
        <v>19.159084238332845</v>
      </c>
      <c r="AT128" s="101">
        <f t="shared" si="26"/>
        <v>19.171484238332845</v>
      </c>
      <c r="AU128" s="102">
        <f t="shared" si="27"/>
        <v>204</v>
      </c>
      <c r="AV128" s="102" t="str">
        <f t="shared" si="28"/>
        <v>Knoxfield - Scoresby</v>
      </c>
      <c r="AW128" s="101">
        <f t="shared" si="29"/>
        <v>30.215662282043436</v>
      </c>
      <c r="AX128" s="71"/>
      <c r="AY128" s="71"/>
      <c r="AZ128" s="71"/>
      <c r="BA128" s="71"/>
    </row>
    <row r="129" spans="1:53" x14ac:dyDescent="0.3">
      <c r="A129" s="87">
        <v>125</v>
      </c>
      <c r="C129" s="88" t="s">
        <v>284</v>
      </c>
      <c r="D129" s="89">
        <v>15798</v>
      </c>
      <c r="E129" s="89">
        <v>15878</v>
      </c>
      <c r="F129" s="89">
        <v>15992</v>
      </c>
      <c r="G129" s="89">
        <v>16064</v>
      </c>
      <c r="H129" s="89">
        <v>16172</v>
      </c>
      <c r="I129" s="89">
        <v>16222</v>
      </c>
      <c r="J129" s="89">
        <v>16223</v>
      </c>
      <c r="K129" s="90">
        <v>16152</v>
      </c>
      <c r="L129" s="90">
        <v>16112</v>
      </c>
      <c r="M129" s="90">
        <v>16141</v>
      </c>
      <c r="N129" s="90">
        <v>16225</v>
      </c>
      <c r="O129" s="90">
        <v>16294</v>
      </c>
      <c r="P129" s="90">
        <v>16779</v>
      </c>
      <c r="Q129" s="90">
        <v>16806</v>
      </c>
      <c r="R129" s="90">
        <v>16877</v>
      </c>
      <c r="S129" s="90">
        <v>16895</v>
      </c>
      <c r="T129" s="90">
        <v>16819</v>
      </c>
      <c r="U129" s="90">
        <v>16616</v>
      </c>
      <c r="V129" s="90">
        <v>16405</v>
      </c>
      <c r="W129" s="90">
        <v>16511</v>
      </c>
      <c r="X129" s="90"/>
      <c r="Y129" s="90">
        <f t="shared" si="21"/>
        <v>713</v>
      </c>
      <c r="Z129" s="90">
        <f t="shared" si="22"/>
        <v>4.5132295227243953</v>
      </c>
      <c r="AA129" s="90">
        <f t="shared" si="23"/>
        <v>293</v>
      </c>
      <c r="AB129" s="90">
        <f t="shared" si="24"/>
        <v>321</v>
      </c>
      <c r="AC129" s="86"/>
      <c r="AP129" s="78"/>
      <c r="AQ129" s="109">
        <v>125</v>
      </c>
      <c r="AR129" s="103" t="s">
        <v>284</v>
      </c>
      <c r="AS129" s="101">
        <f t="shared" si="30"/>
        <v>4.5132295227243953</v>
      </c>
      <c r="AT129" s="101">
        <f t="shared" si="26"/>
        <v>4.5257295227243954</v>
      </c>
      <c r="AU129" s="102">
        <f t="shared" si="27"/>
        <v>321</v>
      </c>
      <c r="AV129" s="102" t="str">
        <f t="shared" si="28"/>
        <v>Newport</v>
      </c>
      <c r="AW129" s="101">
        <f t="shared" si="29"/>
        <v>30.052055525894289</v>
      </c>
      <c r="AX129" s="71"/>
      <c r="AY129" s="71"/>
      <c r="AZ129" s="71"/>
      <c r="BA129" s="71"/>
    </row>
    <row r="130" spans="1:53" x14ac:dyDescent="0.3">
      <c r="A130" s="87">
        <v>126</v>
      </c>
      <c r="C130" s="88" t="s">
        <v>318</v>
      </c>
      <c r="D130" s="89">
        <v>9834</v>
      </c>
      <c r="E130" s="89">
        <v>9769</v>
      </c>
      <c r="F130" s="89">
        <v>9672</v>
      </c>
      <c r="G130" s="89">
        <v>9823</v>
      </c>
      <c r="H130" s="89">
        <v>9979</v>
      </c>
      <c r="I130" s="89">
        <v>10192</v>
      </c>
      <c r="J130" s="89">
        <v>10436</v>
      </c>
      <c r="K130" s="90">
        <v>10695</v>
      </c>
      <c r="L130" s="90">
        <v>10850</v>
      </c>
      <c r="M130" s="90">
        <v>11116</v>
      </c>
      <c r="N130" s="90">
        <v>11378</v>
      </c>
      <c r="O130" s="90">
        <v>11394</v>
      </c>
      <c r="P130" s="90">
        <v>11916</v>
      </c>
      <c r="Q130" s="90">
        <v>12067</v>
      </c>
      <c r="R130" s="90">
        <v>12210</v>
      </c>
      <c r="S130" s="90">
        <v>12274</v>
      </c>
      <c r="T130" s="90">
        <v>12433</v>
      </c>
      <c r="U130" s="90">
        <v>11966</v>
      </c>
      <c r="V130" s="90">
        <v>12169</v>
      </c>
      <c r="W130" s="90">
        <v>12515</v>
      </c>
      <c r="X130" s="90"/>
      <c r="Y130" s="90">
        <f t="shared" si="21"/>
        <v>2681</v>
      </c>
      <c r="Z130" s="90">
        <f t="shared" si="22"/>
        <v>27.262558470612163</v>
      </c>
      <c r="AA130" s="90">
        <f t="shared" si="23"/>
        <v>160</v>
      </c>
      <c r="AB130" s="90">
        <f t="shared" si="24"/>
        <v>138</v>
      </c>
      <c r="AC130" s="86"/>
      <c r="AP130" s="78"/>
      <c r="AQ130" s="109">
        <v>126</v>
      </c>
      <c r="AR130" s="103" t="s">
        <v>318</v>
      </c>
      <c r="AS130" s="101">
        <f t="shared" si="30"/>
        <v>27.262558470612163</v>
      </c>
      <c r="AT130" s="101">
        <f t="shared" si="26"/>
        <v>27.275158470612162</v>
      </c>
      <c r="AU130" s="102">
        <f t="shared" si="27"/>
        <v>138</v>
      </c>
      <c r="AV130" s="102" t="str">
        <f t="shared" si="28"/>
        <v>Croydon</v>
      </c>
      <c r="AW130" s="101">
        <f t="shared" si="29"/>
        <v>29.96629374641423</v>
      </c>
      <c r="AX130" s="71"/>
      <c r="AY130" s="71"/>
      <c r="AZ130" s="71"/>
      <c r="BA130" s="71"/>
    </row>
    <row r="131" spans="1:53" x14ac:dyDescent="0.3">
      <c r="A131" s="87">
        <v>127</v>
      </c>
      <c r="C131" s="88" t="s">
        <v>400</v>
      </c>
      <c r="D131" s="89">
        <v>8584</v>
      </c>
      <c r="E131" s="89">
        <v>8588</v>
      </c>
      <c r="F131" s="89">
        <v>8636</v>
      </c>
      <c r="G131" s="89">
        <v>8830</v>
      </c>
      <c r="H131" s="89">
        <v>9054</v>
      </c>
      <c r="I131" s="89">
        <v>9231</v>
      </c>
      <c r="J131" s="89">
        <v>9249</v>
      </c>
      <c r="K131" s="90">
        <v>9333</v>
      </c>
      <c r="L131" s="90">
        <v>9551</v>
      </c>
      <c r="M131" s="90">
        <v>9889</v>
      </c>
      <c r="N131" s="90">
        <v>10097</v>
      </c>
      <c r="O131" s="90">
        <v>10657</v>
      </c>
      <c r="P131" s="90">
        <v>11474</v>
      </c>
      <c r="Q131" s="90">
        <v>11939</v>
      </c>
      <c r="R131" s="90">
        <v>12325</v>
      </c>
      <c r="S131" s="90">
        <v>12566</v>
      </c>
      <c r="T131" s="90">
        <v>12899</v>
      </c>
      <c r="U131" s="90">
        <v>13136</v>
      </c>
      <c r="V131" s="90">
        <v>13566</v>
      </c>
      <c r="W131" s="90">
        <v>13574</v>
      </c>
      <c r="X131" s="90"/>
      <c r="Y131" s="90">
        <f t="shared" si="21"/>
        <v>4990</v>
      </c>
      <c r="Z131" s="90">
        <f t="shared" si="22"/>
        <v>58.131407269338311</v>
      </c>
      <c r="AA131" s="90">
        <f t="shared" si="23"/>
        <v>88</v>
      </c>
      <c r="AB131" s="90">
        <f t="shared" si="24"/>
        <v>65</v>
      </c>
      <c r="AC131" s="86"/>
      <c r="AP131" s="78"/>
      <c r="AQ131" s="109">
        <v>127</v>
      </c>
      <c r="AR131" s="103" t="s">
        <v>400</v>
      </c>
      <c r="AS131" s="101">
        <f t="shared" si="30"/>
        <v>58.131407269338311</v>
      </c>
      <c r="AT131" s="101">
        <f t="shared" si="26"/>
        <v>58.144107269338313</v>
      </c>
      <c r="AU131" s="102">
        <f t="shared" si="27"/>
        <v>65</v>
      </c>
      <c r="AV131" s="102" t="str">
        <f t="shared" si="28"/>
        <v>Albert Park</v>
      </c>
      <c r="AW131" s="101">
        <f t="shared" si="29"/>
        <v>29.729937677925676</v>
      </c>
      <c r="AX131" s="71"/>
      <c r="AY131" s="71"/>
      <c r="AZ131" s="71"/>
      <c r="BA131" s="71"/>
    </row>
    <row r="132" spans="1:53" x14ac:dyDescent="0.3">
      <c r="A132" s="87">
        <v>128</v>
      </c>
      <c r="C132" s="91" t="s">
        <v>484</v>
      </c>
      <c r="D132" s="92">
        <v>10340</v>
      </c>
      <c r="E132" s="92">
        <v>10472</v>
      </c>
      <c r="F132" s="92">
        <v>10734</v>
      </c>
      <c r="G132" s="92">
        <v>11020</v>
      </c>
      <c r="H132" s="92">
        <v>11315</v>
      </c>
      <c r="I132" s="92">
        <v>11832</v>
      </c>
      <c r="J132" s="92">
        <v>12599</v>
      </c>
      <c r="K132" s="92">
        <v>13323</v>
      </c>
      <c r="L132" s="92">
        <v>13991</v>
      </c>
      <c r="M132" s="92">
        <v>14561</v>
      </c>
      <c r="N132" s="92">
        <v>15037</v>
      </c>
      <c r="O132" s="92">
        <v>15573</v>
      </c>
      <c r="P132" s="92">
        <v>16368</v>
      </c>
      <c r="Q132" s="92">
        <v>17112</v>
      </c>
      <c r="R132" s="92">
        <v>17777</v>
      </c>
      <c r="S132" s="92">
        <v>18453</v>
      </c>
      <c r="T132" s="92">
        <v>19220</v>
      </c>
      <c r="U132" s="92">
        <v>19843</v>
      </c>
      <c r="V132" s="92">
        <v>20542</v>
      </c>
      <c r="W132" s="92">
        <v>21180</v>
      </c>
      <c r="X132" s="92"/>
      <c r="Y132" s="90">
        <f t="shared" si="21"/>
        <v>10840</v>
      </c>
      <c r="Z132" s="90">
        <f t="shared" si="22"/>
        <v>104.83558994197293</v>
      </c>
      <c r="AA132" s="90">
        <f t="shared" si="23"/>
        <v>31</v>
      </c>
      <c r="AB132" s="90">
        <f t="shared" si="24"/>
        <v>39</v>
      </c>
      <c r="AC132" s="86"/>
      <c r="AP132" s="78"/>
      <c r="AQ132" s="109">
        <v>128</v>
      </c>
      <c r="AR132" s="104" t="s">
        <v>484</v>
      </c>
      <c r="AS132" s="101">
        <f t="shared" si="30"/>
        <v>104.83558994197293</v>
      </c>
      <c r="AT132" s="101">
        <f t="shared" si="26"/>
        <v>104.84838994197293</v>
      </c>
      <c r="AU132" s="102">
        <f t="shared" si="27"/>
        <v>39</v>
      </c>
      <c r="AV132" s="102" t="str">
        <f t="shared" si="28"/>
        <v>Heidelberg - Rosanna</v>
      </c>
      <c r="AW132" s="101">
        <f t="shared" si="29"/>
        <v>29.540310622024506</v>
      </c>
      <c r="AX132" s="71"/>
      <c r="AY132" s="71"/>
      <c r="AZ132" s="71"/>
      <c r="BA132" s="71"/>
    </row>
    <row r="133" spans="1:53" x14ac:dyDescent="0.3">
      <c r="A133" s="87">
        <v>129</v>
      </c>
      <c r="C133" s="88" t="s">
        <v>428</v>
      </c>
      <c r="D133" s="92">
        <v>13413</v>
      </c>
      <c r="E133" s="92">
        <v>13430</v>
      </c>
      <c r="F133" s="92">
        <v>13476</v>
      </c>
      <c r="G133" s="92">
        <v>13542</v>
      </c>
      <c r="H133" s="92">
        <v>13641</v>
      </c>
      <c r="I133" s="92">
        <v>13720</v>
      </c>
      <c r="J133" s="92">
        <v>13817</v>
      </c>
      <c r="K133" s="90">
        <v>13902</v>
      </c>
      <c r="L133" s="90">
        <v>13899</v>
      </c>
      <c r="M133" s="90">
        <v>13873</v>
      </c>
      <c r="N133" s="90">
        <v>13839</v>
      </c>
      <c r="O133" s="90">
        <v>13784</v>
      </c>
      <c r="P133" s="90">
        <v>13663</v>
      </c>
      <c r="Q133" s="90">
        <v>13778</v>
      </c>
      <c r="R133" s="90">
        <v>13784</v>
      </c>
      <c r="S133" s="90">
        <v>13828</v>
      </c>
      <c r="T133" s="90">
        <v>13720</v>
      </c>
      <c r="U133" s="90">
        <v>13834</v>
      </c>
      <c r="V133" s="90">
        <v>13890</v>
      </c>
      <c r="W133" s="90">
        <v>13974</v>
      </c>
      <c r="X133" s="90"/>
      <c r="Y133" s="90">
        <f t="shared" si="21"/>
        <v>561</v>
      </c>
      <c r="Z133" s="90">
        <f t="shared" si="22"/>
        <v>4.1825095057034218</v>
      </c>
      <c r="AA133" s="90">
        <f t="shared" si="23"/>
        <v>302</v>
      </c>
      <c r="AB133" s="90">
        <f t="shared" si="24"/>
        <v>323</v>
      </c>
      <c r="AC133" s="86"/>
      <c r="AP133" s="78"/>
      <c r="AQ133" s="109">
        <v>129</v>
      </c>
      <c r="AR133" s="103" t="s">
        <v>428</v>
      </c>
      <c r="AS133" s="101">
        <f t="shared" si="30"/>
        <v>4.1825095057034218</v>
      </c>
      <c r="AT133" s="101">
        <f t="shared" si="26"/>
        <v>4.195409505703422</v>
      </c>
      <c r="AU133" s="102">
        <f t="shared" si="27"/>
        <v>323</v>
      </c>
      <c r="AV133" s="102" t="str">
        <f t="shared" si="28"/>
        <v>Lorne - Anglesea</v>
      </c>
      <c r="AW133" s="101">
        <f t="shared" si="29"/>
        <v>29.049003322259136</v>
      </c>
      <c r="AX133" s="71"/>
      <c r="AY133" s="71"/>
      <c r="AZ133" s="71"/>
      <c r="BA133" s="71"/>
    </row>
    <row r="134" spans="1:53" x14ac:dyDescent="0.3">
      <c r="A134" s="87">
        <v>130</v>
      </c>
      <c r="C134" s="88" t="s">
        <v>142</v>
      </c>
      <c r="D134" s="89">
        <v>4460</v>
      </c>
      <c r="E134" s="89">
        <v>4495</v>
      </c>
      <c r="F134" s="89">
        <v>4555</v>
      </c>
      <c r="G134" s="89">
        <v>4806</v>
      </c>
      <c r="H134" s="89">
        <v>5055</v>
      </c>
      <c r="I134" s="89">
        <v>5202</v>
      </c>
      <c r="J134" s="89">
        <v>5272</v>
      </c>
      <c r="K134" s="90">
        <v>5238</v>
      </c>
      <c r="L134" s="90">
        <v>5273</v>
      </c>
      <c r="M134" s="90">
        <v>5348</v>
      </c>
      <c r="N134" s="90">
        <v>5379</v>
      </c>
      <c r="O134" s="90">
        <v>5417</v>
      </c>
      <c r="P134" s="90">
        <v>5356</v>
      </c>
      <c r="Q134" s="90">
        <v>5661</v>
      </c>
      <c r="R134" s="90">
        <v>5743</v>
      </c>
      <c r="S134" s="90">
        <v>5918</v>
      </c>
      <c r="T134" s="90">
        <v>6055</v>
      </c>
      <c r="U134" s="90">
        <v>5803</v>
      </c>
      <c r="V134" s="90">
        <v>4889</v>
      </c>
      <c r="W134" s="90">
        <v>5100</v>
      </c>
      <c r="X134" s="90"/>
      <c r="Y134" s="90">
        <f t="shared" ref="Y134:Y197" si="31">W134-D134</f>
        <v>640</v>
      </c>
      <c r="Z134" s="90">
        <f t="shared" ref="Z134:Z197" si="32">Y134/D134*100</f>
        <v>14.349775784753364</v>
      </c>
      <c r="AA134" s="90">
        <f t="shared" ref="AA134:AA197" si="33">RANK(Y134,Y$5:Y$437)</f>
        <v>296</v>
      </c>
      <c r="AB134" s="90">
        <f t="shared" ref="AB134:AB197" si="34">RANK(Z134,Z$5:Z$437)</f>
        <v>244</v>
      </c>
      <c r="AC134" s="86"/>
      <c r="AP134" s="78"/>
      <c r="AQ134" s="109">
        <v>130</v>
      </c>
      <c r="AR134" s="103" t="s">
        <v>142</v>
      </c>
      <c r="AS134" s="101">
        <f t="shared" ref="AS134:AS197" si="35">VLOOKUP(AQ134,$A$5:$Z$437,24+$AT$3)</f>
        <v>14.349775784753364</v>
      </c>
      <c r="AT134" s="101">
        <f t="shared" ref="AT134:AT197" si="36">AS134+0.0001*AQ134</f>
        <v>14.362775784753364</v>
      </c>
      <c r="AU134" s="102">
        <f t="shared" ref="AU134:AU197" si="37">RANK(AT134,AT$5:AT$437)</f>
        <v>244</v>
      </c>
      <c r="AV134" s="102" t="str">
        <f t="shared" ref="AV134:AV197" si="38">VLOOKUP(MATCH(AQ134,$AU$5:$AU$437,0),$AQ$5:$AS$437,2)</f>
        <v>Port Melbourne</v>
      </c>
      <c r="AW134" s="101">
        <f t="shared" ref="AW134:AW197" si="39">VLOOKUP(MATCH(AQ134,$AU$5:$AU$437,0),$AQ$5:$AS$437,3)</f>
        <v>28.725933880493983</v>
      </c>
      <c r="AX134" s="71"/>
      <c r="AY134" s="71"/>
      <c r="AZ134" s="71"/>
      <c r="BA134" s="71"/>
    </row>
    <row r="135" spans="1:53" x14ac:dyDescent="0.3">
      <c r="A135" s="87">
        <v>131</v>
      </c>
      <c r="C135" s="91" t="s">
        <v>533</v>
      </c>
      <c r="D135" s="92">
        <v>13244</v>
      </c>
      <c r="E135" s="92">
        <v>13651</v>
      </c>
      <c r="F135" s="92">
        <v>13848</v>
      </c>
      <c r="G135" s="92">
        <v>13961</v>
      </c>
      <c r="H135" s="92">
        <v>14085</v>
      </c>
      <c r="I135" s="92">
        <v>14175</v>
      </c>
      <c r="J135" s="92">
        <v>14278</v>
      </c>
      <c r="K135" s="92">
        <v>14367</v>
      </c>
      <c r="L135" s="92">
        <v>14400</v>
      </c>
      <c r="M135" s="92">
        <v>14507</v>
      </c>
      <c r="N135" s="92">
        <v>14606</v>
      </c>
      <c r="O135" s="92">
        <v>14689</v>
      </c>
      <c r="P135" s="92">
        <v>14688</v>
      </c>
      <c r="Q135" s="92">
        <v>14931</v>
      </c>
      <c r="R135" s="92">
        <v>14933</v>
      </c>
      <c r="S135" s="92">
        <v>14978</v>
      </c>
      <c r="T135" s="92">
        <v>15019</v>
      </c>
      <c r="U135" s="92">
        <v>15085</v>
      </c>
      <c r="V135" s="92">
        <v>15629</v>
      </c>
      <c r="W135" s="92">
        <v>15585</v>
      </c>
      <c r="X135" s="92"/>
      <c r="Y135" s="90">
        <f t="shared" si="31"/>
        <v>2341</v>
      </c>
      <c r="Z135" s="90">
        <f t="shared" si="32"/>
        <v>17.67592872244035</v>
      </c>
      <c r="AA135" s="90">
        <f t="shared" si="33"/>
        <v>180</v>
      </c>
      <c r="AB135" s="90">
        <f t="shared" si="34"/>
        <v>217</v>
      </c>
      <c r="AC135" s="86"/>
      <c r="AP135" s="78"/>
      <c r="AQ135" s="109">
        <v>131</v>
      </c>
      <c r="AR135" s="104" t="s">
        <v>533</v>
      </c>
      <c r="AS135" s="101">
        <f t="shared" si="35"/>
        <v>17.67592872244035</v>
      </c>
      <c r="AT135" s="101">
        <f t="shared" si="36"/>
        <v>17.689028722440352</v>
      </c>
      <c r="AU135" s="102">
        <f t="shared" si="37"/>
        <v>217</v>
      </c>
      <c r="AV135" s="102" t="str">
        <f t="shared" si="38"/>
        <v>Bendigo Region - North</v>
      </c>
      <c r="AW135" s="101">
        <f t="shared" si="39"/>
        <v>28.400597907324364</v>
      </c>
      <c r="AX135" s="71"/>
      <c r="AY135" s="71"/>
      <c r="AZ135" s="71"/>
      <c r="BA135" s="71"/>
    </row>
    <row r="136" spans="1:53" x14ac:dyDescent="0.3">
      <c r="A136" s="87">
        <v>132</v>
      </c>
      <c r="C136" s="88" t="s">
        <v>212</v>
      </c>
      <c r="D136" s="89">
        <v>11613</v>
      </c>
      <c r="E136" s="89">
        <v>11627</v>
      </c>
      <c r="F136" s="89">
        <v>11669</v>
      </c>
      <c r="G136" s="89">
        <v>11803</v>
      </c>
      <c r="H136" s="89">
        <v>11984</v>
      </c>
      <c r="I136" s="89">
        <v>12223</v>
      </c>
      <c r="J136" s="89">
        <v>12365</v>
      </c>
      <c r="K136" s="90">
        <v>12488</v>
      </c>
      <c r="L136" s="90">
        <v>12633</v>
      </c>
      <c r="M136" s="90">
        <v>12755</v>
      </c>
      <c r="N136" s="90">
        <v>12823</v>
      </c>
      <c r="O136" s="90">
        <v>13111</v>
      </c>
      <c r="P136" s="90">
        <v>13307</v>
      </c>
      <c r="Q136" s="90">
        <v>13518</v>
      </c>
      <c r="R136" s="90">
        <v>13756</v>
      </c>
      <c r="S136" s="90">
        <v>14025</v>
      </c>
      <c r="T136" s="90">
        <v>14189</v>
      </c>
      <c r="U136" s="90">
        <v>14194</v>
      </c>
      <c r="V136" s="90">
        <v>13661</v>
      </c>
      <c r="W136" s="90">
        <v>13915</v>
      </c>
      <c r="X136" s="90"/>
      <c r="Y136" s="90">
        <f t="shared" si="31"/>
        <v>2302</v>
      </c>
      <c r="Z136" s="90">
        <f t="shared" si="32"/>
        <v>19.822612589339535</v>
      </c>
      <c r="AA136" s="90">
        <f t="shared" si="33"/>
        <v>183</v>
      </c>
      <c r="AB136" s="90">
        <f t="shared" si="34"/>
        <v>197</v>
      </c>
      <c r="AC136" s="86"/>
      <c r="AP136" s="78"/>
      <c r="AQ136" s="109">
        <v>132</v>
      </c>
      <c r="AR136" s="103" t="s">
        <v>212</v>
      </c>
      <c r="AS136" s="101">
        <f t="shared" si="35"/>
        <v>19.822612589339535</v>
      </c>
      <c r="AT136" s="101">
        <f t="shared" si="36"/>
        <v>19.835812589339536</v>
      </c>
      <c r="AU136" s="102">
        <f t="shared" si="37"/>
        <v>197</v>
      </c>
      <c r="AV136" s="102" t="str">
        <f t="shared" si="38"/>
        <v>Riddells Creek</v>
      </c>
      <c r="AW136" s="101">
        <f t="shared" si="39"/>
        <v>28.334271243669107</v>
      </c>
      <c r="AX136" s="71"/>
      <c r="AY136" s="71"/>
      <c r="AZ136" s="71"/>
      <c r="BA136" s="71"/>
    </row>
    <row r="137" spans="1:53" x14ac:dyDescent="0.3">
      <c r="A137" s="87">
        <v>133</v>
      </c>
      <c r="C137" s="88" t="s">
        <v>202</v>
      </c>
      <c r="D137" s="89">
        <v>10493</v>
      </c>
      <c r="E137" s="89">
        <v>10527</v>
      </c>
      <c r="F137" s="89">
        <v>10668</v>
      </c>
      <c r="G137" s="89">
        <v>10878</v>
      </c>
      <c r="H137" s="89">
        <v>11031</v>
      </c>
      <c r="I137" s="89">
        <v>11199</v>
      </c>
      <c r="J137" s="89">
        <v>11278</v>
      </c>
      <c r="K137" s="90">
        <v>11292</v>
      </c>
      <c r="L137" s="90">
        <v>11339</v>
      </c>
      <c r="M137" s="90">
        <v>11445</v>
      </c>
      <c r="N137" s="90">
        <v>11648</v>
      </c>
      <c r="O137" s="90">
        <v>11777</v>
      </c>
      <c r="P137" s="90">
        <v>12061</v>
      </c>
      <c r="Q137" s="90">
        <v>12304</v>
      </c>
      <c r="R137" s="90">
        <v>12499</v>
      </c>
      <c r="S137" s="90">
        <v>12671</v>
      </c>
      <c r="T137" s="90">
        <v>12794</v>
      </c>
      <c r="U137" s="90">
        <v>12395</v>
      </c>
      <c r="V137" s="90">
        <v>12121</v>
      </c>
      <c r="W137" s="90">
        <v>12455</v>
      </c>
      <c r="X137" s="90"/>
      <c r="Y137" s="90">
        <f t="shared" si="31"/>
        <v>1962</v>
      </c>
      <c r="Z137" s="90">
        <f t="shared" si="32"/>
        <v>18.698179738873534</v>
      </c>
      <c r="AA137" s="90">
        <f t="shared" si="33"/>
        <v>201</v>
      </c>
      <c r="AB137" s="90">
        <f t="shared" si="34"/>
        <v>207</v>
      </c>
      <c r="AC137" s="86"/>
      <c r="AP137" s="78"/>
      <c r="AQ137" s="109">
        <v>133</v>
      </c>
      <c r="AR137" s="103" t="s">
        <v>202</v>
      </c>
      <c r="AS137" s="101">
        <f t="shared" si="35"/>
        <v>18.698179738873534</v>
      </c>
      <c r="AT137" s="101">
        <f t="shared" si="36"/>
        <v>18.711479738873535</v>
      </c>
      <c r="AU137" s="102">
        <f t="shared" si="37"/>
        <v>207</v>
      </c>
      <c r="AV137" s="102" t="str">
        <f t="shared" si="38"/>
        <v>Traralgon</v>
      </c>
      <c r="AW137" s="101">
        <f t="shared" si="39"/>
        <v>28.281058349395476</v>
      </c>
      <c r="AX137" s="71"/>
      <c r="AY137" s="71"/>
      <c r="AZ137" s="71"/>
      <c r="BA137" s="71"/>
    </row>
    <row r="138" spans="1:53" x14ac:dyDescent="0.3">
      <c r="A138" s="87">
        <v>134</v>
      </c>
      <c r="C138" s="88" t="s">
        <v>232</v>
      </c>
      <c r="D138" s="89">
        <v>24124</v>
      </c>
      <c r="E138" s="89">
        <v>24051</v>
      </c>
      <c r="F138" s="89">
        <v>23965</v>
      </c>
      <c r="G138" s="89">
        <v>23898</v>
      </c>
      <c r="H138" s="89">
        <v>23863</v>
      </c>
      <c r="I138" s="89">
        <v>23865</v>
      </c>
      <c r="J138" s="89">
        <v>23791</v>
      </c>
      <c r="K138" s="90">
        <v>23651</v>
      </c>
      <c r="L138" s="90">
        <v>23603</v>
      </c>
      <c r="M138" s="90">
        <v>23574</v>
      </c>
      <c r="N138" s="90">
        <v>23664</v>
      </c>
      <c r="O138" s="90">
        <v>23588</v>
      </c>
      <c r="P138" s="90">
        <v>23951</v>
      </c>
      <c r="Q138" s="90">
        <v>24111</v>
      </c>
      <c r="R138" s="90">
        <v>24206</v>
      </c>
      <c r="S138" s="90">
        <v>24282</v>
      </c>
      <c r="T138" s="90">
        <v>24296</v>
      </c>
      <c r="U138" s="90">
        <v>23956</v>
      </c>
      <c r="V138" s="90">
        <v>23524</v>
      </c>
      <c r="W138" s="90">
        <v>23509</v>
      </c>
      <c r="X138" s="90"/>
      <c r="Y138" s="90">
        <f t="shared" si="31"/>
        <v>-615</v>
      </c>
      <c r="Z138" s="90">
        <f t="shared" si="32"/>
        <v>-2.5493284695738683</v>
      </c>
      <c r="AA138" s="90">
        <f t="shared" si="33"/>
        <v>405</v>
      </c>
      <c r="AB138" s="90">
        <f t="shared" si="34"/>
        <v>375</v>
      </c>
      <c r="AC138" s="86"/>
      <c r="AP138" s="78"/>
      <c r="AQ138" s="109">
        <v>134</v>
      </c>
      <c r="AR138" s="103" t="s">
        <v>232</v>
      </c>
      <c r="AS138" s="101">
        <f t="shared" si="35"/>
        <v>-2.5493284695738683</v>
      </c>
      <c r="AT138" s="101">
        <f t="shared" si="36"/>
        <v>-2.5359284695738684</v>
      </c>
      <c r="AU138" s="102">
        <f t="shared" si="37"/>
        <v>380</v>
      </c>
      <c r="AV138" s="102" t="str">
        <f t="shared" si="38"/>
        <v>Bairnsdale</v>
      </c>
      <c r="AW138" s="101">
        <f t="shared" si="39"/>
        <v>28.17209528439475</v>
      </c>
      <c r="AX138" s="71"/>
      <c r="AY138" s="71"/>
      <c r="AZ138" s="71"/>
      <c r="BA138" s="71"/>
    </row>
    <row r="139" spans="1:53" x14ac:dyDescent="0.3">
      <c r="A139" s="87">
        <v>135</v>
      </c>
      <c r="C139" s="88" t="s">
        <v>152</v>
      </c>
      <c r="D139" s="89">
        <v>13934</v>
      </c>
      <c r="E139" s="89">
        <v>14216</v>
      </c>
      <c r="F139" s="89">
        <v>14477</v>
      </c>
      <c r="G139" s="89">
        <v>14790</v>
      </c>
      <c r="H139" s="89">
        <v>15076</v>
      </c>
      <c r="I139" s="89">
        <v>15425</v>
      </c>
      <c r="J139" s="89">
        <v>15552</v>
      </c>
      <c r="K139" s="90">
        <v>15666</v>
      </c>
      <c r="L139" s="90">
        <v>15904</v>
      </c>
      <c r="M139" s="90">
        <v>16079</v>
      </c>
      <c r="N139" s="90">
        <v>16344</v>
      </c>
      <c r="O139" s="90">
        <v>16507</v>
      </c>
      <c r="P139" s="90">
        <v>16509</v>
      </c>
      <c r="Q139" s="90">
        <v>16566</v>
      </c>
      <c r="R139" s="90">
        <v>16631</v>
      </c>
      <c r="S139" s="90">
        <v>16754</v>
      </c>
      <c r="T139" s="90">
        <v>16680</v>
      </c>
      <c r="U139" s="90">
        <v>15986</v>
      </c>
      <c r="V139" s="90">
        <v>14888</v>
      </c>
      <c r="W139" s="90">
        <v>15459</v>
      </c>
      <c r="X139" s="90"/>
      <c r="Y139" s="90">
        <f t="shared" si="31"/>
        <v>1525</v>
      </c>
      <c r="Z139" s="90">
        <f t="shared" si="32"/>
        <v>10.944452418544568</v>
      </c>
      <c r="AA139" s="90">
        <f t="shared" si="33"/>
        <v>238</v>
      </c>
      <c r="AB139" s="90">
        <f t="shared" si="34"/>
        <v>270</v>
      </c>
      <c r="AC139" s="86"/>
      <c r="AP139" s="78"/>
      <c r="AQ139" s="109">
        <v>135</v>
      </c>
      <c r="AR139" s="103" t="s">
        <v>152</v>
      </c>
      <c r="AS139" s="101">
        <f t="shared" si="35"/>
        <v>10.944452418544568</v>
      </c>
      <c r="AT139" s="101">
        <f t="shared" si="36"/>
        <v>10.957952418544568</v>
      </c>
      <c r="AU139" s="102">
        <f t="shared" si="37"/>
        <v>270</v>
      </c>
      <c r="AV139" s="102" t="str">
        <f t="shared" si="38"/>
        <v>Cheltenham - Highett (East)</v>
      </c>
      <c r="AW139" s="101">
        <f t="shared" si="39"/>
        <v>28.133394151335462</v>
      </c>
      <c r="AX139" s="71"/>
      <c r="AY139" s="71"/>
      <c r="AZ139" s="71"/>
      <c r="BA139" s="71"/>
    </row>
    <row r="140" spans="1:53" x14ac:dyDescent="0.3">
      <c r="A140" s="87">
        <v>136</v>
      </c>
      <c r="C140" s="88" t="s">
        <v>312</v>
      </c>
      <c r="D140" s="89">
        <v>17332</v>
      </c>
      <c r="E140" s="89">
        <v>17454</v>
      </c>
      <c r="F140" s="89">
        <v>17628</v>
      </c>
      <c r="G140" s="89">
        <v>17699</v>
      </c>
      <c r="H140" s="89">
        <v>17793</v>
      </c>
      <c r="I140" s="89">
        <v>17902</v>
      </c>
      <c r="J140" s="89">
        <v>17969</v>
      </c>
      <c r="K140" s="90">
        <v>18012</v>
      </c>
      <c r="L140" s="90">
        <v>18088</v>
      </c>
      <c r="M140" s="90">
        <v>17997</v>
      </c>
      <c r="N140" s="90">
        <v>18034</v>
      </c>
      <c r="O140" s="90">
        <v>18205</v>
      </c>
      <c r="P140" s="90">
        <v>18686</v>
      </c>
      <c r="Q140" s="90">
        <v>18722</v>
      </c>
      <c r="R140" s="90">
        <v>18776</v>
      </c>
      <c r="S140" s="90">
        <v>18905</v>
      </c>
      <c r="T140" s="90">
        <v>18909</v>
      </c>
      <c r="U140" s="90">
        <v>18907</v>
      </c>
      <c r="V140" s="90">
        <v>18741</v>
      </c>
      <c r="W140" s="90">
        <v>18911</v>
      </c>
      <c r="X140" s="90"/>
      <c r="Y140" s="90">
        <f t="shared" si="31"/>
        <v>1579</v>
      </c>
      <c r="Z140" s="90">
        <f t="shared" si="32"/>
        <v>9.110316178167551</v>
      </c>
      <c r="AA140" s="90">
        <f t="shared" si="33"/>
        <v>234</v>
      </c>
      <c r="AB140" s="90">
        <f t="shared" si="34"/>
        <v>285</v>
      </c>
      <c r="AC140" s="86"/>
      <c r="AP140" s="78"/>
      <c r="AQ140" s="109">
        <v>136</v>
      </c>
      <c r="AR140" s="103" t="s">
        <v>312</v>
      </c>
      <c r="AS140" s="101">
        <f t="shared" si="35"/>
        <v>9.110316178167551</v>
      </c>
      <c r="AT140" s="101">
        <f t="shared" si="36"/>
        <v>9.1239161781675513</v>
      </c>
      <c r="AU140" s="102">
        <f t="shared" si="37"/>
        <v>285</v>
      </c>
      <c r="AV140" s="102" t="str">
        <f t="shared" si="38"/>
        <v>Bentleigh East</v>
      </c>
      <c r="AW140" s="101">
        <f t="shared" si="39"/>
        <v>27.985797288573274</v>
      </c>
      <c r="AX140" s="71"/>
      <c r="AY140" s="71"/>
      <c r="AZ140" s="71"/>
      <c r="BA140" s="71"/>
    </row>
    <row r="141" spans="1:53" x14ac:dyDescent="0.3">
      <c r="A141" s="87">
        <v>137</v>
      </c>
      <c r="C141" s="88" t="s">
        <v>319</v>
      </c>
      <c r="D141" s="89">
        <v>27132</v>
      </c>
      <c r="E141" s="89">
        <v>27011</v>
      </c>
      <c r="F141" s="89">
        <v>26861</v>
      </c>
      <c r="G141" s="89">
        <v>26750</v>
      </c>
      <c r="H141" s="89">
        <v>26762</v>
      </c>
      <c r="I141" s="89">
        <v>26769</v>
      </c>
      <c r="J141" s="89">
        <v>26733</v>
      </c>
      <c r="K141" s="90">
        <v>26650</v>
      </c>
      <c r="L141" s="90">
        <v>26627</v>
      </c>
      <c r="M141" s="90">
        <v>26392</v>
      </c>
      <c r="N141" s="90">
        <v>26485</v>
      </c>
      <c r="O141" s="90">
        <v>26267</v>
      </c>
      <c r="P141" s="90">
        <v>26586</v>
      </c>
      <c r="Q141" s="90">
        <v>26623</v>
      </c>
      <c r="R141" s="90">
        <v>26607</v>
      </c>
      <c r="S141" s="90">
        <v>26544</v>
      </c>
      <c r="T141" s="90">
        <v>32119</v>
      </c>
      <c r="U141" s="90">
        <v>25596</v>
      </c>
      <c r="V141" s="90">
        <v>25386</v>
      </c>
      <c r="W141" s="90">
        <v>25554</v>
      </c>
      <c r="X141" s="90"/>
      <c r="Y141" s="90">
        <f t="shared" si="31"/>
        <v>-1578</v>
      </c>
      <c r="Z141" s="90">
        <f t="shared" si="32"/>
        <v>-5.8160106147722246</v>
      </c>
      <c r="AA141" s="90">
        <f t="shared" si="33"/>
        <v>422</v>
      </c>
      <c r="AB141" s="90">
        <f t="shared" si="34"/>
        <v>396</v>
      </c>
      <c r="AC141" s="86"/>
      <c r="AP141" s="78"/>
      <c r="AQ141" s="109">
        <v>137</v>
      </c>
      <c r="AR141" s="103" t="s">
        <v>319</v>
      </c>
      <c r="AS141" s="101">
        <f t="shared" si="35"/>
        <v>-5.8160106147722246</v>
      </c>
      <c r="AT141" s="101">
        <f t="shared" si="36"/>
        <v>-5.8023106147722245</v>
      </c>
      <c r="AU141" s="102">
        <f t="shared" si="37"/>
        <v>401</v>
      </c>
      <c r="AV141" s="102" t="str">
        <f t="shared" si="38"/>
        <v>West Footscray - Tottenham</v>
      </c>
      <c r="AW141" s="101">
        <f t="shared" si="39"/>
        <v>27.462293754428586</v>
      </c>
      <c r="AX141" s="71"/>
      <c r="AY141" s="71"/>
      <c r="AZ141" s="71"/>
      <c r="BA141" s="71"/>
    </row>
    <row r="142" spans="1:53" x14ac:dyDescent="0.3">
      <c r="A142" s="87">
        <v>138</v>
      </c>
      <c r="C142" s="88" t="s">
        <v>241</v>
      </c>
      <c r="D142" s="89">
        <v>19710</v>
      </c>
      <c r="E142" s="89">
        <v>19868</v>
      </c>
      <c r="F142" s="89">
        <v>20121</v>
      </c>
      <c r="G142" s="89">
        <v>21238</v>
      </c>
      <c r="H142" s="89">
        <v>22530</v>
      </c>
      <c r="I142" s="89">
        <v>23986</v>
      </c>
      <c r="J142" s="89">
        <v>24968</v>
      </c>
      <c r="K142" s="90">
        <v>27888</v>
      </c>
      <c r="L142" s="90">
        <v>30402</v>
      </c>
      <c r="M142" s="90">
        <v>33146</v>
      </c>
      <c r="N142" s="90">
        <v>35648</v>
      </c>
      <c r="O142" s="90">
        <v>39010</v>
      </c>
      <c r="P142" s="90">
        <v>34212</v>
      </c>
      <c r="Q142" s="90">
        <v>34950</v>
      </c>
      <c r="R142" s="90">
        <v>35558</v>
      </c>
      <c r="S142" s="90">
        <v>35923</v>
      </c>
      <c r="T142" s="90">
        <v>34794</v>
      </c>
      <c r="U142" s="90">
        <v>34947</v>
      </c>
      <c r="V142" s="90">
        <v>41743</v>
      </c>
      <c r="W142" s="90">
        <v>42655</v>
      </c>
      <c r="X142" s="90"/>
      <c r="Y142" s="90">
        <f t="shared" si="31"/>
        <v>22945</v>
      </c>
      <c r="Z142" s="90">
        <f t="shared" si="32"/>
        <v>116.41298833079654</v>
      </c>
      <c r="AA142" s="90">
        <f t="shared" si="33"/>
        <v>9</v>
      </c>
      <c r="AB142" s="90">
        <f t="shared" si="34"/>
        <v>36</v>
      </c>
      <c r="AC142" s="86"/>
      <c r="AP142" s="78"/>
      <c r="AQ142" s="109">
        <v>138</v>
      </c>
      <c r="AR142" s="103" t="s">
        <v>241</v>
      </c>
      <c r="AS142" s="101">
        <f t="shared" si="35"/>
        <v>116.41298833079654</v>
      </c>
      <c r="AT142" s="101">
        <f t="shared" si="36"/>
        <v>116.42678833079654</v>
      </c>
      <c r="AU142" s="102">
        <f t="shared" si="37"/>
        <v>36</v>
      </c>
      <c r="AV142" s="102" t="str">
        <f t="shared" si="38"/>
        <v>Doveton</v>
      </c>
      <c r="AW142" s="101">
        <f t="shared" si="39"/>
        <v>27.262558470612163</v>
      </c>
      <c r="AX142" s="71"/>
      <c r="AY142" s="71"/>
      <c r="AZ142" s="71"/>
      <c r="BA142" s="71"/>
    </row>
    <row r="143" spans="1:53" x14ac:dyDescent="0.3">
      <c r="A143" s="87">
        <v>139</v>
      </c>
      <c r="C143" s="88" t="s">
        <v>137</v>
      </c>
      <c r="D143" s="89">
        <v>24025</v>
      </c>
      <c r="E143" s="89">
        <v>24167</v>
      </c>
      <c r="F143" s="89">
        <v>24395</v>
      </c>
      <c r="G143" s="89">
        <v>24583</v>
      </c>
      <c r="H143" s="89">
        <v>24854</v>
      </c>
      <c r="I143" s="89">
        <v>25262</v>
      </c>
      <c r="J143" s="89">
        <v>25575</v>
      </c>
      <c r="K143" s="90">
        <v>25845</v>
      </c>
      <c r="L143" s="90">
        <v>26020</v>
      </c>
      <c r="M143" s="90">
        <v>26323</v>
      </c>
      <c r="N143" s="90">
        <v>27010</v>
      </c>
      <c r="O143" s="90">
        <v>27606</v>
      </c>
      <c r="P143" s="90">
        <v>28954</v>
      </c>
      <c r="Q143" s="90">
        <v>29749</v>
      </c>
      <c r="R143" s="90">
        <v>30375</v>
      </c>
      <c r="S143" s="90">
        <v>30927</v>
      </c>
      <c r="T143" s="90">
        <v>31378</v>
      </c>
      <c r="U143" s="90">
        <v>30631</v>
      </c>
      <c r="V143" s="90">
        <v>28482</v>
      </c>
      <c r="W143" s="90">
        <v>29292</v>
      </c>
      <c r="X143" s="90"/>
      <c r="Y143" s="90">
        <f t="shared" si="31"/>
        <v>5267</v>
      </c>
      <c r="Z143" s="90">
        <f t="shared" si="32"/>
        <v>21.922996878251823</v>
      </c>
      <c r="AA143" s="90">
        <f t="shared" si="33"/>
        <v>82</v>
      </c>
      <c r="AB143" s="90">
        <f t="shared" si="34"/>
        <v>176</v>
      </c>
      <c r="AC143" s="86"/>
      <c r="AP143" s="78"/>
      <c r="AQ143" s="109">
        <v>139</v>
      </c>
      <c r="AR143" s="103" t="s">
        <v>137</v>
      </c>
      <c r="AS143" s="101">
        <f t="shared" si="35"/>
        <v>21.922996878251823</v>
      </c>
      <c r="AT143" s="101">
        <f t="shared" si="36"/>
        <v>21.936896878251822</v>
      </c>
      <c r="AU143" s="102">
        <f t="shared" si="37"/>
        <v>176</v>
      </c>
      <c r="AV143" s="102" t="str">
        <f t="shared" si="38"/>
        <v>Sunbury - South</v>
      </c>
      <c r="AW143" s="101">
        <f t="shared" si="39"/>
        <v>26.970089823131772</v>
      </c>
      <c r="AX143" s="71"/>
      <c r="AY143" s="71"/>
      <c r="AZ143" s="71"/>
      <c r="BA143" s="71"/>
    </row>
    <row r="144" spans="1:53" x14ac:dyDescent="0.3">
      <c r="A144" s="87">
        <v>140</v>
      </c>
      <c r="C144" s="88" t="s">
        <v>250</v>
      </c>
      <c r="D144" s="89">
        <v>0</v>
      </c>
      <c r="E144" s="89">
        <v>0</v>
      </c>
      <c r="F144" s="89">
        <v>0</v>
      </c>
      <c r="G144" s="89">
        <v>0</v>
      </c>
      <c r="H144" s="89">
        <v>0</v>
      </c>
      <c r="I144" s="89">
        <v>0</v>
      </c>
      <c r="J144" s="89">
        <v>0</v>
      </c>
      <c r="K144" s="90">
        <v>0</v>
      </c>
      <c r="L144" s="90">
        <v>0</v>
      </c>
      <c r="M144" s="90">
        <v>0</v>
      </c>
      <c r="N144" s="90">
        <v>0</v>
      </c>
      <c r="O144" s="90">
        <v>0</v>
      </c>
      <c r="P144" s="90">
        <v>0</v>
      </c>
      <c r="Q144" s="90">
        <v>0</v>
      </c>
      <c r="R144" s="90">
        <v>0</v>
      </c>
      <c r="S144" s="90">
        <v>0</v>
      </c>
      <c r="T144" s="90">
        <v>0</v>
      </c>
      <c r="U144" s="90">
        <v>0</v>
      </c>
      <c r="V144" s="90">
        <v>14</v>
      </c>
      <c r="W144" s="90">
        <v>14</v>
      </c>
      <c r="X144" s="90"/>
      <c r="Y144" s="90">
        <f t="shared" si="31"/>
        <v>14</v>
      </c>
      <c r="Z144" s="90"/>
      <c r="AA144" s="90">
        <f t="shared" si="33"/>
        <v>357</v>
      </c>
      <c r="AB144" s="90"/>
      <c r="AC144" s="86"/>
      <c r="AP144" s="78"/>
      <c r="AQ144" s="109">
        <v>140</v>
      </c>
      <c r="AR144" s="103" t="s">
        <v>250</v>
      </c>
      <c r="AS144" s="101">
        <f t="shared" si="35"/>
        <v>0</v>
      </c>
      <c r="AT144" s="101">
        <f t="shared" si="36"/>
        <v>1.4E-2</v>
      </c>
      <c r="AU144" s="102">
        <f t="shared" si="37"/>
        <v>361</v>
      </c>
      <c r="AV144" s="102" t="str">
        <f t="shared" si="38"/>
        <v>Warrnambool - North</v>
      </c>
      <c r="AW144" s="101">
        <f t="shared" si="39"/>
        <v>26.899704521380386</v>
      </c>
      <c r="AX144" s="71"/>
      <c r="AY144" s="71"/>
      <c r="AZ144" s="71"/>
      <c r="BA144" s="71"/>
    </row>
    <row r="145" spans="1:53" x14ac:dyDescent="0.3">
      <c r="A145" s="87">
        <v>141</v>
      </c>
      <c r="C145" s="91" t="s">
        <v>463</v>
      </c>
      <c r="D145" s="92">
        <v>6102</v>
      </c>
      <c r="E145" s="92">
        <v>6047</v>
      </c>
      <c r="F145" s="92">
        <v>6019</v>
      </c>
      <c r="G145" s="92">
        <v>6040</v>
      </c>
      <c r="H145" s="92">
        <v>6035</v>
      </c>
      <c r="I145" s="92">
        <v>6015</v>
      </c>
      <c r="J145" s="92">
        <v>6017</v>
      </c>
      <c r="K145" s="92">
        <v>6002</v>
      </c>
      <c r="L145" s="92">
        <v>6028</v>
      </c>
      <c r="M145" s="92">
        <v>6023</v>
      </c>
      <c r="N145" s="92">
        <v>6089</v>
      </c>
      <c r="O145" s="92">
        <v>6093</v>
      </c>
      <c r="P145" s="92">
        <v>6281</v>
      </c>
      <c r="Q145" s="92">
        <v>6375</v>
      </c>
      <c r="R145" s="92">
        <v>6442</v>
      </c>
      <c r="S145" s="92">
        <v>6506</v>
      </c>
      <c r="T145" s="92">
        <v>6574</v>
      </c>
      <c r="U145" s="92">
        <v>6620</v>
      </c>
      <c r="V145" s="92">
        <v>6884</v>
      </c>
      <c r="W145" s="92">
        <v>6862</v>
      </c>
      <c r="X145" s="92"/>
      <c r="Y145" s="90">
        <f t="shared" si="31"/>
        <v>760</v>
      </c>
      <c r="Z145" s="90">
        <f t="shared" si="32"/>
        <v>12.45493280891511</v>
      </c>
      <c r="AA145" s="90">
        <f t="shared" si="33"/>
        <v>286</v>
      </c>
      <c r="AB145" s="90">
        <f t="shared" si="34"/>
        <v>258</v>
      </c>
      <c r="AC145" s="86"/>
      <c r="AP145" s="78"/>
      <c r="AQ145" s="109">
        <v>141</v>
      </c>
      <c r="AR145" s="104" t="s">
        <v>463</v>
      </c>
      <c r="AS145" s="101">
        <f t="shared" si="35"/>
        <v>12.45493280891511</v>
      </c>
      <c r="AT145" s="101">
        <f t="shared" si="36"/>
        <v>12.469032808915109</v>
      </c>
      <c r="AU145" s="102">
        <f t="shared" si="37"/>
        <v>258</v>
      </c>
      <c r="AV145" s="102" t="str">
        <f t="shared" si="38"/>
        <v>Ringwood</v>
      </c>
      <c r="AW145" s="101">
        <f t="shared" si="39"/>
        <v>26.693775824752407</v>
      </c>
      <c r="AX145" s="71"/>
      <c r="AY145" s="71"/>
      <c r="AZ145" s="71"/>
      <c r="BA145" s="71"/>
    </row>
    <row r="146" spans="1:53" x14ac:dyDescent="0.3">
      <c r="A146" s="87">
        <v>142</v>
      </c>
      <c r="C146" s="88" t="s">
        <v>260</v>
      </c>
      <c r="D146" s="89">
        <v>12181</v>
      </c>
      <c r="E146" s="89">
        <v>12167</v>
      </c>
      <c r="F146" s="89">
        <v>12250</v>
      </c>
      <c r="G146" s="89">
        <v>12481</v>
      </c>
      <c r="H146" s="89">
        <v>12674</v>
      </c>
      <c r="I146" s="89">
        <v>12970</v>
      </c>
      <c r="J146" s="89">
        <v>13106</v>
      </c>
      <c r="K146" s="90">
        <v>13171</v>
      </c>
      <c r="L146" s="90">
        <v>13341</v>
      </c>
      <c r="M146" s="90">
        <v>13572</v>
      </c>
      <c r="N146" s="90">
        <v>13952</v>
      </c>
      <c r="O146" s="90">
        <v>14292</v>
      </c>
      <c r="P146" s="90">
        <v>14558</v>
      </c>
      <c r="Q146" s="90">
        <v>14756</v>
      </c>
      <c r="R146" s="90">
        <v>14968</v>
      </c>
      <c r="S146" s="90">
        <v>15280</v>
      </c>
      <c r="T146" s="90">
        <v>15353</v>
      </c>
      <c r="U146" s="90">
        <v>14906</v>
      </c>
      <c r="V146" s="90">
        <v>14192</v>
      </c>
      <c r="W146" s="90">
        <v>14707</v>
      </c>
      <c r="X146" s="90"/>
      <c r="Y146" s="90">
        <f t="shared" si="31"/>
        <v>2526</v>
      </c>
      <c r="Z146" s="90">
        <f t="shared" si="32"/>
        <v>20.737213693457022</v>
      </c>
      <c r="AA146" s="90">
        <f t="shared" si="33"/>
        <v>169</v>
      </c>
      <c r="AB146" s="90">
        <f t="shared" si="34"/>
        <v>186</v>
      </c>
      <c r="AC146" s="86"/>
      <c r="AP146" s="78"/>
      <c r="AQ146" s="109">
        <v>142</v>
      </c>
      <c r="AR146" s="103" t="s">
        <v>260</v>
      </c>
      <c r="AS146" s="101">
        <f t="shared" si="35"/>
        <v>20.737213693457022</v>
      </c>
      <c r="AT146" s="101">
        <f t="shared" si="36"/>
        <v>20.751413693457021</v>
      </c>
      <c r="AU146" s="102">
        <f t="shared" si="37"/>
        <v>186</v>
      </c>
      <c r="AV146" s="102" t="str">
        <f t="shared" si="38"/>
        <v>Glen Waverley - West</v>
      </c>
      <c r="AW146" s="101">
        <f t="shared" si="39"/>
        <v>26.611226611226613</v>
      </c>
      <c r="AX146" s="71"/>
      <c r="AY146" s="71"/>
      <c r="AZ146" s="71"/>
      <c r="BA146" s="71"/>
    </row>
    <row r="147" spans="1:53" x14ac:dyDescent="0.3">
      <c r="A147" s="87">
        <v>143</v>
      </c>
      <c r="C147" s="88" t="s">
        <v>276</v>
      </c>
      <c r="D147" s="89">
        <v>27818</v>
      </c>
      <c r="E147" s="89">
        <v>27681</v>
      </c>
      <c r="F147" s="89">
        <v>27730</v>
      </c>
      <c r="G147" s="89">
        <v>27939</v>
      </c>
      <c r="H147" s="89">
        <v>28205</v>
      </c>
      <c r="I147" s="89">
        <v>28780</v>
      </c>
      <c r="J147" s="89">
        <v>28946</v>
      </c>
      <c r="K147" s="90">
        <v>28948</v>
      </c>
      <c r="L147" s="90">
        <v>28995</v>
      </c>
      <c r="M147" s="90">
        <v>28971</v>
      </c>
      <c r="N147" s="90">
        <v>28871</v>
      </c>
      <c r="O147" s="90">
        <v>28947</v>
      </c>
      <c r="P147" s="90">
        <v>29531</v>
      </c>
      <c r="Q147" s="90">
        <v>29652</v>
      </c>
      <c r="R147" s="90">
        <v>29853</v>
      </c>
      <c r="S147" s="90">
        <v>30120</v>
      </c>
      <c r="T147" s="90">
        <v>31248</v>
      </c>
      <c r="U147" s="90">
        <v>29782</v>
      </c>
      <c r="V147" s="90">
        <v>29583</v>
      </c>
      <c r="W147" s="90">
        <v>29956</v>
      </c>
      <c r="X147" s="90"/>
      <c r="Y147" s="90">
        <f t="shared" si="31"/>
        <v>2138</v>
      </c>
      <c r="Z147" s="90">
        <f t="shared" si="32"/>
        <v>7.6856711481774393</v>
      </c>
      <c r="AA147" s="90">
        <f t="shared" si="33"/>
        <v>190</v>
      </c>
      <c r="AB147" s="90">
        <f t="shared" si="34"/>
        <v>300</v>
      </c>
      <c r="AC147" s="86"/>
      <c r="AP147" s="78"/>
      <c r="AQ147" s="109">
        <v>143</v>
      </c>
      <c r="AR147" s="103" t="s">
        <v>276</v>
      </c>
      <c r="AS147" s="101">
        <f t="shared" si="35"/>
        <v>7.6856711481774393</v>
      </c>
      <c r="AT147" s="101">
        <f t="shared" si="36"/>
        <v>7.6999711481774398</v>
      </c>
      <c r="AU147" s="102">
        <f t="shared" si="37"/>
        <v>300</v>
      </c>
      <c r="AV147" s="102" t="str">
        <f t="shared" si="38"/>
        <v>Noble Park</v>
      </c>
      <c r="AW147" s="101">
        <f t="shared" si="39"/>
        <v>26.437907265810388</v>
      </c>
      <c r="AX147" s="71"/>
      <c r="AY147" s="71"/>
      <c r="AZ147" s="71"/>
      <c r="BA147" s="71"/>
    </row>
    <row r="148" spans="1:53" x14ac:dyDescent="0.3">
      <c r="A148" s="87">
        <v>144</v>
      </c>
      <c r="C148" s="88" t="s">
        <v>165</v>
      </c>
      <c r="D148" s="89">
        <v>8772</v>
      </c>
      <c r="E148" s="89">
        <v>8961</v>
      </c>
      <c r="F148" s="89">
        <v>9241</v>
      </c>
      <c r="G148" s="89">
        <v>9596</v>
      </c>
      <c r="H148" s="89">
        <v>9857</v>
      </c>
      <c r="I148" s="89">
        <v>10050</v>
      </c>
      <c r="J148" s="89">
        <v>10238</v>
      </c>
      <c r="K148" s="90">
        <v>10214</v>
      </c>
      <c r="L148" s="90">
        <v>10563</v>
      </c>
      <c r="M148" s="90">
        <v>10815</v>
      </c>
      <c r="N148" s="90">
        <v>11052</v>
      </c>
      <c r="O148" s="90">
        <v>11329</v>
      </c>
      <c r="P148" s="90">
        <v>11464</v>
      </c>
      <c r="Q148" s="90">
        <v>11479</v>
      </c>
      <c r="R148" s="90">
        <v>11726</v>
      </c>
      <c r="S148" s="90">
        <v>11903</v>
      </c>
      <c r="T148" s="90">
        <v>11926</v>
      </c>
      <c r="U148" s="90">
        <v>11399</v>
      </c>
      <c r="V148" s="90">
        <v>10812</v>
      </c>
      <c r="W148" s="90">
        <v>11484</v>
      </c>
      <c r="X148" s="90"/>
      <c r="Y148" s="90">
        <f t="shared" si="31"/>
        <v>2712</v>
      </c>
      <c r="Z148" s="90">
        <f t="shared" si="32"/>
        <v>30.91655266757866</v>
      </c>
      <c r="AA148" s="90">
        <f t="shared" si="33"/>
        <v>158</v>
      </c>
      <c r="AB148" s="90">
        <f t="shared" si="34"/>
        <v>120</v>
      </c>
      <c r="AC148" s="86"/>
      <c r="AP148" s="78"/>
      <c r="AQ148" s="109">
        <v>144</v>
      </c>
      <c r="AR148" s="103" t="s">
        <v>165</v>
      </c>
      <c r="AS148" s="101">
        <f t="shared" si="35"/>
        <v>30.91655266757866</v>
      </c>
      <c r="AT148" s="101">
        <f t="shared" si="36"/>
        <v>30.930952667578659</v>
      </c>
      <c r="AU148" s="102">
        <f t="shared" si="37"/>
        <v>120</v>
      </c>
      <c r="AV148" s="102" t="str">
        <f t="shared" si="38"/>
        <v>Oakleigh - Huntingdale</v>
      </c>
      <c r="AW148" s="101">
        <f t="shared" si="39"/>
        <v>26.371580743575159</v>
      </c>
      <c r="AX148" s="71"/>
      <c r="AY148" s="71"/>
      <c r="AZ148" s="71"/>
      <c r="BA148" s="71"/>
    </row>
    <row r="149" spans="1:53" x14ac:dyDescent="0.3">
      <c r="A149" s="87">
        <v>145</v>
      </c>
      <c r="C149" s="88" t="s">
        <v>166</v>
      </c>
      <c r="D149" s="89">
        <v>11275</v>
      </c>
      <c r="E149" s="89">
        <v>11486</v>
      </c>
      <c r="F149" s="89">
        <v>11606</v>
      </c>
      <c r="G149" s="89">
        <v>11725</v>
      </c>
      <c r="H149" s="89">
        <v>11937</v>
      </c>
      <c r="I149" s="89">
        <v>12104</v>
      </c>
      <c r="J149" s="89">
        <v>12163</v>
      </c>
      <c r="K149" s="90">
        <v>12143</v>
      </c>
      <c r="L149" s="90">
        <v>12351</v>
      </c>
      <c r="M149" s="90">
        <v>12445</v>
      </c>
      <c r="N149" s="90">
        <v>12703</v>
      </c>
      <c r="O149" s="90">
        <v>12965</v>
      </c>
      <c r="P149" s="90">
        <v>13211</v>
      </c>
      <c r="Q149" s="90">
        <v>13354</v>
      </c>
      <c r="R149" s="90">
        <v>13615</v>
      </c>
      <c r="S149" s="90">
        <v>13929</v>
      </c>
      <c r="T149" s="90">
        <v>14098</v>
      </c>
      <c r="U149" s="90">
        <v>13505</v>
      </c>
      <c r="V149" s="90">
        <v>12973</v>
      </c>
      <c r="W149" s="90">
        <v>13382</v>
      </c>
      <c r="X149" s="90"/>
      <c r="Y149" s="90">
        <f t="shared" si="31"/>
        <v>2107</v>
      </c>
      <c r="Z149" s="90">
        <f t="shared" si="32"/>
        <v>18.687361419068736</v>
      </c>
      <c r="AA149" s="90">
        <f t="shared" si="33"/>
        <v>192</v>
      </c>
      <c r="AB149" s="90">
        <f t="shared" si="34"/>
        <v>208</v>
      </c>
      <c r="AC149" s="86"/>
      <c r="AP149" s="78"/>
      <c r="AQ149" s="109">
        <v>145</v>
      </c>
      <c r="AR149" s="103" t="s">
        <v>166</v>
      </c>
      <c r="AS149" s="101">
        <f t="shared" si="35"/>
        <v>18.687361419068736</v>
      </c>
      <c r="AT149" s="101">
        <f t="shared" si="36"/>
        <v>18.701861419068738</v>
      </c>
      <c r="AU149" s="102">
        <f t="shared" si="37"/>
        <v>208</v>
      </c>
      <c r="AV149" s="102" t="str">
        <f t="shared" si="38"/>
        <v>Golden Plains - North</v>
      </c>
      <c r="AW149" s="101">
        <f t="shared" si="39"/>
        <v>26.181353767560665</v>
      </c>
      <c r="AX149" s="71"/>
      <c r="AY149" s="71"/>
      <c r="AZ149" s="71"/>
      <c r="BA149" s="71"/>
    </row>
    <row r="150" spans="1:53" x14ac:dyDescent="0.3">
      <c r="A150" s="87">
        <v>146</v>
      </c>
      <c r="C150" s="88" t="s">
        <v>138</v>
      </c>
      <c r="D150" s="89">
        <v>8124</v>
      </c>
      <c r="E150" s="89">
        <v>8240</v>
      </c>
      <c r="F150" s="89">
        <v>8410</v>
      </c>
      <c r="G150" s="89">
        <v>8661</v>
      </c>
      <c r="H150" s="89">
        <v>8841</v>
      </c>
      <c r="I150" s="89">
        <v>9030</v>
      </c>
      <c r="J150" s="89">
        <v>9261</v>
      </c>
      <c r="K150" s="90">
        <v>9547</v>
      </c>
      <c r="L150" s="90">
        <v>9654</v>
      </c>
      <c r="M150" s="90">
        <v>9791</v>
      </c>
      <c r="N150" s="90">
        <v>9900</v>
      </c>
      <c r="O150" s="90">
        <v>9985</v>
      </c>
      <c r="P150" s="90">
        <v>10662</v>
      </c>
      <c r="Q150" s="90">
        <v>10858</v>
      </c>
      <c r="R150" s="90">
        <v>11194</v>
      </c>
      <c r="S150" s="90">
        <v>11345</v>
      </c>
      <c r="T150" s="90">
        <v>11371</v>
      </c>
      <c r="U150" s="90">
        <v>10686</v>
      </c>
      <c r="V150" s="90">
        <v>9199</v>
      </c>
      <c r="W150" s="90">
        <v>9782</v>
      </c>
      <c r="X150" s="90"/>
      <c r="Y150" s="90">
        <f t="shared" si="31"/>
        <v>1658</v>
      </c>
      <c r="Z150" s="90">
        <f t="shared" si="32"/>
        <v>20.408665681930081</v>
      </c>
      <c r="AA150" s="90">
        <f t="shared" si="33"/>
        <v>226</v>
      </c>
      <c r="AB150" s="90">
        <f t="shared" si="34"/>
        <v>188</v>
      </c>
      <c r="AC150" s="86"/>
      <c r="AP150" s="78"/>
      <c r="AQ150" s="109">
        <v>146</v>
      </c>
      <c r="AR150" s="103" t="s">
        <v>138</v>
      </c>
      <c r="AS150" s="101">
        <f t="shared" si="35"/>
        <v>20.408665681930081</v>
      </c>
      <c r="AT150" s="101">
        <f t="shared" si="36"/>
        <v>20.423265681930083</v>
      </c>
      <c r="AU150" s="102">
        <f t="shared" si="37"/>
        <v>188</v>
      </c>
      <c r="AV150" s="102" t="str">
        <f t="shared" si="38"/>
        <v>Springvale</v>
      </c>
      <c r="AW150" s="101">
        <f t="shared" si="39"/>
        <v>26.114478836972268</v>
      </c>
      <c r="AX150" s="71"/>
      <c r="AY150" s="71"/>
      <c r="AZ150" s="71"/>
      <c r="BA150" s="71"/>
    </row>
    <row r="151" spans="1:53" x14ac:dyDescent="0.3">
      <c r="A151" s="87">
        <v>147</v>
      </c>
      <c r="C151" s="88" t="s">
        <v>143</v>
      </c>
      <c r="D151" s="89">
        <v>50</v>
      </c>
      <c r="E151" s="89">
        <v>56</v>
      </c>
      <c r="F151" s="89">
        <v>63</v>
      </c>
      <c r="G151" s="89">
        <v>68</v>
      </c>
      <c r="H151" s="89">
        <v>73</v>
      </c>
      <c r="I151" s="89">
        <v>79</v>
      </c>
      <c r="J151" s="89">
        <v>83</v>
      </c>
      <c r="K151" s="90">
        <v>86</v>
      </c>
      <c r="L151" s="90">
        <v>86</v>
      </c>
      <c r="M151" s="90">
        <v>86</v>
      </c>
      <c r="N151" s="90">
        <v>86</v>
      </c>
      <c r="O151" s="90">
        <v>86</v>
      </c>
      <c r="P151" s="90">
        <v>103</v>
      </c>
      <c r="Q151" s="90">
        <v>91</v>
      </c>
      <c r="R151" s="90">
        <v>91</v>
      </c>
      <c r="S151" s="90">
        <v>91</v>
      </c>
      <c r="T151" s="90">
        <v>91</v>
      </c>
      <c r="U151" s="90">
        <v>91</v>
      </c>
      <c r="V151" s="90">
        <v>78</v>
      </c>
      <c r="W151" s="90">
        <v>78</v>
      </c>
      <c r="X151" s="90"/>
      <c r="Y151" s="90">
        <f t="shared" si="31"/>
        <v>28</v>
      </c>
      <c r="Z151" s="90">
        <f t="shared" si="32"/>
        <v>56.000000000000007</v>
      </c>
      <c r="AA151" s="90">
        <f t="shared" si="33"/>
        <v>355</v>
      </c>
      <c r="AB151" s="90">
        <f t="shared" si="34"/>
        <v>68</v>
      </c>
      <c r="AC151" s="86"/>
      <c r="AP151" s="78"/>
      <c r="AQ151" s="109">
        <v>147</v>
      </c>
      <c r="AR151" s="103" t="s">
        <v>143</v>
      </c>
      <c r="AS151" s="101">
        <f t="shared" si="35"/>
        <v>56.000000000000007</v>
      </c>
      <c r="AT151" s="101">
        <f t="shared" si="36"/>
        <v>56.014700000000005</v>
      </c>
      <c r="AU151" s="102">
        <f t="shared" si="37"/>
        <v>68</v>
      </c>
      <c r="AV151" s="102" t="str">
        <f t="shared" si="38"/>
        <v>Ormond - Glen Huntly</v>
      </c>
      <c r="AW151" s="101">
        <f t="shared" si="39"/>
        <v>26.116251909082745</v>
      </c>
      <c r="AX151" s="71"/>
      <c r="AY151" s="71"/>
      <c r="AZ151" s="71"/>
      <c r="BA151" s="71"/>
    </row>
    <row r="152" spans="1:53" x14ac:dyDescent="0.3">
      <c r="A152" s="87">
        <v>148</v>
      </c>
      <c r="C152" s="88" t="s">
        <v>401</v>
      </c>
      <c r="D152" s="89">
        <v>5894</v>
      </c>
      <c r="E152" s="89">
        <v>5901</v>
      </c>
      <c r="F152" s="89">
        <v>5961</v>
      </c>
      <c r="G152" s="89">
        <v>5827</v>
      </c>
      <c r="H152" s="89">
        <v>5754</v>
      </c>
      <c r="I152" s="89">
        <v>5725</v>
      </c>
      <c r="J152" s="89">
        <v>5668</v>
      </c>
      <c r="K152" s="90">
        <v>5578</v>
      </c>
      <c r="L152" s="90">
        <v>5514</v>
      </c>
      <c r="M152" s="90">
        <v>5439</v>
      </c>
      <c r="N152" s="90">
        <v>5429</v>
      </c>
      <c r="O152" s="90">
        <v>5437</v>
      </c>
      <c r="P152" s="90">
        <v>5657</v>
      </c>
      <c r="Q152" s="90">
        <v>5645</v>
      </c>
      <c r="R152" s="90">
        <v>5653</v>
      </c>
      <c r="S152" s="90">
        <v>5646</v>
      </c>
      <c r="T152" s="90">
        <v>5674</v>
      </c>
      <c r="U152" s="90">
        <v>5677</v>
      </c>
      <c r="V152" s="90">
        <v>6047</v>
      </c>
      <c r="W152" s="90">
        <v>6015</v>
      </c>
      <c r="X152" s="90"/>
      <c r="Y152" s="90">
        <f t="shared" si="31"/>
        <v>121</v>
      </c>
      <c r="Z152" s="90">
        <f t="shared" si="32"/>
        <v>2.0529351883271123</v>
      </c>
      <c r="AA152" s="90">
        <f t="shared" si="33"/>
        <v>343</v>
      </c>
      <c r="AB152" s="90">
        <f t="shared" si="34"/>
        <v>340</v>
      </c>
      <c r="AC152" s="86"/>
      <c r="AP152" s="78"/>
      <c r="AQ152" s="109">
        <v>148</v>
      </c>
      <c r="AR152" s="103" t="s">
        <v>401</v>
      </c>
      <c r="AS152" s="101">
        <f t="shared" si="35"/>
        <v>2.0529351883271123</v>
      </c>
      <c r="AT152" s="101">
        <f t="shared" si="36"/>
        <v>2.0677351883271124</v>
      </c>
      <c r="AU152" s="102">
        <f t="shared" si="37"/>
        <v>340</v>
      </c>
      <c r="AV152" s="102" t="str">
        <f t="shared" si="38"/>
        <v>Hawthorn East</v>
      </c>
      <c r="AW152" s="101">
        <f t="shared" si="39"/>
        <v>25.739402518066008</v>
      </c>
      <c r="AX152" s="71"/>
      <c r="AY152" s="71"/>
      <c r="AZ152" s="71"/>
      <c r="BA152" s="71"/>
    </row>
    <row r="153" spans="1:53" x14ac:dyDescent="0.3">
      <c r="A153" s="87">
        <v>149</v>
      </c>
      <c r="C153" s="88" t="s">
        <v>429</v>
      </c>
      <c r="D153" s="92">
        <v>9103</v>
      </c>
      <c r="E153" s="92">
        <v>9132</v>
      </c>
      <c r="F153" s="92">
        <v>9173</v>
      </c>
      <c r="G153" s="92">
        <v>9184</v>
      </c>
      <c r="H153" s="92">
        <v>9212</v>
      </c>
      <c r="I153" s="92">
        <v>9268</v>
      </c>
      <c r="J153" s="92">
        <v>9310</v>
      </c>
      <c r="K153" s="90">
        <v>9294</v>
      </c>
      <c r="L153" s="90">
        <v>9323</v>
      </c>
      <c r="M153" s="90">
        <v>9359</v>
      </c>
      <c r="N153" s="90">
        <v>9445</v>
      </c>
      <c r="O153" s="90">
        <v>9421</v>
      </c>
      <c r="P153" s="90">
        <v>9404</v>
      </c>
      <c r="Q153" s="90">
        <v>9537</v>
      </c>
      <c r="R153" s="90">
        <v>9601</v>
      </c>
      <c r="S153" s="90">
        <v>9692</v>
      </c>
      <c r="T153" s="90">
        <v>9833</v>
      </c>
      <c r="U153" s="90">
        <v>9747</v>
      </c>
      <c r="V153" s="90">
        <v>9383</v>
      </c>
      <c r="W153" s="90">
        <v>9460</v>
      </c>
      <c r="X153" s="90"/>
      <c r="Y153" s="90">
        <f t="shared" si="31"/>
        <v>357</v>
      </c>
      <c r="Z153" s="90">
        <f t="shared" si="32"/>
        <v>3.9217840272437661</v>
      </c>
      <c r="AA153" s="90">
        <f t="shared" si="33"/>
        <v>319</v>
      </c>
      <c r="AB153" s="90">
        <f t="shared" si="34"/>
        <v>326</v>
      </c>
      <c r="AC153" s="86"/>
      <c r="AP153" s="78"/>
      <c r="AQ153" s="109">
        <v>149</v>
      </c>
      <c r="AR153" s="103" t="s">
        <v>429</v>
      </c>
      <c r="AS153" s="101">
        <f t="shared" si="35"/>
        <v>3.9217840272437661</v>
      </c>
      <c r="AT153" s="101">
        <f t="shared" si="36"/>
        <v>3.936684027243766</v>
      </c>
      <c r="AU153" s="102">
        <f t="shared" si="37"/>
        <v>326</v>
      </c>
      <c r="AV153" s="102" t="str">
        <f t="shared" si="38"/>
        <v>Preston</v>
      </c>
      <c r="AW153" s="101">
        <f t="shared" si="39"/>
        <v>25.570515338737902</v>
      </c>
      <c r="AX153" s="71"/>
      <c r="AY153" s="71"/>
      <c r="AZ153" s="71"/>
      <c r="BA153" s="71"/>
    </row>
    <row r="154" spans="1:53" x14ac:dyDescent="0.3">
      <c r="A154" s="87">
        <v>150</v>
      </c>
      <c r="C154" s="88" t="s">
        <v>371</v>
      </c>
      <c r="D154" s="89">
        <v>11619</v>
      </c>
      <c r="E154" s="89">
        <v>11731</v>
      </c>
      <c r="F154" s="89">
        <v>11828</v>
      </c>
      <c r="G154" s="89">
        <v>12085</v>
      </c>
      <c r="H154" s="89">
        <v>12462</v>
      </c>
      <c r="I154" s="89">
        <v>12815</v>
      </c>
      <c r="J154" s="89">
        <v>13214</v>
      </c>
      <c r="K154" s="90">
        <v>14025</v>
      </c>
      <c r="L154" s="90">
        <v>14331</v>
      </c>
      <c r="M154" s="90">
        <v>15243</v>
      </c>
      <c r="N154" s="90">
        <v>16032</v>
      </c>
      <c r="O154" s="90">
        <v>16507</v>
      </c>
      <c r="P154" s="90">
        <v>17536</v>
      </c>
      <c r="Q154" s="90">
        <v>18031</v>
      </c>
      <c r="R154" s="90">
        <v>18631</v>
      </c>
      <c r="S154" s="90">
        <v>19148</v>
      </c>
      <c r="T154" s="90">
        <v>19579</v>
      </c>
      <c r="U154" s="90">
        <v>19286</v>
      </c>
      <c r="V154" s="90">
        <v>18127</v>
      </c>
      <c r="W154" s="90">
        <v>19957</v>
      </c>
      <c r="X154" s="90"/>
      <c r="Y154" s="90">
        <f t="shared" si="31"/>
        <v>8338</v>
      </c>
      <c r="Z154" s="90">
        <f t="shared" si="32"/>
        <v>71.761769515448833</v>
      </c>
      <c r="AA154" s="90">
        <f t="shared" si="33"/>
        <v>48</v>
      </c>
      <c r="AB154" s="90">
        <f t="shared" si="34"/>
        <v>54</v>
      </c>
      <c r="AC154" s="86"/>
      <c r="AP154" s="78"/>
      <c r="AQ154" s="109">
        <v>150</v>
      </c>
      <c r="AR154" s="103" t="s">
        <v>371</v>
      </c>
      <c r="AS154" s="101">
        <f t="shared" si="35"/>
        <v>71.761769515448833</v>
      </c>
      <c r="AT154" s="101">
        <f t="shared" si="36"/>
        <v>71.776769515448834</v>
      </c>
      <c r="AU154" s="102">
        <f t="shared" si="37"/>
        <v>54</v>
      </c>
      <c r="AV154" s="102" t="str">
        <f t="shared" si="38"/>
        <v>Langwarrin</v>
      </c>
      <c r="AW154" s="101">
        <f t="shared" si="39"/>
        <v>25.382577987051206</v>
      </c>
      <c r="AX154" s="71"/>
      <c r="AY154" s="71"/>
      <c r="AZ154" s="71"/>
      <c r="BA154" s="71"/>
    </row>
    <row r="155" spans="1:53" x14ac:dyDescent="0.3">
      <c r="A155" s="87">
        <v>151</v>
      </c>
      <c r="C155" s="88" t="s">
        <v>292</v>
      </c>
      <c r="D155" s="89">
        <v>9973</v>
      </c>
      <c r="E155" s="89">
        <v>9976</v>
      </c>
      <c r="F155" s="89">
        <v>10010</v>
      </c>
      <c r="G155" s="89">
        <v>10124</v>
      </c>
      <c r="H155" s="89">
        <v>10180</v>
      </c>
      <c r="I155" s="89">
        <v>10321</v>
      </c>
      <c r="J155" s="89">
        <v>10370</v>
      </c>
      <c r="K155" s="90">
        <v>10430</v>
      </c>
      <c r="L155" s="90">
        <v>10479</v>
      </c>
      <c r="M155" s="90">
        <v>10626</v>
      </c>
      <c r="N155" s="90">
        <v>10763</v>
      </c>
      <c r="O155" s="90">
        <v>10865</v>
      </c>
      <c r="P155" s="90">
        <v>11101</v>
      </c>
      <c r="Q155" s="90">
        <v>11283</v>
      </c>
      <c r="R155" s="90">
        <v>11387</v>
      </c>
      <c r="S155" s="90">
        <v>11476</v>
      </c>
      <c r="T155" s="90">
        <v>11539</v>
      </c>
      <c r="U155" s="90">
        <v>11342</v>
      </c>
      <c r="V155" s="90">
        <v>10867</v>
      </c>
      <c r="W155" s="90">
        <v>11023</v>
      </c>
      <c r="X155" s="90"/>
      <c r="Y155" s="90">
        <f t="shared" si="31"/>
        <v>1050</v>
      </c>
      <c r="Z155" s="90">
        <f t="shared" si="32"/>
        <v>10.528426752231024</v>
      </c>
      <c r="AA155" s="90">
        <f t="shared" si="33"/>
        <v>267</v>
      </c>
      <c r="AB155" s="90">
        <f t="shared" si="34"/>
        <v>275</v>
      </c>
      <c r="AC155" s="86"/>
      <c r="AP155" s="78"/>
      <c r="AQ155" s="109">
        <v>151</v>
      </c>
      <c r="AR155" s="103" t="s">
        <v>292</v>
      </c>
      <c r="AS155" s="101">
        <f t="shared" si="35"/>
        <v>10.528426752231024</v>
      </c>
      <c r="AT155" s="101">
        <f t="shared" si="36"/>
        <v>10.543526752231024</v>
      </c>
      <c r="AU155" s="102">
        <f t="shared" si="37"/>
        <v>275</v>
      </c>
      <c r="AV155" s="102" t="str">
        <f t="shared" si="38"/>
        <v>Mordialloc - Parkdale</v>
      </c>
      <c r="AW155" s="101">
        <f t="shared" si="39"/>
        <v>25.373732745288962</v>
      </c>
      <c r="AX155" s="71"/>
      <c r="AY155" s="71"/>
      <c r="AZ155" s="71"/>
      <c r="BA155" s="71"/>
    </row>
    <row r="156" spans="1:53" x14ac:dyDescent="0.3">
      <c r="A156" s="87">
        <v>152</v>
      </c>
      <c r="C156" s="91" t="s">
        <v>495</v>
      </c>
      <c r="D156" s="92">
        <v>8173</v>
      </c>
      <c r="E156" s="92">
        <v>8167</v>
      </c>
      <c r="F156" s="92">
        <v>8170</v>
      </c>
      <c r="G156" s="92">
        <v>8172</v>
      </c>
      <c r="H156" s="92">
        <v>8189</v>
      </c>
      <c r="I156" s="92">
        <v>8211</v>
      </c>
      <c r="J156" s="92">
        <v>8240</v>
      </c>
      <c r="K156" s="92">
        <v>8266</v>
      </c>
      <c r="L156" s="92">
        <v>8328</v>
      </c>
      <c r="M156" s="92">
        <v>8348</v>
      </c>
      <c r="N156" s="92">
        <v>8242</v>
      </c>
      <c r="O156" s="92">
        <v>8193</v>
      </c>
      <c r="P156" s="92">
        <v>8751</v>
      </c>
      <c r="Q156" s="92">
        <v>8954</v>
      </c>
      <c r="R156" s="92">
        <v>8994</v>
      </c>
      <c r="S156" s="92">
        <v>9079</v>
      </c>
      <c r="T156" s="92">
        <v>9233</v>
      </c>
      <c r="U156" s="92">
        <v>9317</v>
      </c>
      <c r="V156" s="92">
        <v>9442</v>
      </c>
      <c r="W156" s="92">
        <v>9507</v>
      </c>
      <c r="X156" s="92"/>
      <c r="Y156" s="90">
        <f t="shared" si="31"/>
        <v>1334</v>
      </c>
      <c r="Z156" s="90">
        <f t="shared" si="32"/>
        <v>16.322035972103265</v>
      </c>
      <c r="AA156" s="90">
        <f t="shared" si="33"/>
        <v>251</v>
      </c>
      <c r="AB156" s="90">
        <f t="shared" si="34"/>
        <v>231</v>
      </c>
      <c r="AC156" s="86"/>
      <c r="AP156" s="78"/>
      <c r="AQ156" s="109">
        <v>152</v>
      </c>
      <c r="AR156" s="104" t="s">
        <v>495</v>
      </c>
      <c r="AS156" s="101">
        <f t="shared" si="35"/>
        <v>16.322035972103265</v>
      </c>
      <c r="AT156" s="101">
        <f t="shared" si="36"/>
        <v>16.337235972103265</v>
      </c>
      <c r="AU156" s="102">
        <f t="shared" si="37"/>
        <v>231</v>
      </c>
      <c r="AV156" s="102" t="str">
        <f t="shared" si="38"/>
        <v>Moorabbin - Heatherton</v>
      </c>
      <c r="AW156" s="101">
        <f t="shared" si="39"/>
        <v>25.312416910396173</v>
      </c>
      <c r="AX156" s="71"/>
      <c r="AY156" s="71"/>
      <c r="AZ156" s="71"/>
      <c r="BA156" s="71"/>
    </row>
    <row r="157" spans="1:53" x14ac:dyDescent="0.3">
      <c r="A157" s="87">
        <v>153</v>
      </c>
      <c r="C157" s="88" t="s">
        <v>394</v>
      </c>
      <c r="D157" s="89">
        <v>21628</v>
      </c>
      <c r="E157" s="89">
        <v>21540</v>
      </c>
      <c r="F157" s="89">
        <v>21540</v>
      </c>
      <c r="G157" s="89">
        <v>21697</v>
      </c>
      <c r="H157" s="89">
        <v>21951</v>
      </c>
      <c r="I157" s="89">
        <v>22103</v>
      </c>
      <c r="J157" s="89">
        <v>22239</v>
      </c>
      <c r="K157" s="90">
        <v>22301</v>
      </c>
      <c r="L157" s="90">
        <v>22377</v>
      </c>
      <c r="M157" s="90">
        <v>22532</v>
      </c>
      <c r="N157" s="90">
        <v>22660</v>
      </c>
      <c r="O157" s="90">
        <v>22987</v>
      </c>
      <c r="P157" s="90">
        <v>23451</v>
      </c>
      <c r="Q157" s="90">
        <v>23719</v>
      </c>
      <c r="R157" s="90">
        <v>23965</v>
      </c>
      <c r="S157" s="90">
        <v>24104</v>
      </c>
      <c r="T157" s="90">
        <v>24250</v>
      </c>
      <c r="U157" s="90">
        <v>23911</v>
      </c>
      <c r="V157" s="90">
        <v>23827</v>
      </c>
      <c r="W157" s="90">
        <v>24164</v>
      </c>
      <c r="X157" s="90"/>
      <c r="Y157" s="90">
        <f t="shared" si="31"/>
        <v>2536</v>
      </c>
      <c r="Z157" s="90">
        <f t="shared" si="32"/>
        <v>11.725540965415203</v>
      </c>
      <c r="AA157" s="90">
        <f t="shared" si="33"/>
        <v>167</v>
      </c>
      <c r="AB157" s="90">
        <f t="shared" si="34"/>
        <v>262</v>
      </c>
      <c r="AC157" s="86"/>
      <c r="AP157" s="78"/>
      <c r="AQ157" s="109">
        <v>153</v>
      </c>
      <c r="AR157" s="103" t="s">
        <v>394</v>
      </c>
      <c r="AS157" s="101">
        <f t="shared" si="35"/>
        <v>11.725540965415203</v>
      </c>
      <c r="AT157" s="101">
        <f t="shared" si="36"/>
        <v>11.740840965415202</v>
      </c>
      <c r="AU157" s="102">
        <f t="shared" si="37"/>
        <v>262</v>
      </c>
      <c r="AV157" s="102" t="str">
        <f t="shared" si="38"/>
        <v>Rosebud - McCrae</v>
      </c>
      <c r="AW157" s="101">
        <f t="shared" si="39"/>
        <v>25.097444781290601</v>
      </c>
      <c r="AX157" s="71"/>
      <c r="AY157" s="71"/>
      <c r="AZ157" s="71"/>
      <c r="BA157" s="71"/>
    </row>
    <row r="158" spans="1:53" x14ac:dyDescent="0.3">
      <c r="A158" s="87">
        <v>154</v>
      </c>
      <c r="C158" s="88" t="s">
        <v>395</v>
      </c>
      <c r="D158" s="89">
        <v>19511</v>
      </c>
      <c r="E158" s="89">
        <v>19255</v>
      </c>
      <c r="F158" s="89">
        <v>19105</v>
      </c>
      <c r="G158" s="89">
        <v>19160</v>
      </c>
      <c r="H158" s="89">
        <v>19289</v>
      </c>
      <c r="I158" s="89">
        <v>19458</v>
      </c>
      <c r="J158" s="89">
        <v>19581</v>
      </c>
      <c r="K158" s="90">
        <v>19620</v>
      </c>
      <c r="L158" s="90">
        <v>19672</v>
      </c>
      <c r="M158" s="90">
        <v>19488</v>
      </c>
      <c r="N158" s="90">
        <v>19590</v>
      </c>
      <c r="O158" s="90">
        <v>19587</v>
      </c>
      <c r="P158" s="90">
        <v>19947</v>
      </c>
      <c r="Q158" s="90">
        <v>19966</v>
      </c>
      <c r="R158" s="90">
        <v>19966</v>
      </c>
      <c r="S158" s="90">
        <v>19940</v>
      </c>
      <c r="T158" s="90">
        <v>19894</v>
      </c>
      <c r="U158" s="90">
        <v>19581</v>
      </c>
      <c r="V158" s="90">
        <v>19609</v>
      </c>
      <c r="W158" s="90">
        <v>19757</v>
      </c>
      <c r="X158" s="90"/>
      <c r="Y158" s="90">
        <f t="shared" si="31"/>
        <v>246</v>
      </c>
      <c r="Z158" s="90">
        <f t="shared" si="32"/>
        <v>1.2608272256675721</v>
      </c>
      <c r="AA158" s="90">
        <f t="shared" si="33"/>
        <v>332</v>
      </c>
      <c r="AB158" s="90">
        <f t="shared" si="34"/>
        <v>350</v>
      </c>
      <c r="AC158" s="86"/>
      <c r="AP158" s="78"/>
      <c r="AQ158" s="109">
        <v>154</v>
      </c>
      <c r="AR158" s="103" t="s">
        <v>395</v>
      </c>
      <c r="AS158" s="101">
        <f t="shared" si="35"/>
        <v>1.2608272256675721</v>
      </c>
      <c r="AT158" s="101">
        <f t="shared" si="36"/>
        <v>1.2762272256675722</v>
      </c>
      <c r="AU158" s="102">
        <f t="shared" si="37"/>
        <v>350</v>
      </c>
      <c r="AV158" s="102" t="str">
        <f t="shared" si="38"/>
        <v>Yarraville</v>
      </c>
      <c r="AW158" s="101">
        <f t="shared" si="39"/>
        <v>24.630465224832736</v>
      </c>
      <c r="AX158" s="71"/>
      <c r="AY158" s="71"/>
      <c r="AZ158" s="71"/>
      <c r="BA158" s="71"/>
    </row>
    <row r="159" spans="1:53" x14ac:dyDescent="0.3">
      <c r="A159" s="87">
        <v>155</v>
      </c>
      <c r="C159" s="88" t="s">
        <v>396</v>
      </c>
      <c r="D159" s="89">
        <v>17394</v>
      </c>
      <c r="E159" s="89">
        <v>17519</v>
      </c>
      <c r="F159" s="89">
        <v>17722</v>
      </c>
      <c r="G159" s="89">
        <v>17823</v>
      </c>
      <c r="H159" s="89">
        <v>17928</v>
      </c>
      <c r="I159" s="89">
        <v>18084</v>
      </c>
      <c r="J159" s="89">
        <v>18176</v>
      </c>
      <c r="K159" s="90">
        <v>18260</v>
      </c>
      <c r="L159" s="90">
        <v>18338</v>
      </c>
      <c r="M159" s="90">
        <v>18472</v>
      </c>
      <c r="N159" s="90">
        <v>18539</v>
      </c>
      <c r="O159" s="90">
        <v>18655</v>
      </c>
      <c r="P159" s="90">
        <v>19035</v>
      </c>
      <c r="Q159" s="90">
        <v>19113</v>
      </c>
      <c r="R159" s="90">
        <v>19217</v>
      </c>
      <c r="S159" s="90">
        <v>19305</v>
      </c>
      <c r="T159" s="90">
        <v>19245</v>
      </c>
      <c r="U159" s="90">
        <v>19047</v>
      </c>
      <c r="V159" s="90">
        <v>18997</v>
      </c>
      <c r="W159" s="90">
        <v>19156</v>
      </c>
      <c r="X159" s="90"/>
      <c r="Y159" s="90">
        <f t="shared" si="31"/>
        <v>1762</v>
      </c>
      <c r="Z159" s="90">
        <f t="shared" si="32"/>
        <v>10.129929860871565</v>
      </c>
      <c r="AA159" s="90">
        <f t="shared" si="33"/>
        <v>215</v>
      </c>
      <c r="AB159" s="90">
        <f t="shared" si="34"/>
        <v>279</v>
      </c>
      <c r="AC159" s="86"/>
      <c r="AP159" s="78"/>
      <c r="AQ159" s="109">
        <v>155</v>
      </c>
      <c r="AR159" s="103" t="s">
        <v>396</v>
      </c>
      <c r="AS159" s="101">
        <f t="shared" si="35"/>
        <v>10.129929860871565</v>
      </c>
      <c r="AT159" s="101">
        <f t="shared" si="36"/>
        <v>10.145429860871564</v>
      </c>
      <c r="AU159" s="102">
        <f t="shared" si="37"/>
        <v>279</v>
      </c>
      <c r="AV159" s="102" t="str">
        <f t="shared" si="38"/>
        <v>Mornington</v>
      </c>
      <c r="AW159" s="101">
        <f t="shared" si="39"/>
        <v>24.515942587419325</v>
      </c>
      <c r="AX159" s="71"/>
      <c r="AY159" s="71"/>
      <c r="AZ159" s="71"/>
      <c r="BA159" s="71"/>
    </row>
    <row r="160" spans="1:53" x14ac:dyDescent="0.3">
      <c r="A160" s="87">
        <v>156</v>
      </c>
      <c r="C160" s="91" t="s">
        <v>496</v>
      </c>
      <c r="D160" s="92">
        <v>91</v>
      </c>
      <c r="E160" s="92">
        <v>92</v>
      </c>
      <c r="F160" s="92">
        <v>92</v>
      </c>
      <c r="G160" s="92">
        <v>96</v>
      </c>
      <c r="H160" s="92">
        <v>101</v>
      </c>
      <c r="I160" s="92">
        <v>104</v>
      </c>
      <c r="J160" s="92">
        <v>108</v>
      </c>
      <c r="K160" s="92">
        <v>113</v>
      </c>
      <c r="L160" s="92">
        <v>113</v>
      </c>
      <c r="M160" s="92">
        <v>113</v>
      </c>
      <c r="N160" s="92">
        <v>113</v>
      </c>
      <c r="O160" s="92">
        <v>113</v>
      </c>
      <c r="P160" s="92">
        <v>114</v>
      </c>
      <c r="Q160" s="92">
        <v>114</v>
      </c>
      <c r="R160" s="92">
        <v>114</v>
      </c>
      <c r="S160" s="92">
        <v>114</v>
      </c>
      <c r="T160" s="92">
        <v>114</v>
      </c>
      <c r="U160" s="92">
        <v>114</v>
      </c>
      <c r="V160" s="92">
        <v>143</v>
      </c>
      <c r="W160" s="92">
        <v>140</v>
      </c>
      <c r="X160" s="92"/>
      <c r="Y160" s="90">
        <f t="shared" si="31"/>
        <v>49</v>
      </c>
      <c r="Z160" s="90">
        <f t="shared" si="32"/>
        <v>53.846153846153847</v>
      </c>
      <c r="AA160" s="90">
        <f t="shared" si="33"/>
        <v>353</v>
      </c>
      <c r="AB160" s="90">
        <f t="shared" si="34"/>
        <v>74</v>
      </c>
      <c r="AC160" s="86"/>
      <c r="AP160" s="78"/>
      <c r="AQ160" s="109">
        <v>156</v>
      </c>
      <c r="AR160" s="104" t="s">
        <v>496</v>
      </c>
      <c r="AS160" s="101">
        <f t="shared" si="35"/>
        <v>53.846153846153847</v>
      </c>
      <c r="AT160" s="101">
        <f t="shared" si="36"/>
        <v>53.861753846153846</v>
      </c>
      <c r="AU160" s="102">
        <f t="shared" si="37"/>
        <v>74</v>
      </c>
      <c r="AV160" s="102" t="str">
        <f t="shared" si="38"/>
        <v>Caulfield - North</v>
      </c>
      <c r="AW160" s="101">
        <f t="shared" si="39"/>
        <v>24.470796276070107</v>
      </c>
      <c r="AX160" s="71"/>
      <c r="AY160" s="71"/>
      <c r="AZ160" s="71"/>
      <c r="BA160" s="71"/>
    </row>
    <row r="161" spans="1:53" x14ac:dyDescent="0.3">
      <c r="A161" s="87">
        <v>157</v>
      </c>
      <c r="C161" s="91" t="s">
        <v>528</v>
      </c>
      <c r="D161" s="92">
        <v>7344</v>
      </c>
      <c r="E161" s="92">
        <v>7257</v>
      </c>
      <c r="F161" s="92">
        <v>7205</v>
      </c>
      <c r="G161" s="92">
        <v>7037</v>
      </c>
      <c r="H161" s="92">
        <v>6945</v>
      </c>
      <c r="I161" s="92">
        <v>6851</v>
      </c>
      <c r="J161" s="92">
        <v>6713</v>
      </c>
      <c r="K161" s="92">
        <v>6531</v>
      </c>
      <c r="L161" s="92">
        <v>6480</v>
      </c>
      <c r="M161" s="92">
        <v>6443</v>
      </c>
      <c r="N161" s="92">
        <v>6332</v>
      </c>
      <c r="O161" s="92">
        <v>6255</v>
      </c>
      <c r="P161" s="92">
        <v>6652</v>
      </c>
      <c r="Q161" s="92">
        <v>6682</v>
      </c>
      <c r="R161" s="92">
        <v>6653</v>
      </c>
      <c r="S161" s="92">
        <v>6596</v>
      </c>
      <c r="T161" s="92">
        <v>6576</v>
      </c>
      <c r="U161" s="92">
        <v>6614</v>
      </c>
      <c r="V161" s="92">
        <v>6629</v>
      </c>
      <c r="W161" s="92">
        <v>6559</v>
      </c>
      <c r="X161" s="92"/>
      <c r="Y161" s="90">
        <f t="shared" si="31"/>
        <v>-785</v>
      </c>
      <c r="Z161" s="90">
        <f t="shared" si="32"/>
        <v>-10.688997821350762</v>
      </c>
      <c r="AA161" s="90">
        <f t="shared" si="33"/>
        <v>412</v>
      </c>
      <c r="AB161" s="90">
        <f t="shared" si="34"/>
        <v>411</v>
      </c>
      <c r="AC161" s="86"/>
      <c r="AP161" s="78"/>
      <c r="AQ161" s="109">
        <v>157</v>
      </c>
      <c r="AR161" s="104" t="s">
        <v>528</v>
      </c>
      <c r="AS161" s="101">
        <f t="shared" si="35"/>
        <v>-10.688997821350762</v>
      </c>
      <c r="AT161" s="101">
        <f t="shared" si="36"/>
        <v>-10.673297821350761</v>
      </c>
      <c r="AU161" s="102">
        <f t="shared" si="37"/>
        <v>416</v>
      </c>
      <c r="AV161" s="102" t="str">
        <f t="shared" si="38"/>
        <v>Mulgrave</v>
      </c>
      <c r="AW161" s="101">
        <f t="shared" si="39"/>
        <v>24.279192695819319</v>
      </c>
      <c r="AX161" s="71"/>
      <c r="AY161" s="71"/>
      <c r="AZ161" s="71"/>
      <c r="BA161" s="71"/>
    </row>
    <row r="162" spans="1:53" x14ac:dyDescent="0.3">
      <c r="A162" s="87">
        <v>158</v>
      </c>
      <c r="C162" s="91" t="s">
        <v>447</v>
      </c>
      <c r="D162" s="92">
        <v>12021</v>
      </c>
      <c r="E162" s="92">
        <v>12027</v>
      </c>
      <c r="F162" s="92">
        <v>11996</v>
      </c>
      <c r="G162" s="92">
        <v>12078</v>
      </c>
      <c r="H162" s="92">
        <v>12151</v>
      </c>
      <c r="I162" s="92">
        <v>12237</v>
      </c>
      <c r="J162" s="92">
        <v>12342</v>
      </c>
      <c r="K162" s="92">
        <v>12422</v>
      </c>
      <c r="L162" s="92">
        <v>12506</v>
      </c>
      <c r="M162" s="92">
        <v>12599</v>
      </c>
      <c r="N162" s="92">
        <v>12703</v>
      </c>
      <c r="O162" s="92">
        <v>12784</v>
      </c>
      <c r="P162" s="92">
        <v>13016</v>
      </c>
      <c r="Q162" s="92">
        <v>13282</v>
      </c>
      <c r="R162" s="92">
        <v>13500</v>
      </c>
      <c r="S162" s="92">
        <v>13587</v>
      </c>
      <c r="T162" s="92">
        <v>13781</v>
      </c>
      <c r="U162" s="92">
        <v>13778</v>
      </c>
      <c r="V162" s="92">
        <v>13543</v>
      </c>
      <c r="W162" s="92">
        <v>13649</v>
      </c>
      <c r="X162" s="92"/>
      <c r="Y162" s="90">
        <f t="shared" si="31"/>
        <v>1628</v>
      </c>
      <c r="Z162" s="90">
        <f t="shared" si="32"/>
        <v>13.542966475334831</v>
      </c>
      <c r="AA162" s="90">
        <f t="shared" si="33"/>
        <v>229</v>
      </c>
      <c r="AB162" s="90">
        <f t="shared" si="34"/>
        <v>249</v>
      </c>
      <c r="AC162" s="86"/>
      <c r="AP162" s="78"/>
      <c r="AQ162" s="109">
        <v>158</v>
      </c>
      <c r="AR162" s="104" t="s">
        <v>447</v>
      </c>
      <c r="AS162" s="101">
        <f t="shared" si="35"/>
        <v>13.542966475334831</v>
      </c>
      <c r="AT162" s="101">
        <f t="shared" si="36"/>
        <v>13.558766475334831</v>
      </c>
      <c r="AU162" s="102">
        <f t="shared" si="37"/>
        <v>249</v>
      </c>
      <c r="AV162" s="102" t="str">
        <f t="shared" si="38"/>
        <v>Ascot Vale</v>
      </c>
      <c r="AW162" s="101">
        <f t="shared" si="39"/>
        <v>23.910816985740173</v>
      </c>
      <c r="AX162" s="71"/>
      <c r="AY162" s="71"/>
      <c r="AZ162" s="71"/>
      <c r="BA162" s="71"/>
    </row>
    <row r="163" spans="1:53" x14ac:dyDescent="0.3">
      <c r="A163" s="87">
        <v>159</v>
      </c>
      <c r="C163" s="91" t="s">
        <v>448</v>
      </c>
      <c r="D163" s="92">
        <v>18562</v>
      </c>
      <c r="E163" s="92">
        <v>18462</v>
      </c>
      <c r="F163" s="92">
        <v>18504</v>
      </c>
      <c r="G163" s="92">
        <v>18574</v>
      </c>
      <c r="H163" s="92">
        <v>18754</v>
      </c>
      <c r="I163" s="92">
        <v>18939</v>
      </c>
      <c r="J163" s="92">
        <v>19092</v>
      </c>
      <c r="K163" s="92">
        <v>19247</v>
      </c>
      <c r="L163" s="92">
        <v>19350</v>
      </c>
      <c r="M163" s="92">
        <v>19438</v>
      </c>
      <c r="N163" s="92">
        <v>19516</v>
      </c>
      <c r="O163" s="92">
        <v>19714</v>
      </c>
      <c r="P163" s="92">
        <v>19788</v>
      </c>
      <c r="Q163" s="92">
        <v>20242</v>
      </c>
      <c r="R163" s="92">
        <v>20571</v>
      </c>
      <c r="S163" s="92">
        <v>20870</v>
      </c>
      <c r="T163" s="92">
        <v>21272</v>
      </c>
      <c r="U163" s="92">
        <v>21398</v>
      </c>
      <c r="V163" s="92">
        <v>21377</v>
      </c>
      <c r="W163" s="92">
        <v>21846</v>
      </c>
      <c r="X163" s="92"/>
      <c r="Y163" s="90">
        <f t="shared" si="31"/>
        <v>3284</v>
      </c>
      <c r="Z163" s="90">
        <f t="shared" si="32"/>
        <v>17.692059045361493</v>
      </c>
      <c r="AA163" s="90">
        <f t="shared" si="33"/>
        <v>135</v>
      </c>
      <c r="AB163" s="90">
        <f t="shared" si="34"/>
        <v>216</v>
      </c>
      <c r="AC163" s="86"/>
      <c r="AP163" s="78"/>
      <c r="AQ163" s="109">
        <v>159</v>
      </c>
      <c r="AR163" s="104" t="s">
        <v>448</v>
      </c>
      <c r="AS163" s="101">
        <f t="shared" si="35"/>
        <v>17.692059045361493</v>
      </c>
      <c r="AT163" s="101">
        <f t="shared" si="36"/>
        <v>17.707959045361491</v>
      </c>
      <c r="AU163" s="102">
        <f t="shared" si="37"/>
        <v>216</v>
      </c>
      <c r="AV163" s="102" t="str">
        <f t="shared" si="38"/>
        <v>Sunbury</v>
      </c>
      <c r="AW163" s="101">
        <f t="shared" si="39"/>
        <v>23.833971458405848</v>
      </c>
      <c r="AX163" s="71"/>
      <c r="AY163" s="71"/>
      <c r="AZ163" s="71"/>
      <c r="BA163" s="71"/>
    </row>
    <row r="164" spans="1:53" x14ac:dyDescent="0.3">
      <c r="A164" s="87">
        <v>160</v>
      </c>
      <c r="C164" s="88" t="s">
        <v>255</v>
      </c>
      <c r="D164" s="89">
        <v>9500</v>
      </c>
      <c r="E164" s="89">
        <v>9710</v>
      </c>
      <c r="F164" s="89">
        <v>9823</v>
      </c>
      <c r="G164" s="89">
        <v>10031</v>
      </c>
      <c r="H164" s="89">
        <v>10364</v>
      </c>
      <c r="I164" s="89">
        <v>10769</v>
      </c>
      <c r="J164" s="89">
        <v>11055</v>
      </c>
      <c r="K164" s="90">
        <v>11380</v>
      </c>
      <c r="L164" s="90">
        <v>11717</v>
      </c>
      <c r="M164" s="90">
        <v>11950</v>
      </c>
      <c r="N164" s="90">
        <v>12157</v>
      </c>
      <c r="O164" s="90">
        <v>12591</v>
      </c>
      <c r="P164" s="90">
        <v>13345</v>
      </c>
      <c r="Q164" s="90">
        <v>13635</v>
      </c>
      <c r="R164" s="90">
        <v>13963</v>
      </c>
      <c r="S164" s="90">
        <v>14211</v>
      </c>
      <c r="T164" s="90">
        <v>14376</v>
      </c>
      <c r="U164" s="90">
        <v>14515</v>
      </c>
      <c r="V164" s="90">
        <v>14456</v>
      </c>
      <c r="W164" s="90">
        <v>14905</v>
      </c>
      <c r="X164" s="90"/>
      <c r="Y164" s="90">
        <f t="shared" si="31"/>
        <v>5405</v>
      </c>
      <c r="Z164" s="90">
        <f t="shared" si="32"/>
        <v>56.894736842105267</v>
      </c>
      <c r="AA164" s="90">
        <f t="shared" si="33"/>
        <v>81</v>
      </c>
      <c r="AB164" s="90">
        <f t="shared" si="34"/>
        <v>67</v>
      </c>
      <c r="AC164" s="86"/>
      <c r="AP164" s="78"/>
      <c r="AQ164" s="109">
        <v>160</v>
      </c>
      <c r="AR164" s="103" t="s">
        <v>255</v>
      </c>
      <c r="AS164" s="101">
        <f t="shared" si="35"/>
        <v>56.894736842105267</v>
      </c>
      <c r="AT164" s="101">
        <f t="shared" si="36"/>
        <v>56.910736842105266</v>
      </c>
      <c r="AU164" s="102">
        <f t="shared" si="37"/>
        <v>67</v>
      </c>
      <c r="AV164" s="102" t="str">
        <f t="shared" si="38"/>
        <v>Kangaroo Flat - Golden Square</v>
      </c>
      <c r="AW164" s="101">
        <f t="shared" si="39"/>
        <v>23.787340592791008</v>
      </c>
      <c r="AX164" s="71"/>
      <c r="AY164" s="71"/>
      <c r="AZ164" s="71"/>
      <c r="BA164" s="71"/>
    </row>
    <row r="165" spans="1:53" x14ac:dyDescent="0.3">
      <c r="A165" s="87">
        <v>161</v>
      </c>
      <c r="C165" s="88" t="s">
        <v>268</v>
      </c>
      <c r="D165" s="89">
        <v>18266</v>
      </c>
      <c r="E165" s="89">
        <v>18165</v>
      </c>
      <c r="F165" s="89">
        <v>18148</v>
      </c>
      <c r="G165" s="89">
        <v>18115</v>
      </c>
      <c r="H165" s="89">
        <v>18049</v>
      </c>
      <c r="I165" s="89">
        <v>17980</v>
      </c>
      <c r="J165" s="89">
        <v>17894</v>
      </c>
      <c r="K165" s="90">
        <v>17771</v>
      </c>
      <c r="L165" s="90">
        <v>17759</v>
      </c>
      <c r="M165" s="90">
        <v>17744</v>
      </c>
      <c r="N165" s="90">
        <v>17843</v>
      </c>
      <c r="O165" s="90">
        <v>17835</v>
      </c>
      <c r="P165" s="90">
        <v>18416</v>
      </c>
      <c r="Q165" s="90">
        <v>18476</v>
      </c>
      <c r="R165" s="90">
        <v>18656</v>
      </c>
      <c r="S165" s="90">
        <v>18732</v>
      </c>
      <c r="T165" s="90">
        <v>18743</v>
      </c>
      <c r="U165" s="90">
        <v>18411</v>
      </c>
      <c r="V165" s="90">
        <v>17994</v>
      </c>
      <c r="W165" s="90">
        <v>18180</v>
      </c>
      <c r="X165" s="90"/>
      <c r="Y165" s="90">
        <f t="shared" si="31"/>
        <v>-86</v>
      </c>
      <c r="Z165" s="90">
        <f t="shared" si="32"/>
        <v>-0.47082010292346438</v>
      </c>
      <c r="AA165" s="90">
        <f t="shared" si="33"/>
        <v>374</v>
      </c>
      <c r="AB165" s="90">
        <f t="shared" si="34"/>
        <v>361</v>
      </c>
      <c r="AC165" s="86"/>
      <c r="AP165" s="78"/>
      <c r="AQ165" s="109">
        <v>161</v>
      </c>
      <c r="AR165" s="103" t="s">
        <v>268</v>
      </c>
      <c r="AS165" s="101">
        <f t="shared" si="35"/>
        <v>-0.47082010292346438</v>
      </c>
      <c r="AT165" s="101">
        <f t="shared" si="36"/>
        <v>-0.45472010292346438</v>
      </c>
      <c r="AU165" s="102">
        <f t="shared" si="37"/>
        <v>366</v>
      </c>
      <c r="AV165" s="102" t="str">
        <f t="shared" si="38"/>
        <v>Beaufort</v>
      </c>
      <c r="AW165" s="101">
        <f t="shared" si="39"/>
        <v>23.628248884221581</v>
      </c>
      <c r="AX165" s="71"/>
      <c r="AY165" s="71"/>
      <c r="AZ165" s="71"/>
      <c r="BA165" s="71"/>
    </row>
    <row r="166" spans="1:53" x14ac:dyDescent="0.3">
      <c r="A166" s="87">
        <v>162</v>
      </c>
      <c r="C166" s="88" t="s">
        <v>173</v>
      </c>
      <c r="D166" s="89">
        <v>15317</v>
      </c>
      <c r="E166" s="89">
        <v>15467</v>
      </c>
      <c r="F166" s="89">
        <v>15567</v>
      </c>
      <c r="G166" s="89">
        <v>15804</v>
      </c>
      <c r="H166" s="89">
        <v>16167</v>
      </c>
      <c r="I166" s="89">
        <v>16420</v>
      </c>
      <c r="J166" s="89">
        <v>16543</v>
      </c>
      <c r="K166" s="90">
        <v>16569</v>
      </c>
      <c r="L166" s="90">
        <v>16829</v>
      </c>
      <c r="M166" s="90">
        <v>16996</v>
      </c>
      <c r="N166" s="90">
        <v>17049</v>
      </c>
      <c r="O166" s="90">
        <v>17120</v>
      </c>
      <c r="P166" s="90">
        <v>17190</v>
      </c>
      <c r="Q166" s="90">
        <v>17423</v>
      </c>
      <c r="R166" s="90">
        <v>17552</v>
      </c>
      <c r="S166" s="90">
        <v>17713</v>
      </c>
      <c r="T166" s="90">
        <v>17658</v>
      </c>
      <c r="U166" s="90">
        <v>17360</v>
      </c>
      <c r="V166" s="90">
        <v>16890</v>
      </c>
      <c r="W166" s="90">
        <v>17228</v>
      </c>
      <c r="X166" s="90"/>
      <c r="Y166" s="90">
        <f t="shared" si="31"/>
        <v>1911</v>
      </c>
      <c r="Z166" s="90">
        <f t="shared" si="32"/>
        <v>12.476333485669517</v>
      </c>
      <c r="AA166" s="90">
        <f t="shared" si="33"/>
        <v>205</v>
      </c>
      <c r="AB166" s="90">
        <f t="shared" si="34"/>
        <v>256</v>
      </c>
      <c r="AC166" s="86"/>
      <c r="AP166" s="78"/>
      <c r="AQ166" s="109">
        <v>162</v>
      </c>
      <c r="AR166" s="103" t="s">
        <v>173</v>
      </c>
      <c r="AS166" s="101">
        <f t="shared" si="35"/>
        <v>12.476333485669517</v>
      </c>
      <c r="AT166" s="101">
        <f t="shared" si="36"/>
        <v>12.492533485669517</v>
      </c>
      <c r="AU166" s="102">
        <f t="shared" si="37"/>
        <v>256</v>
      </c>
      <c r="AV166" s="102" t="str">
        <f t="shared" si="38"/>
        <v>Daylesford</v>
      </c>
      <c r="AW166" s="101">
        <f t="shared" si="39"/>
        <v>23.590686274509803</v>
      </c>
      <c r="AX166" s="71"/>
      <c r="AY166" s="71"/>
      <c r="AZ166" s="71"/>
      <c r="BA166" s="71"/>
    </row>
    <row r="167" spans="1:53" x14ac:dyDescent="0.3">
      <c r="A167" s="87">
        <v>163</v>
      </c>
      <c r="C167" s="88" t="s">
        <v>344</v>
      </c>
      <c r="D167" s="89">
        <v>21064</v>
      </c>
      <c r="E167" s="89">
        <v>21086</v>
      </c>
      <c r="F167" s="89">
        <v>21180</v>
      </c>
      <c r="G167" s="89">
        <v>21242</v>
      </c>
      <c r="H167" s="89">
        <v>21294</v>
      </c>
      <c r="I167" s="89">
        <v>21481</v>
      </c>
      <c r="J167" s="89">
        <v>21499</v>
      </c>
      <c r="K167" s="90">
        <v>21561</v>
      </c>
      <c r="L167" s="90">
        <v>21685</v>
      </c>
      <c r="M167" s="90">
        <v>21717</v>
      </c>
      <c r="N167" s="90">
        <v>21815</v>
      </c>
      <c r="O167" s="90">
        <v>21867</v>
      </c>
      <c r="P167" s="90">
        <v>22027</v>
      </c>
      <c r="Q167" s="90">
        <v>22293</v>
      </c>
      <c r="R167" s="90">
        <v>22404</v>
      </c>
      <c r="S167" s="90">
        <v>22472</v>
      </c>
      <c r="T167" s="90">
        <v>22389</v>
      </c>
      <c r="U167" s="90">
        <v>21532</v>
      </c>
      <c r="V167" s="90">
        <v>21755</v>
      </c>
      <c r="W167" s="90">
        <v>22429</v>
      </c>
      <c r="X167" s="90"/>
      <c r="Y167" s="90">
        <f t="shared" si="31"/>
        <v>1365</v>
      </c>
      <c r="Z167" s="90">
        <f t="shared" si="32"/>
        <v>6.4802506646410931</v>
      </c>
      <c r="AA167" s="90">
        <f t="shared" si="33"/>
        <v>247</v>
      </c>
      <c r="AB167" s="90">
        <f t="shared" si="34"/>
        <v>310</v>
      </c>
      <c r="AC167" s="86"/>
      <c r="AP167" s="78"/>
      <c r="AQ167" s="109">
        <v>163</v>
      </c>
      <c r="AR167" s="103" t="s">
        <v>344</v>
      </c>
      <c r="AS167" s="101">
        <f t="shared" si="35"/>
        <v>6.4802506646410931</v>
      </c>
      <c r="AT167" s="101">
        <f t="shared" si="36"/>
        <v>6.4965506646410933</v>
      </c>
      <c r="AU167" s="102">
        <f t="shared" si="37"/>
        <v>310</v>
      </c>
      <c r="AV167" s="102" t="str">
        <f t="shared" si="38"/>
        <v>Winchelsea</v>
      </c>
      <c r="AW167" s="101">
        <f t="shared" si="39"/>
        <v>23.492988526680023</v>
      </c>
      <c r="AX167" s="71"/>
      <c r="AY167" s="71"/>
      <c r="AZ167" s="71"/>
      <c r="BA167" s="71"/>
    </row>
    <row r="168" spans="1:53" x14ac:dyDescent="0.3">
      <c r="A168" s="87">
        <v>164</v>
      </c>
      <c r="C168" s="88" t="s">
        <v>345</v>
      </c>
      <c r="D168" s="89">
        <v>17797</v>
      </c>
      <c r="E168" s="89">
        <v>18012</v>
      </c>
      <c r="F168" s="89">
        <v>18359</v>
      </c>
      <c r="G168" s="89">
        <v>18568</v>
      </c>
      <c r="H168" s="89">
        <v>18837</v>
      </c>
      <c r="I168" s="89">
        <v>19187</v>
      </c>
      <c r="J168" s="89">
        <v>19366</v>
      </c>
      <c r="K168" s="90">
        <v>19303</v>
      </c>
      <c r="L168" s="90">
        <v>19533</v>
      </c>
      <c r="M168" s="90">
        <v>19877</v>
      </c>
      <c r="N168" s="90">
        <v>20059</v>
      </c>
      <c r="O168" s="90">
        <v>20303</v>
      </c>
      <c r="P168" s="90">
        <v>20245</v>
      </c>
      <c r="Q168" s="90">
        <v>20442</v>
      </c>
      <c r="R168" s="90">
        <v>20687</v>
      </c>
      <c r="S168" s="90">
        <v>20964</v>
      </c>
      <c r="T168" s="90">
        <v>21106</v>
      </c>
      <c r="U168" s="90">
        <v>20396</v>
      </c>
      <c r="V168" s="90">
        <v>21545</v>
      </c>
      <c r="W168" s="90">
        <v>22533</v>
      </c>
      <c r="X168" s="90"/>
      <c r="Y168" s="90">
        <f t="shared" si="31"/>
        <v>4736</v>
      </c>
      <c r="Z168" s="90">
        <f t="shared" si="32"/>
        <v>26.611226611226613</v>
      </c>
      <c r="AA168" s="90">
        <f t="shared" si="33"/>
        <v>96</v>
      </c>
      <c r="AB168" s="90">
        <f t="shared" si="34"/>
        <v>142</v>
      </c>
      <c r="AC168" s="86"/>
      <c r="AP168" s="78"/>
      <c r="AQ168" s="109">
        <v>164</v>
      </c>
      <c r="AR168" s="103" t="s">
        <v>345</v>
      </c>
      <c r="AS168" s="101">
        <f t="shared" si="35"/>
        <v>26.611226611226613</v>
      </c>
      <c r="AT168" s="101">
        <f t="shared" si="36"/>
        <v>26.627626611226614</v>
      </c>
      <c r="AU168" s="102">
        <f t="shared" si="37"/>
        <v>142</v>
      </c>
      <c r="AV168" s="102" t="str">
        <f t="shared" si="38"/>
        <v>Broadmeadows</v>
      </c>
      <c r="AW168" s="101">
        <f t="shared" si="39"/>
        <v>23.465610742876819</v>
      </c>
      <c r="AX168" s="71"/>
      <c r="AY168" s="71"/>
      <c r="AZ168" s="71"/>
      <c r="BA168" s="71"/>
    </row>
    <row r="169" spans="1:53" x14ac:dyDescent="0.3">
      <c r="A169" s="87">
        <v>165</v>
      </c>
      <c r="C169" s="91" t="s">
        <v>547</v>
      </c>
      <c r="D169" s="92">
        <v>9228</v>
      </c>
      <c r="E169" s="92">
        <v>9254</v>
      </c>
      <c r="F169" s="92">
        <v>9246</v>
      </c>
      <c r="G169" s="92">
        <v>9201</v>
      </c>
      <c r="H169" s="92">
        <v>9205</v>
      </c>
      <c r="I169" s="92">
        <v>9171</v>
      </c>
      <c r="J169" s="92">
        <v>9068</v>
      </c>
      <c r="K169" s="92">
        <v>8922</v>
      </c>
      <c r="L169" s="92">
        <v>8807</v>
      </c>
      <c r="M169" s="92">
        <v>8624</v>
      </c>
      <c r="N169" s="92">
        <v>8518</v>
      </c>
      <c r="O169" s="92">
        <v>8441</v>
      </c>
      <c r="P169" s="92">
        <v>8738</v>
      </c>
      <c r="Q169" s="92">
        <v>8731</v>
      </c>
      <c r="R169" s="92">
        <v>8732</v>
      </c>
      <c r="S169" s="92">
        <v>8715</v>
      </c>
      <c r="T169" s="92">
        <v>8682</v>
      </c>
      <c r="U169" s="92">
        <v>8701</v>
      </c>
      <c r="V169" s="92">
        <v>8872</v>
      </c>
      <c r="W169" s="92">
        <v>8839</v>
      </c>
      <c r="X169" s="92"/>
      <c r="Y169" s="90">
        <f t="shared" si="31"/>
        <v>-389</v>
      </c>
      <c r="Z169" s="90">
        <f t="shared" si="32"/>
        <v>-4.2154312960554838</v>
      </c>
      <c r="AA169" s="90">
        <f t="shared" si="33"/>
        <v>392</v>
      </c>
      <c r="AB169" s="90">
        <f t="shared" si="34"/>
        <v>388</v>
      </c>
      <c r="AC169" s="86"/>
      <c r="AP169" s="78"/>
      <c r="AQ169" s="109">
        <v>165</v>
      </c>
      <c r="AR169" s="104" t="s">
        <v>547</v>
      </c>
      <c r="AS169" s="101">
        <f t="shared" si="35"/>
        <v>-4.2154312960554838</v>
      </c>
      <c r="AT169" s="101">
        <f t="shared" si="36"/>
        <v>-4.1989312960554841</v>
      </c>
      <c r="AU169" s="102">
        <f t="shared" si="37"/>
        <v>393</v>
      </c>
      <c r="AV169" s="102" t="str">
        <f t="shared" si="38"/>
        <v>Nunawading</v>
      </c>
      <c r="AW169" s="101">
        <f t="shared" si="39"/>
        <v>23.372781065088759</v>
      </c>
      <c r="AX169" s="71"/>
      <c r="AY169" s="71"/>
      <c r="AZ169" s="71"/>
      <c r="BA169" s="71"/>
    </row>
    <row r="170" spans="1:53" x14ac:dyDescent="0.3">
      <c r="A170" s="87">
        <v>166</v>
      </c>
      <c r="C170" s="88" t="s">
        <v>261</v>
      </c>
      <c r="D170" s="89">
        <v>25525</v>
      </c>
      <c r="E170" s="89">
        <v>25828</v>
      </c>
      <c r="F170" s="89">
        <v>26290</v>
      </c>
      <c r="G170" s="89">
        <v>26775</v>
      </c>
      <c r="H170" s="89">
        <v>27294</v>
      </c>
      <c r="I170" s="89">
        <v>28040</v>
      </c>
      <c r="J170" s="89">
        <v>28509</v>
      </c>
      <c r="K170" s="90">
        <v>29025</v>
      </c>
      <c r="L170" s="90">
        <v>29466</v>
      </c>
      <c r="M170" s="90">
        <v>29957</v>
      </c>
      <c r="N170" s="90">
        <v>30656</v>
      </c>
      <c r="O170" s="90">
        <v>31283</v>
      </c>
      <c r="P170" s="90">
        <v>23354</v>
      </c>
      <c r="Q170" s="90">
        <v>29816</v>
      </c>
      <c r="R170" s="90">
        <v>24515</v>
      </c>
      <c r="S170" s="90">
        <v>24986</v>
      </c>
      <c r="T170" s="90">
        <v>23609</v>
      </c>
      <c r="U170" s="90">
        <v>24599</v>
      </c>
      <c r="V170" s="90">
        <v>23892</v>
      </c>
      <c r="W170" s="90">
        <v>24780</v>
      </c>
      <c r="X170" s="90"/>
      <c r="Y170" s="90">
        <f t="shared" si="31"/>
        <v>-745</v>
      </c>
      <c r="Z170" s="90">
        <f t="shared" si="32"/>
        <v>-2.918707149853085</v>
      </c>
      <c r="AA170" s="90">
        <f t="shared" si="33"/>
        <v>408</v>
      </c>
      <c r="AB170" s="90">
        <f t="shared" si="34"/>
        <v>377</v>
      </c>
      <c r="AC170" s="86"/>
      <c r="AP170" s="78"/>
      <c r="AQ170" s="109">
        <v>166</v>
      </c>
      <c r="AR170" s="103" t="s">
        <v>261</v>
      </c>
      <c r="AS170" s="101">
        <f t="shared" si="35"/>
        <v>-2.918707149853085</v>
      </c>
      <c r="AT170" s="101">
        <f t="shared" si="36"/>
        <v>-2.902107149853085</v>
      </c>
      <c r="AU170" s="102">
        <f t="shared" si="37"/>
        <v>382</v>
      </c>
      <c r="AV170" s="102" t="str">
        <f t="shared" si="38"/>
        <v>Ivanhoe</v>
      </c>
      <c r="AW170" s="101">
        <f t="shared" si="39"/>
        <v>23.320610687022899</v>
      </c>
      <c r="AX170" s="71"/>
      <c r="AY170" s="71"/>
      <c r="AZ170" s="71"/>
      <c r="BA170" s="71"/>
    </row>
    <row r="171" spans="1:53" x14ac:dyDescent="0.3">
      <c r="A171" s="87">
        <v>167</v>
      </c>
      <c r="C171" s="88" t="s">
        <v>423</v>
      </c>
      <c r="D171" s="92">
        <v>3915</v>
      </c>
      <c r="E171" s="92">
        <v>3948</v>
      </c>
      <c r="F171" s="92">
        <v>3956</v>
      </c>
      <c r="G171" s="92">
        <v>3973</v>
      </c>
      <c r="H171" s="92">
        <v>3988</v>
      </c>
      <c r="I171" s="92">
        <v>4032</v>
      </c>
      <c r="J171" s="92">
        <v>4068</v>
      </c>
      <c r="K171" s="90">
        <v>4102</v>
      </c>
      <c r="L171" s="90">
        <v>4136</v>
      </c>
      <c r="M171" s="90">
        <v>4165</v>
      </c>
      <c r="N171" s="90">
        <v>4185</v>
      </c>
      <c r="O171" s="90">
        <v>4193</v>
      </c>
      <c r="P171" s="90">
        <v>4509</v>
      </c>
      <c r="Q171" s="90">
        <v>4635</v>
      </c>
      <c r="R171" s="90">
        <v>4742</v>
      </c>
      <c r="S171" s="90">
        <v>4862</v>
      </c>
      <c r="T171" s="90">
        <v>4939</v>
      </c>
      <c r="U171" s="90">
        <v>5008</v>
      </c>
      <c r="V171" s="90">
        <v>4894</v>
      </c>
      <c r="W171" s="90">
        <v>4940</v>
      </c>
      <c r="X171" s="90"/>
      <c r="Y171" s="90">
        <f t="shared" si="31"/>
        <v>1025</v>
      </c>
      <c r="Z171" s="90">
        <f t="shared" si="32"/>
        <v>26.181353767560665</v>
      </c>
      <c r="AA171" s="90">
        <f t="shared" si="33"/>
        <v>268</v>
      </c>
      <c r="AB171" s="90">
        <f t="shared" si="34"/>
        <v>145</v>
      </c>
      <c r="AC171" s="86"/>
      <c r="AP171" s="78"/>
      <c r="AQ171" s="109">
        <v>167</v>
      </c>
      <c r="AR171" s="103" t="s">
        <v>423</v>
      </c>
      <c r="AS171" s="101">
        <f t="shared" si="35"/>
        <v>26.181353767560665</v>
      </c>
      <c r="AT171" s="101">
        <f t="shared" si="36"/>
        <v>26.198053767560666</v>
      </c>
      <c r="AU171" s="102">
        <f t="shared" si="37"/>
        <v>145</v>
      </c>
      <c r="AV171" s="102" t="str">
        <f t="shared" si="38"/>
        <v>Irymple</v>
      </c>
      <c r="AW171" s="101">
        <f t="shared" si="39"/>
        <v>22.947236965344988</v>
      </c>
      <c r="AX171" s="71"/>
      <c r="AY171" s="71"/>
      <c r="AZ171" s="71"/>
      <c r="BA171" s="71"/>
    </row>
    <row r="172" spans="1:53" x14ac:dyDescent="0.3">
      <c r="A172" s="87">
        <v>168</v>
      </c>
      <c r="C172" s="91" t="s">
        <v>443</v>
      </c>
      <c r="D172" s="92">
        <v>5361</v>
      </c>
      <c r="E172" s="92">
        <v>5494</v>
      </c>
      <c r="F172" s="92">
        <v>5581</v>
      </c>
      <c r="G172" s="92">
        <v>5630</v>
      </c>
      <c r="H172" s="92">
        <v>5732</v>
      </c>
      <c r="I172" s="92">
        <v>5882</v>
      </c>
      <c r="J172" s="92">
        <v>6072</v>
      </c>
      <c r="K172" s="92">
        <v>6283</v>
      </c>
      <c r="L172" s="92">
        <v>6406</v>
      </c>
      <c r="M172" s="92">
        <v>6599</v>
      </c>
      <c r="N172" s="92">
        <v>6685</v>
      </c>
      <c r="O172" s="92">
        <v>6784</v>
      </c>
      <c r="P172" s="92">
        <v>6928</v>
      </c>
      <c r="Q172" s="92">
        <v>7069</v>
      </c>
      <c r="R172" s="92">
        <v>7239</v>
      </c>
      <c r="S172" s="92">
        <v>7433</v>
      </c>
      <c r="T172" s="92">
        <v>7601</v>
      </c>
      <c r="U172" s="92">
        <v>7865</v>
      </c>
      <c r="V172" s="92">
        <v>8246</v>
      </c>
      <c r="W172" s="92">
        <v>8467</v>
      </c>
      <c r="X172" s="92"/>
      <c r="Y172" s="90">
        <f t="shared" si="31"/>
        <v>3106</v>
      </c>
      <c r="Z172" s="90">
        <f t="shared" si="32"/>
        <v>57.936952061182609</v>
      </c>
      <c r="AA172" s="90">
        <f t="shared" si="33"/>
        <v>143</v>
      </c>
      <c r="AB172" s="90">
        <f t="shared" si="34"/>
        <v>66</v>
      </c>
      <c r="AC172" s="86"/>
      <c r="AP172" s="78"/>
      <c r="AQ172" s="109">
        <v>168</v>
      </c>
      <c r="AR172" s="104" t="s">
        <v>443</v>
      </c>
      <c r="AS172" s="101">
        <f t="shared" si="35"/>
        <v>57.936952061182609</v>
      </c>
      <c r="AT172" s="101">
        <f t="shared" si="36"/>
        <v>57.953752061182612</v>
      </c>
      <c r="AU172" s="102">
        <f t="shared" si="37"/>
        <v>66</v>
      </c>
      <c r="AV172" s="102" t="str">
        <f t="shared" si="38"/>
        <v>Smythes Creek</v>
      </c>
      <c r="AW172" s="101">
        <f t="shared" si="39"/>
        <v>22.890872444572416</v>
      </c>
      <c r="AX172" s="71"/>
      <c r="AY172" s="71"/>
      <c r="AZ172" s="71"/>
      <c r="BA172" s="71"/>
    </row>
    <row r="173" spans="1:53" x14ac:dyDescent="0.3">
      <c r="A173" s="87">
        <v>169</v>
      </c>
      <c r="C173" s="88" t="s">
        <v>420</v>
      </c>
      <c r="D173" s="92">
        <v>5322</v>
      </c>
      <c r="E173" s="92">
        <v>5351</v>
      </c>
      <c r="F173" s="92">
        <v>5371</v>
      </c>
      <c r="G173" s="92">
        <v>5381</v>
      </c>
      <c r="H173" s="92">
        <v>5404</v>
      </c>
      <c r="I173" s="92">
        <v>5463</v>
      </c>
      <c r="J173" s="92">
        <v>5485</v>
      </c>
      <c r="K173" s="90">
        <v>5488</v>
      </c>
      <c r="L173" s="90">
        <v>5504</v>
      </c>
      <c r="M173" s="90">
        <v>5520</v>
      </c>
      <c r="N173" s="90">
        <v>5556</v>
      </c>
      <c r="O173" s="90">
        <v>5595</v>
      </c>
      <c r="P173" s="90">
        <v>5722</v>
      </c>
      <c r="Q173" s="90">
        <v>5824</v>
      </c>
      <c r="R173" s="90">
        <v>5899</v>
      </c>
      <c r="S173" s="90">
        <v>5999</v>
      </c>
      <c r="T173" s="90">
        <v>6076</v>
      </c>
      <c r="U173" s="90">
        <v>6114</v>
      </c>
      <c r="V173" s="90">
        <v>6379</v>
      </c>
      <c r="W173" s="90">
        <v>6408</v>
      </c>
      <c r="X173" s="90"/>
      <c r="Y173" s="90">
        <f t="shared" si="31"/>
        <v>1086</v>
      </c>
      <c r="Z173" s="90">
        <f t="shared" si="32"/>
        <v>20.405862457722659</v>
      </c>
      <c r="AA173" s="90">
        <f t="shared" si="33"/>
        <v>266</v>
      </c>
      <c r="AB173" s="90">
        <f t="shared" si="34"/>
        <v>189</v>
      </c>
      <c r="AC173" s="86"/>
      <c r="AP173" s="78"/>
      <c r="AQ173" s="109">
        <v>169</v>
      </c>
      <c r="AR173" s="103" t="s">
        <v>420</v>
      </c>
      <c r="AS173" s="101">
        <f t="shared" si="35"/>
        <v>20.405862457722659</v>
      </c>
      <c r="AT173" s="101">
        <f t="shared" si="36"/>
        <v>20.422762457722659</v>
      </c>
      <c r="AU173" s="102">
        <f t="shared" si="37"/>
        <v>189</v>
      </c>
      <c r="AV173" s="102" t="str">
        <f t="shared" si="38"/>
        <v>Mildura</v>
      </c>
      <c r="AW173" s="101">
        <f t="shared" si="39"/>
        <v>22.770431846954565</v>
      </c>
      <c r="AX173" s="71"/>
      <c r="AY173" s="71"/>
      <c r="AZ173" s="71"/>
      <c r="BA173" s="71"/>
    </row>
    <row r="174" spans="1:53" x14ac:dyDescent="0.3">
      <c r="A174" s="87">
        <v>170</v>
      </c>
      <c r="C174" s="88" t="s">
        <v>220</v>
      </c>
      <c r="D174" s="89">
        <v>20687</v>
      </c>
      <c r="E174" s="89">
        <v>20656</v>
      </c>
      <c r="F174" s="89">
        <v>20717</v>
      </c>
      <c r="G174" s="89">
        <v>20828</v>
      </c>
      <c r="H174" s="89">
        <v>20909</v>
      </c>
      <c r="I174" s="89">
        <v>20963</v>
      </c>
      <c r="J174" s="89">
        <v>20995</v>
      </c>
      <c r="K174" s="90">
        <v>20987</v>
      </c>
      <c r="L174" s="90">
        <v>20940</v>
      </c>
      <c r="M174" s="90">
        <v>21002</v>
      </c>
      <c r="N174" s="90">
        <v>21085</v>
      </c>
      <c r="O174" s="90">
        <v>21177</v>
      </c>
      <c r="P174" s="90">
        <v>21392</v>
      </c>
      <c r="Q174" s="90">
        <v>21484</v>
      </c>
      <c r="R174" s="90">
        <v>21563</v>
      </c>
      <c r="S174" s="90">
        <v>21667</v>
      </c>
      <c r="T174" s="90">
        <v>21613</v>
      </c>
      <c r="U174" s="90">
        <v>21190</v>
      </c>
      <c r="V174" s="90">
        <v>20855</v>
      </c>
      <c r="W174" s="90">
        <v>20980</v>
      </c>
      <c r="X174" s="90"/>
      <c r="Y174" s="90">
        <f t="shared" si="31"/>
        <v>293</v>
      </c>
      <c r="Z174" s="90">
        <f t="shared" si="32"/>
        <v>1.4163484313820274</v>
      </c>
      <c r="AA174" s="90">
        <f t="shared" si="33"/>
        <v>325</v>
      </c>
      <c r="AB174" s="90">
        <f t="shared" si="34"/>
        <v>348</v>
      </c>
      <c r="AC174" s="86"/>
      <c r="AP174" s="78"/>
      <c r="AQ174" s="109">
        <v>170</v>
      </c>
      <c r="AR174" s="103" t="s">
        <v>220</v>
      </c>
      <c r="AS174" s="101">
        <f t="shared" si="35"/>
        <v>1.4163484313820274</v>
      </c>
      <c r="AT174" s="101">
        <f t="shared" si="36"/>
        <v>1.4333484313820273</v>
      </c>
      <c r="AU174" s="102">
        <f t="shared" si="37"/>
        <v>348</v>
      </c>
      <c r="AV174" s="102" t="str">
        <f t="shared" si="38"/>
        <v>Mount Waverley - South</v>
      </c>
      <c r="AW174" s="101">
        <f t="shared" si="39"/>
        <v>22.694476444552233</v>
      </c>
      <c r="AX174" s="71"/>
      <c r="AY174" s="71"/>
      <c r="AZ174" s="71"/>
      <c r="BA174" s="71"/>
    </row>
    <row r="175" spans="1:53" x14ac:dyDescent="0.3">
      <c r="A175" s="87">
        <v>171</v>
      </c>
      <c r="C175" s="88" t="s">
        <v>269</v>
      </c>
      <c r="D175" s="89">
        <v>11149</v>
      </c>
      <c r="E175" s="89">
        <v>11601</v>
      </c>
      <c r="F175" s="89">
        <v>11985</v>
      </c>
      <c r="G175" s="89">
        <v>12050</v>
      </c>
      <c r="H175" s="89">
        <v>12179</v>
      </c>
      <c r="I175" s="89">
        <v>12381</v>
      </c>
      <c r="J175" s="89">
        <v>12554</v>
      </c>
      <c r="K175" s="90">
        <v>12688</v>
      </c>
      <c r="L175" s="90">
        <v>12834</v>
      </c>
      <c r="M175" s="90">
        <v>12973</v>
      </c>
      <c r="N175" s="90">
        <v>13490</v>
      </c>
      <c r="O175" s="90">
        <v>14462</v>
      </c>
      <c r="P175" s="90">
        <v>17297</v>
      </c>
      <c r="Q175" s="90">
        <v>18210</v>
      </c>
      <c r="R175" s="90">
        <v>19380</v>
      </c>
      <c r="S175" s="90">
        <v>20176</v>
      </c>
      <c r="T175" s="90">
        <v>21103</v>
      </c>
      <c r="U175" s="90">
        <v>22198</v>
      </c>
      <c r="V175" s="90">
        <v>23526</v>
      </c>
      <c r="W175" s="90">
        <v>24613</v>
      </c>
      <c r="X175" s="90"/>
      <c r="Y175" s="90">
        <f t="shared" si="31"/>
        <v>13464</v>
      </c>
      <c r="Z175" s="90">
        <f t="shared" si="32"/>
        <v>120.7641940981254</v>
      </c>
      <c r="AA175" s="90">
        <f t="shared" si="33"/>
        <v>25</v>
      </c>
      <c r="AB175" s="90">
        <f t="shared" si="34"/>
        <v>34</v>
      </c>
      <c r="AC175" s="86"/>
      <c r="AP175" s="78"/>
      <c r="AQ175" s="109">
        <v>171</v>
      </c>
      <c r="AR175" s="103" t="s">
        <v>269</v>
      </c>
      <c r="AS175" s="101">
        <f t="shared" si="35"/>
        <v>120.7641940981254</v>
      </c>
      <c r="AT175" s="101">
        <f t="shared" si="36"/>
        <v>120.7812940981254</v>
      </c>
      <c r="AU175" s="102">
        <f t="shared" si="37"/>
        <v>34</v>
      </c>
      <c r="AV175" s="102" t="str">
        <f t="shared" si="38"/>
        <v>Mooroolbark</v>
      </c>
      <c r="AW175" s="101">
        <f t="shared" si="39"/>
        <v>22.685421994884912</v>
      </c>
      <c r="AX175" s="71"/>
      <c r="AY175" s="71"/>
      <c r="AZ175" s="71"/>
      <c r="BA175" s="71"/>
    </row>
    <row r="176" spans="1:53" x14ac:dyDescent="0.3">
      <c r="A176" s="87">
        <v>172</v>
      </c>
      <c r="C176" s="91" t="s">
        <v>449</v>
      </c>
      <c r="D176" s="92">
        <v>16138</v>
      </c>
      <c r="E176" s="92">
        <v>16867</v>
      </c>
      <c r="F176" s="92">
        <v>17529</v>
      </c>
      <c r="G176" s="92">
        <v>18117</v>
      </c>
      <c r="H176" s="92">
        <v>18699</v>
      </c>
      <c r="I176" s="92">
        <v>19198</v>
      </c>
      <c r="J176" s="92">
        <v>19692</v>
      </c>
      <c r="K176" s="92">
        <v>20136</v>
      </c>
      <c r="L176" s="92">
        <v>20377</v>
      </c>
      <c r="M176" s="92">
        <v>20874</v>
      </c>
      <c r="N176" s="92">
        <v>21288</v>
      </c>
      <c r="O176" s="92">
        <v>22264</v>
      </c>
      <c r="P176" s="92">
        <v>23763</v>
      </c>
      <c r="Q176" s="92">
        <v>25597</v>
      </c>
      <c r="R176" s="92">
        <v>27561</v>
      </c>
      <c r="S176" s="92">
        <v>29379</v>
      </c>
      <c r="T176" s="92">
        <v>31579</v>
      </c>
      <c r="U176" s="92">
        <v>33738</v>
      </c>
      <c r="V176" s="92">
        <v>25830</v>
      </c>
      <c r="W176" s="92">
        <v>26663</v>
      </c>
      <c r="X176" s="92"/>
      <c r="Y176" s="90">
        <f t="shared" si="31"/>
        <v>10525</v>
      </c>
      <c r="Z176" s="90">
        <f t="shared" si="32"/>
        <v>65.2187383814599</v>
      </c>
      <c r="AA176" s="90">
        <f t="shared" si="33"/>
        <v>32</v>
      </c>
      <c r="AB176" s="90">
        <f t="shared" si="34"/>
        <v>58</v>
      </c>
      <c r="AC176" s="86"/>
      <c r="AP176" s="78"/>
      <c r="AQ176" s="109">
        <v>172</v>
      </c>
      <c r="AR176" s="104" t="s">
        <v>449</v>
      </c>
      <c r="AS176" s="101">
        <f t="shared" si="35"/>
        <v>65.2187383814599</v>
      </c>
      <c r="AT176" s="101">
        <f t="shared" si="36"/>
        <v>65.235938381459903</v>
      </c>
      <c r="AU176" s="102">
        <f t="shared" si="37"/>
        <v>58</v>
      </c>
      <c r="AV176" s="102" t="str">
        <f t="shared" si="38"/>
        <v>Airport West</v>
      </c>
      <c r="AW176" s="101">
        <f t="shared" si="39"/>
        <v>22.595596755504054</v>
      </c>
      <c r="AX176" s="71"/>
      <c r="AY176" s="71"/>
      <c r="AZ176" s="71"/>
      <c r="BA176" s="71"/>
    </row>
    <row r="177" spans="1:53" x14ac:dyDescent="0.3">
      <c r="A177" s="87">
        <v>173</v>
      </c>
      <c r="C177" s="88" t="s">
        <v>320</v>
      </c>
      <c r="D177" s="89">
        <v>9697</v>
      </c>
      <c r="E177" s="89">
        <v>9855</v>
      </c>
      <c r="F177" s="89">
        <v>9923</v>
      </c>
      <c r="G177" s="89">
        <v>10038</v>
      </c>
      <c r="H177" s="89">
        <v>10228</v>
      </c>
      <c r="I177" s="89">
        <v>10430</v>
      </c>
      <c r="J177" s="89">
        <v>10582</v>
      </c>
      <c r="K177" s="90">
        <v>10628</v>
      </c>
      <c r="L177" s="90">
        <v>10790</v>
      </c>
      <c r="M177" s="90">
        <v>10827</v>
      </c>
      <c r="N177" s="90">
        <v>10937</v>
      </c>
      <c r="O177" s="90">
        <v>11021</v>
      </c>
      <c r="P177" s="90">
        <v>11383</v>
      </c>
      <c r="Q177" s="90">
        <v>11525</v>
      </c>
      <c r="R177" s="90">
        <v>11630</v>
      </c>
      <c r="S177" s="90">
        <v>11768</v>
      </c>
      <c r="T177" s="90">
        <v>11793</v>
      </c>
      <c r="U177" s="90">
        <v>11387</v>
      </c>
      <c r="V177" s="90">
        <v>11580</v>
      </c>
      <c r="W177" s="90">
        <v>11765</v>
      </c>
      <c r="X177" s="90"/>
      <c r="Y177" s="90">
        <f t="shared" si="31"/>
        <v>2068</v>
      </c>
      <c r="Z177" s="90">
        <f t="shared" si="32"/>
        <v>21.326183355677014</v>
      </c>
      <c r="AA177" s="90">
        <f t="shared" si="33"/>
        <v>195</v>
      </c>
      <c r="AB177" s="90">
        <f t="shared" si="34"/>
        <v>181</v>
      </c>
      <c r="AC177" s="86"/>
      <c r="AP177" s="78"/>
      <c r="AQ177" s="109">
        <v>173</v>
      </c>
      <c r="AR177" s="103" t="s">
        <v>320</v>
      </c>
      <c r="AS177" s="101">
        <f t="shared" si="35"/>
        <v>21.326183355677014</v>
      </c>
      <c r="AT177" s="101">
        <f t="shared" si="36"/>
        <v>21.343483355677012</v>
      </c>
      <c r="AU177" s="102">
        <f t="shared" si="37"/>
        <v>181</v>
      </c>
      <c r="AV177" s="102" t="str">
        <f t="shared" si="38"/>
        <v>Ocean Grove - Barwon Heads</v>
      </c>
      <c r="AW177" s="101">
        <f t="shared" si="39"/>
        <v>22.17522658610272</v>
      </c>
      <c r="AX177" s="71"/>
      <c r="AY177" s="71"/>
      <c r="AZ177" s="71"/>
      <c r="BA177" s="71"/>
    </row>
    <row r="178" spans="1:53" x14ac:dyDescent="0.3">
      <c r="A178" s="87">
        <v>174</v>
      </c>
      <c r="C178" s="91" t="s">
        <v>548</v>
      </c>
      <c r="D178" s="92">
        <v>10353</v>
      </c>
      <c r="E178" s="92">
        <v>10375</v>
      </c>
      <c r="F178" s="92">
        <v>10334</v>
      </c>
      <c r="G178" s="92">
        <v>10386</v>
      </c>
      <c r="H178" s="92">
        <v>10388</v>
      </c>
      <c r="I178" s="92">
        <v>10378</v>
      </c>
      <c r="J178" s="92">
        <v>10344</v>
      </c>
      <c r="K178" s="92">
        <v>10225</v>
      </c>
      <c r="L178" s="92">
        <v>10115</v>
      </c>
      <c r="M178" s="92">
        <v>9989</v>
      </c>
      <c r="N178" s="92">
        <v>9879</v>
      </c>
      <c r="O178" s="92">
        <v>9852</v>
      </c>
      <c r="P178" s="92">
        <v>10040</v>
      </c>
      <c r="Q178" s="92">
        <v>10088</v>
      </c>
      <c r="R178" s="92">
        <v>10119</v>
      </c>
      <c r="S178" s="92">
        <v>10125</v>
      </c>
      <c r="T178" s="92">
        <v>10179</v>
      </c>
      <c r="U178" s="92">
        <v>10085</v>
      </c>
      <c r="V178" s="92">
        <v>10224</v>
      </c>
      <c r="W178" s="92">
        <v>10310</v>
      </c>
      <c r="X178" s="92"/>
      <c r="Y178" s="90">
        <f t="shared" si="31"/>
        <v>-43</v>
      </c>
      <c r="Z178" s="90">
        <f t="shared" si="32"/>
        <v>-0.41533854921278851</v>
      </c>
      <c r="AA178" s="90">
        <f t="shared" si="33"/>
        <v>368</v>
      </c>
      <c r="AB178" s="90">
        <f t="shared" si="34"/>
        <v>360</v>
      </c>
      <c r="AC178" s="86"/>
      <c r="AP178" s="78"/>
      <c r="AQ178" s="109">
        <v>174</v>
      </c>
      <c r="AR178" s="104" t="s">
        <v>548</v>
      </c>
      <c r="AS178" s="101">
        <f t="shared" si="35"/>
        <v>-0.41533854921278851</v>
      </c>
      <c r="AT178" s="101">
        <f t="shared" si="36"/>
        <v>-0.39793854921278848</v>
      </c>
      <c r="AU178" s="102">
        <f t="shared" si="37"/>
        <v>365</v>
      </c>
      <c r="AV178" s="102" t="str">
        <f t="shared" si="38"/>
        <v>Shepparton - North</v>
      </c>
      <c r="AW178" s="101">
        <f t="shared" si="39"/>
        <v>22.163636363636364</v>
      </c>
      <c r="AX178" s="71"/>
      <c r="AY178" s="71"/>
      <c r="AZ178" s="71"/>
      <c r="BA178" s="71"/>
    </row>
    <row r="179" spans="1:53" x14ac:dyDescent="0.3">
      <c r="A179" s="87">
        <v>175</v>
      </c>
      <c r="C179" s="88" t="s">
        <v>195</v>
      </c>
      <c r="D179" s="89">
        <v>16237</v>
      </c>
      <c r="E179" s="89">
        <v>16326</v>
      </c>
      <c r="F179" s="89">
        <v>16568</v>
      </c>
      <c r="G179" s="89">
        <v>16790</v>
      </c>
      <c r="H179" s="89">
        <v>17042</v>
      </c>
      <c r="I179" s="89">
        <v>17302</v>
      </c>
      <c r="J179" s="89">
        <v>17471</v>
      </c>
      <c r="K179" s="90">
        <v>17699</v>
      </c>
      <c r="L179" s="90">
        <v>17880</v>
      </c>
      <c r="M179" s="90">
        <v>18076</v>
      </c>
      <c r="N179" s="90">
        <v>18292</v>
      </c>
      <c r="O179" s="90">
        <v>18471</v>
      </c>
      <c r="P179" s="90">
        <v>18732</v>
      </c>
      <c r="Q179" s="90">
        <v>18868</v>
      </c>
      <c r="R179" s="90">
        <v>19103</v>
      </c>
      <c r="S179" s="90">
        <v>19344</v>
      </c>
      <c r="T179" s="90">
        <v>19577</v>
      </c>
      <c r="U179" s="90">
        <v>19145</v>
      </c>
      <c r="V179" s="90">
        <v>18508</v>
      </c>
      <c r="W179" s="90">
        <v>18828</v>
      </c>
      <c r="X179" s="90"/>
      <c r="Y179" s="90">
        <f t="shared" si="31"/>
        <v>2591</v>
      </c>
      <c r="Z179" s="90">
        <f t="shared" si="32"/>
        <v>15.957381289647103</v>
      </c>
      <c r="AA179" s="90">
        <f t="shared" si="33"/>
        <v>165</v>
      </c>
      <c r="AB179" s="90">
        <f t="shared" si="34"/>
        <v>234</v>
      </c>
      <c r="AC179" s="86"/>
      <c r="AP179" s="78"/>
      <c r="AQ179" s="109">
        <v>175</v>
      </c>
      <c r="AR179" s="103" t="s">
        <v>195</v>
      </c>
      <c r="AS179" s="101">
        <f t="shared" si="35"/>
        <v>15.957381289647103</v>
      </c>
      <c r="AT179" s="101">
        <f t="shared" si="36"/>
        <v>15.974881289647103</v>
      </c>
      <c r="AU179" s="102">
        <f t="shared" si="37"/>
        <v>234</v>
      </c>
      <c r="AV179" s="102" t="str">
        <f t="shared" si="38"/>
        <v>Sunshine</v>
      </c>
      <c r="AW179" s="101">
        <f t="shared" si="39"/>
        <v>21.963190184049079</v>
      </c>
      <c r="AX179" s="71"/>
      <c r="AY179" s="71"/>
      <c r="AZ179" s="71"/>
      <c r="BA179" s="71"/>
    </row>
    <row r="180" spans="1:53" x14ac:dyDescent="0.3">
      <c r="A180" s="87">
        <v>176</v>
      </c>
      <c r="C180" s="88" t="s">
        <v>328</v>
      </c>
      <c r="D180" s="89">
        <v>22212</v>
      </c>
      <c r="E180" s="89">
        <v>22485</v>
      </c>
      <c r="F180" s="89">
        <v>22646</v>
      </c>
      <c r="G180" s="89">
        <v>22851</v>
      </c>
      <c r="H180" s="89">
        <v>23377</v>
      </c>
      <c r="I180" s="89">
        <v>23904</v>
      </c>
      <c r="J180" s="89">
        <v>24432</v>
      </c>
      <c r="K180" s="90">
        <v>24744</v>
      </c>
      <c r="L180" s="90">
        <v>24795</v>
      </c>
      <c r="M180" s="90">
        <v>25079</v>
      </c>
      <c r="N180" s="90">
        <v>25458</v>
      </c>
      <c r="O180" s="90">
        <v>25839</v>
      </c>
      <c r="P180" s="90">
        <v>26871</v>
      </c>
      <c r="Q180" s="90">
        <v>27142</v>
      </c>
      <c r="R180" s="90">
        <v>27470</v>
      </c>
      <c r="S180" s="90">
        <v>27656</v>
      </c>
      <c r="T180" s="90">
        <v>27579</v>
      </c>
      <c r="U180" s="90">
        <v>26657</v>
      </c>
      <c r="V180" s="90">
        <v>26270</v>
      </c>
      <c r="W180" s="90">
        <v>26840</v>
      </c>
      <c r="X180" s="90"/>
      <c r="Y180" s="90">
        <f t="shared" si="31"/>
        <v>4628</v>
      </c>
      <c r="Z180" s="90">
        <f t="shared" si="32"/>
        <v>20.835584368809652</v>
      </c>
      <c r="AA180" s="90">
        <f t="shared" si="33"/>
        <v>102</v>
      </c>
      <c r="AB180" s="90">
        <f t="shared" si="34"/>
        <v>184</v>
      </c>
      <c r="AC180" s="86"/>
      <c r="AP180" s="78"/>
      <c r="AQ180" s="109">
        <v>176</v>
      </c>
      <c r="AR180" s="103" t="s">
        <v>328</v>
      </c>
      <c r="AS180" s="101">
        <f t="shared" si="35"/>
        <v>20.835584368809652</v>
      </c>
      <c r="AT180" s="101">
        <f t="shared" si="36"/>
        <v>20.853184368809654</v>
      </c>
      <c r="AU180" s="102">
        <f t="shared" si="37"/>
        <v>184</v>
      </c>
      <c r="AV180" s="102" t="str">
        <f t="shared" si="38"/>
        <v>Essendon - Aberfeldie</v>
      </c>
      <c r="AW180" s="101">
        <f t="shared" si="39"/>
        <v>21.922996878251823</v>
      </c>
      <c r="AX180" s="71"/>
      <c r="AY180" s="71"/>
      <c r="AZ180" s="71"/>
      <c r="BA180" s="71"/>
    </row>
    <row r="181" spans="1:53" x14ac:dyDescent="0.3">
      <c r="A181" s="87">
        <v>177</v>
      </c>
      <c r="C181" s="88" t="s">
        <v>402</v>
      </c>
      <c r="D181" s="89">
        <v>18183</v>
      </c>
      <c r="E181" s="89">
        <v>18374</v>
      </c>
      <c r="F181" s="89">
        <v>18829</v>
      </c>
      <c r="G181" s="89">
        <v>19424</v>
      </c>
      <c r="H181" s="89">
        <v>19992</v>
      </c>
      <c r="I181" s="89">
        <v>20388</v>
      </c>
      <c r="J181" s="89">
        <v>20729</v>
      </c>
      <c r="K181" s="90">
        <v>20885</v>
      </c>
      <c r="L181" s="90">
        <v>21105</v>
      </c>
      <c r="M181" s="90">
        <v>21244</v>
      </c>
      <c r="N181" s="90">
        <v>21621</v>
      </c>
      <c r="O181" s="90">
        <v>21787</v>
      </c>
      <c r="P181" s="90">
        <v>22806</v>
      </c>
      <c r="Q181" s="90">
        <v>23096</v>
      </c>
      <c r="R181" s="90">
        <v>23344</v>
      </c>
      <c r="S181" s="90">
        <v>23654</v>
      </c>
      <c r="T181" s="90">
        <v>23710</v>
      </c>
      <c r="U181" s="90">
        <v>23662</v>
      </c>
      <c r="V181" s="90">
        <v>24073</v>
      </c>
      <c r="W181" s="90">
        <v>23973</v>
      </c>
      <c r="X181" s="90"/>
      <c r="Y181" s="90">
        <f t="shared" si="31"/>
        <v>5790</v>
      </c>
      <c r="Z181" s="90">
        <f t="shared" si="32"/>
        <v>31.84293020953638</v>
      </c>
      <c r="AA181" s="90">
        <f t="shared" si="33"/>
        <v>76</v>
      </c>
      <c r="AB181" s="90">
        <f t="shared" si="34"/>
        <v>114</v>
      </c>
      <c r="AC181" s="86"/>
      <c r="AP181" s="78"/>
      <c r="AQ181" s="109">
        <v>177</v>
      </c>
      <c r="AR181" s="103" t="s">
        <v>402</v>
      </c>
      <c r="AS181" s="101">
        <f t="shared" si="35"/>
        <v>31.84293020953638</v>
      </c>
      <c r="AT181" s="101">
        <f t="shared" si="36"/>
        <v>31.860630209536382</v>
      </c>
      <c r="AU181" s="102">
        <f t="shared" si="37"/>
        <v>114</v>
      </c>
      <c r="AV181" s="102" t="str">
        <f t="shared" si="38"/>
        <v>Northcote</v>
      </c>
      <c r="AW181" s="101">
        <f t="shared" si="39"/>
        <v>21.894561135067462</v>
      </c>
      <c r="AX181" s="71"/>
      <c r="AY181" s="71"/>
      <c r="AZ181" s="71"/>
      <c r="BA181" s="71"/>
    </row>
    <row r="182" spans="1:53" x14ac:dyDescent="0.3">
      <c r="A182" s="87">
        <v>178</v>
      </c>
      <c r="C182" s="88" t="s">
        <v>174</v>
      </c>
      <c r="D182" s="89">
        <v>20182</v>
      </c>
      <c r="E182" s="89">
        <v>20326</v>
      </c>
      <c r="F182" s="89">
        <v>20531</v>
      </c>
      <c r="G182" s="89">
        <v>20863</v>
      </c>
      <c r="H182" s="89">
        <v>21091</v>
      </c>
      <c r="I182" s="89">
        <v>21470</v>
      </c>
      <c r="J182" s="89">
        <v>21721</v>
      </c>
      <c r="K182" s="90">
        <v>22013</v>
      </c>
      <c r="L182" s="90">
        <v>22315</v>
      </c>
      <c r="M182" s="90">
        <v>23157</v>
      </c>
      <c r="N182" s="90">
        <v>23510</v>
      </c>
      <c r="O182" s="90">
        <v>23897</v>
      </c>
      <c r="P182" s="90">
        <v>24700</v>
      </c>
      <c r="Q182" s="90">
        <v>25048</v>
      </c>
      <c r="R182" s="90">
        <v>25532</v>
      </c>
      <c r="S182" s="90">
        <v>26161</v>
      </c>
      <c r="T182" s="90">
        <v>26333</v>
      </c>
      <c r="U182" s="90">
        <v>25058</v>
      </c>
      <c r="V182" s="90">
        <v>22339</v>
      </c>
      <c r="W182" s="90">
        <v>23481</v>
      </c>
      <c r="X182" s="90"/>
      <c r="Y182" s="90">
        <f t="shared" si="31"/>
        <v>3299</v>
      </c>
      <c r="Z182" s="90">
        <f t="shared" si="32"/>
        <v>16.346249132890694</v>
      </c>
      <c r="AA182" s="90">
        <f t="shared" si="33"/>
        <v>134</v>
      </c>
      <c r="AB182" s="90">
        <f t="shared" si="34"/>
        <v>230</v>
      </c>
      <c r="AC182" s="86"/>
      <c r="AP182" s="78"/>
      <c r="AQ182" s="109">
        <v>178</v>
      </c>
      <c r="AR182" s="103" t="s">
        <v>174</v>
      </c>
      <c r="AS182" s="101">
        <f t="shared" si="35"/>
        <v>16.346249132890694</v>
      </c>
      <c r="AT182" s="101">
        <f t="shared" si="36"/>
        <v>16.364049132890695</v>
      </c>
      <c r="AU182" s="102">
        <f t="shared" si="37"/>
        <v>230</v>
      </c>
      <c r="AV182" s="102" t="str">
        <f t="shared" si="38"/>
        <v>Korumburra</v>
      </c>
      <c r="AW182" s="101">
        <f t="shared" si="39"/>
        <v>21.772307692307695</v>
      </c>
      <c r="AX182" s="71"/>
      <c r="AY182" s="71"/>
      <c r="AZ182" s="71"/>
      <c r="BA182" s="71"/>
    </row>
    <row r="183" spans="1:53" x14ac:dyDescent="0.3">
      <c r="A183" s="87">
        <v>179</v>
      </c>
      <c r="C183" s="88" t="s">
        <v>175</v>
      </c>
      <c r="D183" s="89">
        <v>13423</v>
      </c>
      <c r="E183" s="89">
        <v>13505</v>
      </c>
      <c r="F183" s="89">
        <v>13626</v>
      </c>
      <c r="G183" s="89">
        <v>13835</v>
      </c>
      <c r="H183" s="89">
        <v>14022</v>
      </c>
      <c r="I183" s="89">
        <v>14241</v>
      </c>
      <c r="J183" s="89">
        <v>14369</v>
      </c>
      <c r="K183" s="90">
        <v>14417</v>
      </c>
      <c r="L183" s="90">
        <v>14519</v>
      </c>
      <c r="M183" s="90">
        <v>14604</v>
      </c>
      <c r="N183" s="90">
        <v>15034</v>
      </c>
      <c r="O183" s="90">
        <v>15614</v>
      </c>
      <c r="P183" s="90">
        <v>16289</v>
      </c>
      <c r="Q183" s="90">
        <v>16625</v>
      </c>
      <c r="R183" s="90">
        <v>16994</v>
      </c>
      <c r="S183" s="90">
        <v>17244</v>
      </c>
      <c r="T183" s="90">
        <v>17465</v>
      </c>
      <c r="U183" s="90">
        <v>16724</v>
      </c>
      <c r="V183" s="90">
        <v>16115</v>
      </c>
      <c r="W183" s="90">
        <v>16878</v>
      </c>
      <c r="X183" s="90"/>
      <c r="Y183" s="90">
        <f t="shared" si="31"/>
        <v>3455</v>
      </c>
      <c r="Z183" s="90">
        <f t="shared" si="32"/>
        <v>25.739402518066008</v>
      </c>
      <c r="AA183" s="90">
        <f t="shared" si="33"/>
        <v>129</v>
      </c>
      <c r="AB183" s="90">
        <f t="shared" si="34"/>
        <v>148</v>
      </c>
      <c r="AC183" s="86"/>
      <c r="AP183" s="78"/>
      <c r="AQ183" s="109">
        <v>179</v>
      </c>
      <c r="AR183" s="103" t="s">
        <v>175</v>
      </c>
      <c r="AS183" s="101">
        <f t="shared" si="35"/>
        <v>25.739402518066008</v>
      </c>
      <c r="AT183" s="101">
        <f t="shared" si="36"/>
        <v>25.757302518066009</v>
      </c>
      <c r="AU183" s="102">
        <f t="shared" si="37"/>
        <v>148</v>
      </c>
      <c r="AV183" s="102" t="str">
        <f t="shared" si="38"/>
        <v>Sandringham - Black Rock</v>
      </c>
      <c r="AW183" s="101">
        <f t="shared" si="39"/>
        <v>21.710391822827937</v>
      </c>
      <c r="AX183" s="71"/>
      <c r="AY183" s="71"/>
      <c r="AZ183" s="71"/>
      <c r="BA183" s="71"/>
    </row>
    <row r="184" spans="1:53" x14ac:dyDescent="0.3">
      <c r="A184" s="87">
        <v>180</v>
      </c>
      <c r="C184" s="88" t="s">
        <v>299</v>
      </c>
      <c r="D184" s="89">
        <v>12403</v>
      </c>
      <c r="E184" s="89">
        <v>12532</v>
      </c>
      <c r="F184" s="89">
        <v>12539</v>
      </c>
      <c r="G184" s="89">
        <v>12571</v>
      </c>
      <c r="H184" s="89">
        <v>12721</v>
      </c>
      <c r="I184" s="89">
        <v>12991</v>
      </c>
      <c r="J184" s="89">
        <v>13135</v>
      </c>
      <c r="K184" s="90">
        <v>13175</v>
      </c>
      <c r="L184" s="90">
        <v>13220</v>
      </c>
      <c r="M184" s="90">
        <v>13341</v>
      </c>
      <c r="N184" s="90">
        <v>13425</v>
      </c>
      <c r="O184" s="90">
        <v>13456</v>
      </c>
      <c r="P184" s="90">
        <v>14172</v>
      </c>
      <c r="Q184" s="90">
        <v>14304</v>
      </c>
      <c r="R184" s="90">
        <v>14512</v>
      </c>
      <c r="S184" s="90">
        <v>14638</v>
      </c>
      <c r="T184" s="90">
        <v>14635</v>
      </c>
      <c r="U184" s="90">
        <v>14570</v>
      </c>
      <c r="V184" s="90">
        <v>14100</v>
      </c>
      <c r="W184" s="90">
        <v>14121</v>
      </c>
      <c r="X184" s="90"/>
      <c r="Y184" s="90">
        <f t="shared" si="31"/>
        <v>1718</v>
      </c>
      <c r="Z184" s="90">
        <f t="shared" si="32"/>
        <v>13.851487543336289</v>
      </c>
      <c r="AA184" s="90">
        <f t="shared" si="33"/>
        <v>219</v>
      </c>
      <c r="AB184" s="90">
        <f t="shared" si="34"/>
        <v>246</v>
      </c>
      <c r="AC184" s="86"/>
      <c r="AP184" s="78"/>
      <c r="AQ184" s="109">
        <v>180</v>
      </c>
      <c r="AR184" s="103" t="s">
        <v>299</v>
      </c>
      <c r="AS184" s="101">
        <f t="shared" si="35"/>
        <v>13.851487543336289</v>
      </c>
      <c r="AT184" s="101">
        <f t="shared" si="36"/>
        <v>13.869487543336289</v>
      </c>
      <c r="AU184" s="102">
        <f t="shared" si="37"/>
        <v>246</v>
      </c>
      <c r="AV184" s="102" t="str">
        <f t="shared" si="38"/>
        <v>Point Nepean</v>
      </c>
      <c r="AW184" s="101">
        <f t="shared" si="39"/>
        <v>21.383800888456157</v>
      </c>
      <c r="AX184" s="71"/>
      <c r="AY184" s="71"/>
      <c r="AZ184" s="71"/>
      <c r="BA184" s="71"/>
    </row>
    <row r="185" spans="1:53" x14ac:dyDescent="0.3">
      <c r="A185" s="87">
        <v>181</v>
      </c>
      <c r="C185" s="88" t="s">
        <v>437</v>
      </c>
      <c r="D185" s="92">
        <v>3967</v>
      </c>
      <c r="E185" s="92">
        <v>3966</v>
      </c>
      <c r="F185" s="92">
        <v>3962</v>
      </c>
      <c r="G185" s="92">
        <v>3974</v>
      </c>
      <c r="H185" s="92">
        <v>4004</v>
      </c>
      <c r="I185" s="92">
        <v>4043</v>
      </c>
      <c r="J185" s="92">
        <v>4083</v>
      </c>
      <c r="K185" s="90">
        <v>4110</v>
      </c>
      <c r="L185" s="90">
        <v>4161</v>
      </c>
      <c r="M185" s="90">
        <v>4196</v>
      </c>
      <c r="N185" s="90">
        <v>4216</v>
      </c>
      <c r="O185" s="90">
        <v>4269</v>
      </c>
      <c r="P185" s="90">
        <v>4522</v>
      </c>
      <c r="Q185" s="90">
        <v>4562</v>
      </c>
      <c r="R185" s="90">
        <v>4635</v>
      </c>
      <c r="S185" s="90">
        <v>4690</v>
      </c>
      <c r="T185" s="90">
        <v>4790</v>
      </c>
      <c r="U185" s="90">
        <v>4891</v>
      </c>
      <c r="V185" s="90">
        <v>5157</v>
      </c>
      <c r="W185" s="90">
        <v>5261</v>
      </c>
      <c r="X185" s="90"/>
      <c r="Y185" s="90">
        <f t="shared" si="31"/>
        <v>1294</v>
      </c>
      <c r="Z185" s="90">
        <f t="shared" si="32"/>
        <v>32.61910763801361</v>
      </c>
      <c r="AA185" s="90">
        <f t="shared" si="33"/>
        <v>252</v>
      </c>
      <c r="AB185" s="90">
        <f t="shared" si="34"/>
        <v>111</v>
      </c>
      <c r="AC185" s="86"/>
      <c r="AP185" s="78"/>
      <c r="AQ185" s="109">
        <v>181</v>
      </c>
      <c r="AR185" s="103" t="s">
        <v>437</v>
      </c>
      <c r="AS185" s="101">
        <f t="shared" si="35"/>
        <v>32.61910763801361</v>
      </c>
      <c r="AT185" s="101">
        <f t="shared" si="36"/>
        <v>32.637207638013606</v>
      </c>
      <c r="AU185" s="102">
        <f t="shared" si="37"/>
        <v>111</v>
      </c>
      <c r="AV185" s="102" t="str">
        <f t="shared" si="38"/>
        <v>Hallam</v>
      </c>
      <c r="AW185" s="101">
        <f t="shared" si="39"/>
        <v>21.326183355677014</v>
      </c>
      <c r="AX185" s="71"/>
      <c r="AY185" s="71"/>
      <c r="AZ185" s="71"/>
      <c r="BA185" s="71"/>
    </row>
    <row r="186" spans="1:53" x14ac:dyDescent="0.3">
      <c r="A186" s="87">
        <v>182</v>
      </c>
      <c r="C186" s="88" t="s">
        <v>221</v>
      </c>
      <c r="D186" s="89">
        <v>12813</v>
      </c>
      <c r="E186" s="89">
        <v>12922</v>
      </c>
      <c r="F186" s="89">
        <v>13063</v>
      </c>
      <c r="G186" s="89">
        <v>13388</v>
      </c>
      <c r="H186" s="89">
        <v>13544</v>
      </c>
      <c r="I186" s="89">
        <v>13935</v>
      </c>
      <c r="J186" s="89">
        <v>14098</v>
      </c>
      <c r="K186" s="90">
        <v>14215</v>
      </c>
      <c r="L186" s="90">
        <v>14501</v>
      </c>
      <c r="M186" s="90">
        <v>14731</v>
      </c>
      <c r="N186" s="90">
        <v>14985</v>
      </c>
      <c r="O186" s="90">
        <v>15128</v>
      </c>
      <c r="P186" s="90">
        <v>15578</v>
      </c>
      <c r="Q186" s="90">
        <v>15877</v>
      </c>
      <c r="R186" s="90">
        <v>16130</v>
      </c>
      <c r="S186" s="90">
        <v>16477</v>
      </c>
      <c r="T186" s="90">
        <v>16604</v>
      </c>
      <c r="U186" s="90">
        <v>16161</v>
      </c>
      <c r="V186" s="90">
        <v>16317</v>
      </c>
      <c r="W186" s="90">
        <v>16598</v>
      </c>
      <c r="X186" s="90"/>
      <c r="Y186" s="90">
        <f t="shared" si="31"/>
        <v>3785</v>
      </c>
      <c r="Z186" s="90">
        <f t="shared" si="32"/>
        <v>29.540310622024506</v>
      </c>
      <c r="AA186" s="90">
        <f t="shared" si="33"/>
        <v>120</v>
      </c>
      <c r="AB186" s="90">
        <f t="shared" si="34"/>
        <v>128</v>
      </c>
      <c r="AC186" s="86"/>
      <c r="AP186" s="78"/>
      <c r="AQ186" s="109">
        <v>182</v>
      </c>
      <c r="AR186" s="103" t="s">
        <v>221</v>
      </c>
      <c r="AS186" s="101">
        <f t="shared" si="35"/>
        <v>29.540310622024506</v>
      </c>
      <c r="AT186" s="101">
        <f t="shared" si="36"/>
        <v>29.558510622024507</v>
      </c>
      <c r="AU186" s="102">
        <f t="shared" si="37"/>
        <v>128</v>
      </c>
      <c r="AV186" s="102" t="str">
        <f t="shared" si="38"/>
        <v>Brunswick West</v>
      </c>
      <c r="AW186" s="101">
        <f t="shared" si="39"/>
        <v>21.30597908517602</v>
      </c>
      <c r="AX186" s="71"/>
      <c r="AY186" s="71"/>
      <c r="AZ186" s="71"/>
      <c r="BA186" s="71"/>
    </row>
    <row r="187" spans="1:53" x14ac:dyDescent="0.3">
      <c r="A187" s="87">
        <v>183</v>
      </c>
      <c r="C187" s="88" t="s">
        <v>222</v>
      </c>
      <c r="D187" s="89">
        <v>13170</v>
      </c>
      <c r="E187" s="89">
        <v>13224</v>
      </c>
      <c r="F187" s="89">
        <v>13271</v>
      </c>
      <c r="G187" s="89">
        <v>13385</v>
      </c>
      <c r="H187" s="89">
        <v>13480</v>
      </c>
      <c r="I187" s="89">
        <v>13694</v>
      </c>
      <c r="J187" s="89">
        <v>13798</v>
      </c>
      <c r="K187" s="90">
        <v>13984</v>
      </c>
      <c r="L187" s="90">
        <v>14207</v>
      </c>
      <c r="M187" s="90">
        <v>14474</v>
      </c>
      <c r="N187" s="90">
        <v>14826</v>
      </c>
      <c r="O187" s="90">
        <v>15116</v>
      </c>
      <c r="P187" s="90">
        <v>14840</v>
      </c>
      <c r="Q187" s="90">
        <v>15118</v>
      </c>
      <c r="R187" s="90">
        <v>15349</v>
      </c>
      <c r="S187" s="90">
        <v>15764</v>
      </c>
      <c r="T187" s="90">
        <v>15839</v>
      </c>
      <c r="U187" s="90">
        <v>15422</v>
      </c>
      <c r="V187" s="90">
        <v>15285</v>
      </c>
      <c r="W187" s="90">
        <v>15847</v>
      </c>
      <c r="X187" s="90"/>
      <c r="Y187" s="90">
        <f t="shared" si="31"/>
        <v>2677</v>
      </c>
      <c r="Z187" s="90">
        <f t="shared" si="32"/>
        <v>20.326499620349278</v>
      </c>
      <c r="AA187" s="90">
        <f t="shared" si="33"/>
        <v>161</v>
      </c>
      <c r="AB187" s="90">
        <f t="shared" si="34"/>
        <v>191</v>
      </c>
      <c r="AC187" s="86"/>
      <c r="AP187" s="78"/>
      <c r="AQ187" s="109">
        <v>183</v>
      </c>
      <c r="AR187" s="103" t="s">
        <v>222</v>
      </c>
      <c r="AS187" s="101">
        <f t="shared" si="35"/>
        <v>20.326499620349278</v>
      </c>
      <c r="AT187" s="101">
        <f t="shared" si="36"/>
        <v>20.344799620349278</v>
      </c>
      <c r="AU187" s="102">
        <f t="shared" si="37"/>
        <v>191</v>
      </c>
      <c r="AV187" s="102" t="str">
        <f t="shared" si="38"/>
        <v>Yea</v>
      </c>
      <c r="AW187" s="101">
        <f t="shared" si="39"/>
        <v>21.04225352112676</v>
      </c>
      <c r="AX187" s="71"/>
      <c r="AY187" s="71"/>
      <c r="AZ187" s="71"/>
      <c r="BA187" s="71"/>
    </row>
    <row r="188" spans="1:53" x14ac:dyDescent="0.3">
      <c r="A188" s="87">
        <v>184</v>
      </c>
      <c r="C188" s="91" t="s">
        <v>450</v>
      </c>
      <c r="D188" s="92">
        <v>16923</v>
      </c>
      <c r="E188" s="92">
        <v>17313</v>
      </c>
      <c r="F188" s="92">
        <v>17726</v>
      </c>
      <c r="G188" s="92">
        <v>18100</v>
      </c>
      <c r="H188" s="92">
        <v>18480</v>
      </c>
      <c r="I188" s="92">
        <v>18991</v>
      </c>
      <c r="J188" s="92">
        <v>19449</v>
      </c>
      <c r="K188" s="92">
        <v>19834</v>
      </c>
      <c r="L188" s="92">
        <v>20292</v>
      </c>
      <c r="M188" s="92">
        <v>20929</v>
      </c>
      <c r="N188" s="92">
        <v>21643</v>
      </c>
      <c r="O188" s="92">
        <v>21977</v>
      </c>
      <c r="P188" s="92">
        <v>22714</v>
      </c>
      <c r="Q188" s="92">
        <v>23062</v>
      </c>
      <c r="R188" s="92">
        <v>23451</v>
      </c>
      <c r="S188" s="92">
        <v>23798</v>
      </c>
      <c r="T188" s="92">
        <v>23869</v>
      </c>
      <c r="U188" s="92">
        <v>24126</v>
      </c>
      <c r="V188" s="92">
        <v>24593</v>
      </c>
      <c r="W188" s="92">
        <v>25142</v>
      </c>
      <c r="X188" s="92"/>
      <c r="Y188" s="90">
        <f t="shared" si="31"/>
        <v>8219</v>
      </c>
      <c r="Z188" s="90">
        <f t="shared" si="32"/>
        <v>48.567038941086096</v>
      </c>
      <c r="AA188" s="90">
        <f t="shared" si="33"/>
        <v>49</v>
      </c>
      <c r="AB188" s="90">
        <f t="shared" si="34"/>
        <v>78</v>
      </c>
      <c r="AC188" s="86"/>
      <c r="AP188" s="78"/>
      <c r="AQ188" s="109">
        <v>184</v>
      </c>
      <c r="AR188" s="104" t="s">
        <v>450</v>
      </c>
      <c r="AS188" s="101">
        <f t="shared" si="35"/>
        <v>48.567038941086096</v>
      </c>
      <c r="AT188" s="101">
        <f t="shared" si="36"/>
        <v>48.585438941086096</v>
      </c>
      <c r="AU188" s="102">
        <f t="shared" si="37"/>
        <v>78</v>
      </c>
      <c r="AV188" s="102" t="str">
        <f t="shared" si="38"/>
        <v>Hampton Park - Lynbrook</v>
      </c>
      <c r="AW188" s="101">
        <f t="shared" si="39"/>
        <v>20.835584368809652</v>
      </c>
      <c r="AX188" s="71"/>
      <c r="AY188" s="71"/>
      <c r="AZ188" s="71"/>
      <c r="BA188" s="71"/>
    </row>
    <row r="189" spans="1:53" x14ac:dyDescent="0.3">
      <c r="A189" s="87">
        <v>185</v>
      </c>
      <c r="C189" s="88" t="s">
        <v>378</v>
      </c>
      <c r="D189" s="89">
        <v>12115</v>
      </c>
      <c r="E189" s="89">
        <v>13302</v>
      </c>
      <c r="F189" s="89">
        <v>14034</v>
      </c>
      <c r="G189" s="89">
        <v>14579</v>
      </c>
      <c r="H189" s="89">
        <v>15111</v>
      </c>
      <c r="I189" s="89">
        <v>15579</v>
      </c>
      <c r="J189" s="89">
        <v>15901</v>
      </c>
      <c r="K189" s="90">
        <v>16180</v>
      </c>
      <c r="L189" s="90">
        <v>16347</v>
      </c>
      <c r="M189" s="90">
        <v>16788</v>
      </c>
      <c r="N189" s="90">
        <v>17698</v>
      </c>
      <c r="O189" s="90">
        <v>18909</v>
      </c>
      <c r="P189" s="90">
        <v>21362</v>
      </c>
      <c r="Q189" s="90">
        <v>22913</v>
      </c>
      <c r="R189" s="90">
        <v>24151</v>
      </c>
      <c r="S189" s="90">
        <v>25220</v>
      </c>
      <c r="T189" s="90">
        <v>25887</v>
      </c>
      <c r="U189" s="90">
        <v>27137</v>
      </c>
      <c r="V189" s="90">
        <v>16230</v>
      </c>
      <c r="W189" s="90">
        <v>16143</v>
      </c>
      <c r="X189" s="90"/>
      <c r="Y189" s="90">
        <f t="shared" si="31"/>
        <v>4028</v>
      </c>
      <c r="Z189" s="90">
        <f t="shared" si="32"/>
        <v>33.248039620305406</v>
      </c>
      <c r="AA189" s="90">
        <f t="shared" si="33"/>
        <v>113</v>
      </c>
      <c r="AB189" s="90">
        <f t="shared" si="34"/>
        <v>107</v>
      </c>
      <c r="AC189" s="86"/>
      <c r="AP189" s="78"/>
      <c r="AQ189" s="109">
        <v>185</v>
      </c>
      <c r="AR189" s="103" t="s">
        <v>378</v>
      </c>
      <c r="AS189" s="101">
        <f t="shared" si="35"/>
        <v>33.248039620305406</v>
      </c>
      <c r="AT189" s="101">
        <f t="shared" si="36"/>
        <v>33.266539620305409</v>
      </c>
      <c r="AU189" s="102">
        <f t="shared" si="37"/>
        <v>107</v>
      </c>
      <c r="AV189" s="102" t="str">
        <f t="shared" si="38"/>
        <v>Hughesdale</v>
      </c>
      <c r="AW189" s="101">
        <f t="shared" si="39"/>
        <v>20.764195463540876</v>
      </c>
      <c r="AX189" s="71"/>
      <c r="AY189" s="71"/>
      <c r="AZ189" s="71"/>
      <c r="BA189" s="71"/>
    </row>
    <row r="190" spans="1:53" x14ac:dyDescent="0.3">
      <c r="A190" s="87">
        <v>186</v>
      </c>
      <c r="C190" s="88" t="s">
        <v>384</v>
      </c>
      <c r="D190" s="89">
        <v>19068</v>
      </c>
      <c r="E190" s="89">
        <v>19322</v>
      </c>
      <c r="F190" s="89">
        <v>19406</v>
      </c>
      <c r="G190" s="89">
        <v>19469</v>
      </c>
      <c r="H190" s="89">
        <v>19518</v>
      </c>
      <c r="I190" s="89">
        <v>19559</v>
      </c>
      <c r="J190" s="89">
        <v>19591</v>
      </c>
      <c r="K190" s="90">
        <v>19603</v>
      </c>
      <c r="L190" s="90">
        <v>19621</v>
      </c>
      <c r="M190" s="90">
        <v>20021</v>
      </c>
      <c r="N190" s="90">
        <v>19957</v>
      </c>
      <c r="O190" s="90">
        <v>19993</v>
      </c>
      <c r="P190" s="90">
        <v>20034</v>
      </c>
      <c r="Q190" s="90">
        <v>20266</v>
      </c>
      <c r="R190" s="90">
        <v>20294</v>
      </c>
      <c r="S190" s="90">
        <v>20279</v>
      </c>
      <c r="T190" s="90">
        <v>20102</v>
      </c>
      <c r="U190" s="90">
        <v>19509</v>
      </c>
      <c r="V190" s="90">
        <v>18263</v>
      </c>
      <c r="W190" s="90">
        <v>18317</v>
      </c>
      <c r="X190" s="90"/>
      <c r="Y190" s="90">
        <f t="shared" si="31"/>
        <v>-751</v>
      </c>
      <c r="Z190" s="90">
        <f t="shared" si="32"/>
        <v>-3.9385357667295993</v>
      </c>
      <c r="AA190" s="90">
        <f t="shared" si="33"/>
        <v>409</v>
      </c>
      <c r="AB190" s="90">
        <f t="shared" si="34"/>
        <v>387</v>
      </c>
      <c r="AC190" s="86"/>
      <c r="AP190" s="78"/>
      <c r="AQ190" s="109">
        <v>186</v>
      </c>
      <c r="AR190" s="103" t="s">
        <v>384</v>
      </c>
      <c r="AS190" s="101">
        <f t="shared" si="35"/>
        <v>-3.9385357667295993</v>
      </c>
      <c r="AT190" s="101">
        <f t="shared" si="36"/>
        <v>-3.9199357667295991</v>
      </c>
      <c r="AU190" s="102">
        <f t="shared" si="37"/>
        <v>392</v>
      </c>
      <c r="AV190" s="102" t="str">
        <f t="shared" si="38"/>
        <v>Fawkner</v>
      </c>
      <c r="AW190" s="101">
        <f t="shared" si="39"/>
        <v>20.737213693457022</v>
      </c>
      <c r="AX190" s="71"/>
      <c r="AY190" s="71"/>
      <c r="AZ190" s="71"/>
      <c r="BA190" s="71"/>
    </row>
    <row r="191" spans="1:53" x14ac:dyDescent="0.3">
      <c r="A191" s="87">
        <v>187</v>
      </c>
      <c r="C191" s="88" t="s">
        <v>385</v>
      </c>
      <c r="D191" s="89">
        <v>19944</v>
      </c>
      <c r="E191" s="89">
        <v>19738</v>
      </c>
      <c r="F191" s="89">
        <v>19577</v>
      </c>
      <c r="G191" s="89">
        <v>19315</v>
      </c>
      <c r="H191" s="89">
        <v>19161</v>
      </c>
      <c r="I191" s="89">
        <v>19208</v>
      </c>
      <c r="J191" s="89">
        <v>19241</v>
      </c>
      <c r="K191" s="90">
        <v>19327</v>
      </c>
      <c r="L191" s="90">
        <v>19321</v>
      </c>
      <c r="M191" s="90">
        <v>19620</v>
      </c>
      <c r="N191" s="90">
        <v>19493</v>
      </c>
      <c r="O191" s="90">
        <v>19401</v>
      </c>
      <c r="P191" s="90">
        <v>20366</v>
      </c>
      <c r="Q191" s="90">
        <v>20459</v>
      </c>
      <c r="R191" s="90">
        <v>20609</v>
      </c>
      <c r="S191" s="90">
        <v>20664</v>
      </c>
      <c r="T191" s="90">
        <v>20517</v>
      </c>
      <c r="U191" s="90">
        <v>19668</v>
      </c>
      <c r="V191" s="90">
        <v>18511</v>
      </c>
      <c r="W191" s="90">
        <v>18789</v>
      </c>
      <c r="X191" s="90"/>
      <c r="Y191" s="90">
        <f t="shared" si="31"/>
        <v>-1155</v>
      </c>
      <c r="Z191" s="90">
        <f t="shared" si="32"/>
        <v>-5.7912154031287608</v>
      </c>
      <c r="AA191" s="90">
        <f t="shared" si="33"/>
        <v>418</v>
      </c>
      <c r="AB191" s="90">
        <f t="shared" si="34"/>
        <v>394</v>
      </c>
      <c r="AC191" s="86"/>
      <c r="AP191" s="78"/>
      <c r="AQ191" s="109">
        <v>187</v>
      </c>
      <c r="AR191" s="103" t="s">
        <v>385</v>
      </c>
      <c r="AS191" s="101">
        <f t="shared" si="35"/>
        <v>-5.7912154031287608</v>
      </c>
      <c r="AT191" s="101">
        <f t="shared" si="36"/>
        <v>-5.7725154031287609</v>
      </c>
      <c r="AU191" s="102">
        <f t="shared" si="37"/>
        <v>399</v>
      </c>
      <c r="AV191" s="102" t="str">
        <f t="shared" si="38"/>
        <v>Yallourn North - Glengarry</v>
      </c>
      <c r="AW191" s="101">
        <f t="shared" si="39"/>
        <v>20.632463511720477</v>
      </c>
      <c r="AX191" s="71"/>
      <c r="AY191" s="71"/>
      <c r="AZ191" s="71"/>
      <c r="BA191" s="71"/>
    </row>
    <row r="192" spans="1:53" x14ac:dyDescent="0.3">
      <c r="A192" s="87">
        <v>188</v>
      </c>
      <c r="C192" s="91" t="s">
        <v>515</v>
      </c>
      <c r="D192" s="92">
        <v>14858</v>
      </c>
      <c r="E192" s="92">
        <v>14979</v>
      </c>
      <c r="F192" s="92">
        <v>15226</v>
      </c>
      <c r="G192" s="92">
        <v>15386</v>
      </c>
      <c r="H192" s="92">
        <v>15554</v>
      </c>
      <c r="I192" s="92">
        <v>15748</v>
      </c>
      <c r="J192" s="92">
        <v>15918</v>
      </c>
      <c r="K192" s="92">
        <v>16099</v>
      </c>
      <c r="L192" s="92">
        <v>16209</v>
      </c>
      <c r="M192" s="92">
        <v>16266</v>
      </c>
      <c r="N192" s="92">
        <v>16322</v>
      </c>
      <c r="O192" s="92">
        <v>16421</v>
      </c>
      <c r="P192" s="92">
        <v>16395</v>
      </c>
      <c r="Q192" s="92">
        <v>16497</v>
      </c>
      <c r="R192" s="92">
        <v>16513</v>
      </c>
      <c r="S192" s="92">
        <v>16589</v>
      </c>
      <c r="T192" s="92">
        <v>16736</v>
      </c>
      <c r="U192" s="92">
        <v>16705</v>
      </c>
      <c r="V192" s="92">
        <v>16939</v>
      </c>
      <c r="W192" s="92">
        <v>16876</v>
      </c>
      <c r="X192" s="92"/>
      <c r="Y192" s="90">
        <f t="shared" si="31"/>
        <v>2018</v>
      </c>
      <c r="Z192" s="90">
        <f t="shared" si="32"/>
        <v>13.581908736034459</v>
      </c>
      <c r="AA192" s="90">
        <f t="shared" si="33"/>
        <v>197</v>
      </c>
      <c r="AB192" s="90">
        <f t="shared" si="34"/>
        <v>248</v>
      </c>
      <c r="AC192" s="86"/>
      <c r="AP192" s="78"/>
      <c r="AQ192" s="109">
        <v>188</v>
      </c>
      <c r="AR192" s="104" t="s">
        <v>515</v>
      </c>
      <c r="AS192" s="101">
        <f t="shared" si="35"/>
        <v>13.581908736034459</v>
      </c>
      <c r="AT192" s="101">
        <f t="shared" si="36"/>
        <v>13.600708736034459</v>
      </c>
      <c r="AU192" s="102">
        <f t="shared" si="37"/>
        <v>248</v>
      </c>
      <c r="AV192" s="102" t="str">
        <f t="shared" si="38"/>
        <v>Flemington</v>
      </c>
      <c r="AW192" s="101">
        <f t="shared" si="39"/>
        <v>20.408665681930081</v>
      </c>
      <c r="AX192" s="71"/>
      <c r="AY192" s="71"/>
      <c r="AZ192" s="71"/>
      <c r="BA192" s="71"/>
    </row>
    <row r="193" spans="1:53" x14ac:dyDescent="0.3">
      <c r="A193" s="87">
        <v>189</v>
      </c>
      <c r="C193" s="91" t="s">
        <v>516</v>
      </c>
      <c r="D193" s="92">
        <v>3602</v>
      </c>
      <c r="E193" s="92">
        <v>3590</v>
      </c>
      <c r="F193" s="92">
        <v>3570</v>
      </c>
      <c r="G193" s="92">
        <v>3551</v>
      </c>
      <c r="H193" s="92">
        <v>3530</v>
      </c>
      <c r="I193" s="92">
        <v>3520</v>
      </c>
      <c r="J193" s="92">
        <v>3498</v>
      </c>
      <c r="K193" s="92">
        <v>3448</v>
      </c>
      <c r="L193" s="92">
        <v>3445</v>
      </c>
      <c r="M193" s="92">
        <v>3420</v>
      </c>
      <c r="N193" s="92">
        <v>3389</v>
      </c>
      <c r="O193" s="92">
        <v>3347</v>
      </c>
      <c r="P193" s="92">
        <v>3443</v>
      </c>
      <c r="Q193" s="92">
        <v>3439</v>
      </c>
      <c r="R193" s="92">
        <v>3417</v>
      </c>
      <c r="S193" s="92">
        <v>3394</v>
      </c>
      <c r="T193" s="92">
        <v>3344</v>
      </c>
      <c r="U193" s="92">
        <v>3318</v>
      </c>
      <c r="V193" s="92">
        <v>3437</v>
      </c>
      <c r="W193" s="92">
        <v>3467</v>
      </c>
      <c r="X193" s="92"/>
      <c r="Y193" s="90">
        <f t="shared" si="31"/>
        <v>-135</v>
      </c>
      <c r="Z193" s="90">
        <f t="shared" si="32"/>
        <v>-3.7479178234314272</v>
      </c>
      <c r="AA193" s="90">
        <f t="shared" si="33"/>
        <v>380</v>
      </c>
      <c r="AB193" s="90">
        <f t="shared" si="34"/>
        <v>384</v>
      </c>
      <c r="AC193" s="86"/>
      <c r="AP193" s="78"/>
      <c r="AQ193" s="109">
        <v>189</v>
      </c>
      <c r="AR193" s="104" t="s">
        <v>516</v>
      </c>
      <c r="AS193" s="101">
        <f t="shared" si="35"/>
        <v>-3.7479178234314272</v>
      </c>
      <c r="AT193" s="101">
        <f t="shared" si="36"/>
        <v>-3.7290178234314273</v>
      </c>
      <c r="AU193" s="102">
        <f t="shared" si="37"/>
        <v>389</v>
      </c>
      <c r="AV193" s="102" t="str">
        <f t="shared" si="38"/>
        <v>Gordon (Vic.)</v>
      </c>
      <c r="AW193" s="101">
        <f t="shared" si="39"/>
        <v>20.405862457722659</v>
      </c>
      <c r="AX193" s="71"/>
      <c r="AY193" s="71"/>
      <c r="AZ193" s="71"/>
      <c r="BA193" s="71"/>
    </row>
    <row r="194" spans="1:53" x14ac:dyDescent="0.3">
      <c r="A194" s="87">
        <v>190</v>
      </c>
      <c r="C194" s="88" t="s">
        <v>203</v>
      </c>
      <c r="D194" s="89">
        <v>6569</v>
      </c>
      <c r="E194" s="89">
        <v>6636</v>
      </c>
      <c r="F194" s="89">
        <v>6764</v>
      </c>
      <c r="G194" s="89">
        <v>7045</v>
      </c>
      <c r="H194" s="89">
        <v>7253</v>
      </c>
      <c r="I194" s="89">
        <v>7465</v>
      </c>
      <c r="J194" s="89">
        <v>7485</v>
      </c>
      <c r="K194" s="90">
        <v>7384</v>
      </c>
      <c r="L194" s="90">
        <v>7523</v>
      </c>
      <c r="M194" s="90">
        <v>7634</v>
      </c>
      <c r="N194" s="90">
        <v>7732</v>
      </c>
      <c r="O194" s="90">
        <v>7864</v>
      </c>
      <c r="P194" s="90">
        <v>8002</v>
      </c>
      <c r="Q194" s="90">
        <v>8184</v>
      </c>
      <c r="R194" s="90">
        <v>8286</v>
      </c>
      <c r="S194" s="90">
        <v>8418</v>
      </c>
      <c r="T194" s="90">
        <v>8571</v>
      </c>
      <c r="U194" s="90">
        <v>8313</v>
      </c>
      <c r="V194" s="90">
        <v>7664</v>
      </c>
      <c r="W194" s="90">
        <v>7933</v>
      </c>
      <c r="X194" s="90"/>
      <c r="Y194" s="90">
        <f t="shared" si="31"/>
        <v>1364</v>
      </c>
      <c r="Z194" s="90">
        <f t="shared" si="32"/>
        <v>20.764195463540876</v>
      </c>
      <c r="AA194" s="90">
        <f t="shared" si="33"/>
        <v>248</v>
      </c>
      <c r="AB194" s="90">
        <f t="shared" si="34"/>
        <v>185</v>
      </c>
      <c r="AC194" s="86"/>
      <c r="AP194" s="78"/>
      <c r="AQ194" s="109">
        <v>190</v>
      </c>
      <c r="AR194" s="103" t="s">
        <v>203</v>
      </c>
      <c r="AS194" s="101">
        <f t="shared" si="35"/>
        <v>20.764195463540876</v>
      </c>
      <c r="AT194" s="101">
        <f t="shared" si="36"/>
        <v>20.783195463540874</v>
      </c>
      <c r="AU194" s="102">
        <f t="shared" si="37"/>
        <v>185</v>
      </c>
      <c r="AV194" s="102" t="str">
        <f t="shared" si="38"/>
        <v>Kilsyth</v>
      </c>
      <c r="AW194" s="101">
        <f t="shared" si="39"/>
        <v>20.374462146761253</v>
      </c>
      <c r="AX194" s="71"/>
      <c r="AY194" s="71"/>
      <c r="AZ194" s="71"/>
      <c r="BA194" s="71"/>
    </row>
    <row r="195" spans="1:53" x14ac:dyDescent="0.3">
      <c r="A195" s="87">
        <v>191</v>
      </c>
      <c r="C195" s="88" t="s">
        <v>233</v>
      </c>
      <c r="D195" s="89">
        <v>3645</v>
      </c>
      <c r="E195" s="89">
        <v>3656</v>
      </c>
      <c r="F195" s="89">
        <v>3665</v>
      </c>
      <c r="G195" s="89">
        <v>3662</v>
      </c>
      <c r="H195" s="89">
        <v>3697</v>
      </c>
      <c r="I195" s="89">
        <v>3675</v>
      </c>
      <c r="J195" s="89">
        <v>3668</v>
      </c>
      <c r="K195" s="90">
        <v>3660</v>
      </c>
      <c r="L195" s="90">
        <v>3626</v>
      </c>
      <c r="M195" s="90">
        <v>3600</v>
      </c>
      <c r="N195" s="90">
        <v>3563</v>
      </c>
      <c r="O195" s="90">
        <v>3587</v>
      </c>
      <c r="P195" s="90">
        <v>3624</v>
      </c>
      <c r="Q195" s="90">
        <v>3624</v>
      </c>
      <c r="R195" s="90">
        <v>3625</v>
      </c>
      <c r="S195" s="90">
        <v>3624</v>
      </c>
      <c r="T195" s="90">
        <v>3636</v>
      </c>
      <c r="U195" s="90">
        <v>3584</v>
      </c>
      <c r="V195" s="90">
        <v>3542</v>
      </c>
      <c r="W195" s="90">
        <v>3529</v>
      </c>
      <c r="X195" s="90"/>
      <c r="Y195" s="90">
        <f t="shared" si="31"/>
        <v>-116</v>
      </c>
      <c r="Z195" s="90">
        <f t="shared" si="32"/>
        <v>-3.1824417009602195</v>
      </c>
      <c r="AA195" s="90">
        <f t="shared" si="33"/>
        <v>378</v>
      </c>
      <c r="AB195" s="90">
        <f t="shared" si="34"/>
        <v>380</v>
      </c>
      <c r="AC195" s="86"/>
      <c r="AP195" s="78"/>
      <c r="AQ195" s="109">
        <v>191</v>
      </c>
      <c r="AR195" s="103" t="s">
        <v>233</v>
      </c>
      <c r="AS195" s="101">
        <f t="shared" si="35"/>
        <v>-3.1824417009602195</v>
      </c>
      <c r="AT195" s="101">
        <f t="shared" si="36"/>
        <v>-3.1633417009602196</v>
      </c>
      <c r="AU195" s="102">
        <f t="shared" si="37"/>
        <v>385</v>
      </c>
      <c r="AV195" s="102" t="str">
        <f t="shared" si="38"/>
        <v>Heidelberg West</v>
      </c>
      <c r="AW195" s="101">
        <f t="shared" si="39"/>
        <v>20.326499620349278</v>
      </c>
      <c r="AX195" s="71"/>
      <c r="AY195" s="71"/>
      <c r="AZ195" s="71"/>
      <c r="BA195" s="71"/>
    </row>
    <row r="196" spans="1:53" x14ac:dyDescent="0.3">
      <c r="A196" s="87">
        <v>192</v>
      </c>
      <c r="C196" s="91" t="s">
        <v>522</v>
      </c>
      <c r="D196" s="92">
        <v>6406</v>
      </c>
      <c r="E196" s="92">
        <v>6430</v>
      </c>
      <c r="F196" s="92">
        <v>6458</v>
      </c>
      <c r="G196" s="92">
        <v>6487</v>
      </c>
      <c r="H196" s="92">
        <v>6506</v>
      </c>
      <c r="I196" s="92">
        <v>6553</v>
      </c>
      <c r="J196" s="92">
        <v>6566</v>
      </c>
      <c r="K196" s="92">
        <v>6574</v>
      </c>
      <c r="L196" s="92">
        <v>6604</v>
      </c>
      <c r="M196" s="92">
        <v>6611</v>
      </c>
      <c r="N196" s="92">
        <v>6555</v>
      </c>
      <c r="O196" s="92">
        <v>6503</v>
      </c>
      <c r="P196" s="92">
        <v>6956</v>
      </c>
      <c r="Q196" s="92">
        <v>6998</v>
      </c>
      <c r="R196" s="92">
        <v>7089</v>
      </c>
      <c r="S196" s="92">
        <v>7193</v>
      </c>
      <c r="T196" s="92">
        <v>7345</v>
      </c>
      <c r="U196" s="92">
        <v>7479</v>
      </c>
      <c r="V196" s="92">
        <v>7768</v>
      </c>
      <c r="W196" s="92">
        <v>7876</v>
      </c>
      <c r="X196" s="92"/>
      <c r="Y196" s="90">
        <f t="shared" si="31"/>
        <v>1470</v>
      </c>
      <c r="Z196" s="90">
        <f t="shared" si="32"/>
        <v>22.947236965344988</v>
      </c>
      <c r="AA196" s="90">
        <f t="shared" si="33"/>
        <v>243</v>
      </c>
      <c r="AB196" s="90">
        <f t="shared" si="34"/>
        <v>167</v>
      </c>
      <c r="AC196" s="86"/>
      <c r="AP196" s="78"/>
      <c r="AQ196" s="109">
        <v>192</v>
      </c>
      <c r="AR196" s="104" t="s">
        <v>522</v>
      </c>
      <c r="AS196" s="101">
        <f t="shared" si="35"/>
        <v>22.947236965344988</v>
      </c>
      <c r="AT196" s="101">
        <f t="shared" si="36"/>
        <v>22.96643696534499</v>
      </c>
      <c r="AU196" s="102">
        <f t="shared" si="37"/>
        <v>167</v>
      </c>
      <c r="AV196" s="102" t="str">
        <f t="shared" si="38"/>
        <v>Bayswater</v>
      </c>
      <c r="AW196" s="101">
        <f t="shared" si="39"/>
        <v>20.293601698827441</v>
      </c>
      <c r="AX196" s="71"/>
      <c r="AY196" s="71"/>
      <c r="AZ196" s="71"/>
      <c r="BA196" s="71"/>
    </row>
    <row r="197" spans="1:53" x14ac:dyDescent="0.3">
      <c r="A197" s="87">
        <v>193</v>
      </c>
      <c r="C197" s="88" t="s">
        <v>223</v>
      </c>
      <c r="D197" s="89">
        <v>10480</v>
      </c>
      <c r="E197" s="89">
        <v>10545</v>
      </c>
      <c r="F197" s="89">
        <v>10713</v>
      </c>
      <c r="G197" s="89">
        <v>10947</v>
      </c>
      <c r="H197" s="89">
        <v>11275</v>
      </c>
      <c r="I197" s="89">
        <v>11516</v>
      </c>
      <c r="J197" s="89">
        <v>11587</v>
      </c>
      <c r="K197" s="90">
        <v>11608</v>
      </c>
      <c r="L197" s="90">
        <v>11731</v>
      </c>
      <c r="M197" s="90">
        <v>11800</v>
      </c>
      <c r="N197" s="90">
        <v>11902</v>
      </c>
      <c r="O197" s="90">
        <v>12079</v>
      </c>
      <c r="P197" s="90">
        <v>12040</v>
      </c>
      <c r="Q197" s="90">
        <v>12437</v>
      </c>
      <c r="R197" s="90">
        <v>12679</v>
      </c>
      <c r="S197" s="90">
        <v>12927</v>
      </c>
      <c r="T197" s="90">
        <v>12977</v>
      </c>
      <c r="U197" s="90">
        <v>12687</v>
      </c>
      <c r="V197" s="90">
        <v>12588</v>
      </c>
      <c r="W197" s="90">
        <v>12924</v>
      </c>
      <c r="X197" s="90"/>
      <c r="Y197" s="90">
        <f t="shared" si="31"/>
        <v>2444</v>
      </c>
      <c r="Z197" s="90">
        <f t="shared" si="32"/>
        <v>23.320610687022899</v>
      </c>
      <c r="AA197" s="90">
        <f t="shared" si="33"/>
        <v>178</v>
      </c>
      <c r="AB197" s="90">
        <f t="shared" si="34"/>
        <v>166</v>
      </c>
      <c r="AC197" s="86"/>
      <c r="AP197" s="78"/>
      <c r="AQ197" s="109">
        <v>193</v>
      </c>
      <c r="AR197" s="103" t="s">
        <v>223</v>
      </c>
      <c r="AS197" s="101">
        <f t="shared" si="35"/>
        <v>23.320610687022899</v>
      </c>
      <c r="AT197" s="101">
        <f t="shared" si="36"/>
        <v>23.339910687022901</v>
      </c>
      <c r="AU197" s="102">
        <f t="shared" si="37"/>
        <v>166</v>
      </c>
      <c r="AV197" s="102" t="str">
        <f t="shared" si="38"/>
        <v>Castlemaine Region</v>
      </c>
      <c r="AW197" s="101">
        <f t="shared" si="39"/>
        <v>20.012771392081738</v>
      </c>
      <c r="AX197" s="71"/>
      <c r="AY197" s="71"/>
      <c r="AZ197" s="71"/>
      <c r="BA197" s="71"/>
    </row>
    <row r="198" spans="1:53" x14ac:dyDescent="0.3">
      <c r="A198" s="87">
        <v>194</v>
      </c>
      <c r="C198" s="88" t="s">
        <v>224</v>
      </c>
      <c r="D198" s="89">
        <v>7684</v>
      </c>
      <c r="E198" s="89">
        <v>7747</v>
      </c>
      <c r="F198" s="89">
        <v>7884</v>
      </c>
      <c r="G198" s="89">
        <v>7923</v>
      </c>
      <c r="H198" s="89">
        <v>7968</v>
      </c>
      <c r="I198" s="89">
        <v>7999</v>
      </c>
      <c r="J198" s="89">
        <v>8032</v>
      </c>
      <c r="K198" s="90">
        <v>8041</v>
      </c>
      <c r="L198" s="90">
        <v>8126</v>
      </c>
      <c r="M198" s="90">
        <v>8177</v>
      </c>
      <c r="N198" s="90">
        <v>8257</v>
      </c>
      <c r="O198" s="90">
        <v>8325</v>
      </c>
      <c r="P198" s="90">
        <v>8116</v>
      </c>
      <c r="Q198" s="90">
        <v>8231</v>
      </c>
      <c r="R198" s="90">
        <v>8253</v>
      </c>
      <c r="S198" s="90">
        <v>8295</v>
      </c>
      <c r="T198" s="90">
        <v>8202</v>
      </c>
      <c r="U198" s="90">
        <v>8116</v>
      </c>
      <c r="V198" s="90">
        <v>7812</v>
      </c>
      <c r="W198" s="90">
        <v>7977</v>
      </c>
      <c r="X198" s="90"/>
      <c r="Y198" s="90">
        <f t="shared" ref="Y198:Y261" si="40">W198-D198</f>
        <v>293</v>
      </c>
      <c r="Z198" s="90">
        <f t="shared" ref="Z198:Z261" si="41">Y198/D198*100</f>
        <v>3.8131181676210311</v>
      </c>
      <c r="AA198" s="90">
        <f t="shared" ref="AA198:AA261" si="42">RANK(Y198,Y$5:Y$437)</f>
        <v>325</v>
      </c>
      <c r="AB198" s="90">
        <f t="shared" ref="AB198:AB261" si="43">RANK(Z198,Z$5:Z$437)</f>
        <v>327</v>
      </c>
      <c r="AC198" s="86"/>
      <c r="AP198" s="78"/>
      <c r="AQ198" s="109">
        <v>194</v>
      </c>
      <c r="AR198" s="103" t="s">
        <v>224</v>
      </c>
      <c r="AS198" s="101">
        <f t="shared" ref="AS198:AS261" si="44">VLOOKUP(AQ198,$A$5:$Z$437,24+$AT$3)</f>
        <v>3.8131181676210311</v>
      </c>
      <c r="AT198" s="101">
        <f t="shared" ref="AT198:AT261" si="45">AS198+0.0001*AQ198</f>
        <v>3.8325181676210311</v>
      </c>
      <c r="AU198" s="102">
        <f t="shared" ref="AU198:AU261" si="46">RANK(AT198,AT$5:AT$437)</f>
        <v>327</v>
      </c>
      <c r="AV198" s="102" t="str">
        <f t="shared" ref="AV198:AV261" si="47">VLOOKUP(MATCH(AQ198,$AU$5:$AU$437,0),$AQ$5:$AS$437,2)</f>
        <v>Blackburn</v>
      </c>
      <c r="AW198" s="101">
        <f t="shared" ref="AW198:AW261" si="48">VLOOKUP(MATCH(AQ198,$AU$5:$AU$437,0),$AQ$5:$AS$437,3)</f>
        <v>19.910046545682757</v>
      </c>
      <c r="AX198" s="71"/>
      <c r="AY198" s="71"/>
      <c r="AZ198" s="71"/>
      <c r="BA198" s="71"/>
    </row>
    <row r="199" spans="1:53" x14ac:dyDescent="0.3">
      <c r="A199" s="87">
        <v>195</v>
      </c>
      <c r="C199" s="88" t="s">
        <v>430</v>
      </c>
      <c r="D199" s="92">
        <v>17173</v>
      </c>
      <c r="E199" s="92">
        <v>17165</v>
      </c>
      <c r="F199" s="92">
        <v>17317</v>
      </c>
      <c r="G199" s="92">
        <v>17545</v>
      </c>
      <c r="H199" s="92">
        <v>17817</v>
      </c>
      <c r="I199" s="92">
        <v>18140</v>
      </c>
      <c r="J199" s="92">
        <v>18451</v>
      </c>
      <c r="K199" s="90">
        <v>18744</v>
      </c>
      <c r="L199" s="90">
        <v>19086</v>
      </c>
      <c r="M199" s="90">
        <v>19340</v>
      </c>
      <c r="N199" s="90">
        <v>19556</v>
      </c>
      <c r="O199" s="90">
        <v>19763</v>
      </c>
      <c r="P199" s="90">
        <v>19956</v>
      </c>
      <c r="Q199" s="90">
        <v>20129</v>
      </c>
      <c r="R199" s="90">
        <v>20330</v>
      </c>
      <c r="S199" s="90">
        <v>20563</v>
      </c>
      <c r="T199" s="90">
        <v>20744</v>
      </c>
      <c r="U199" s="90">
        <v>20847</v>
      </c>
      <c r="V199" s="90">
        <v>21201</v>
      </c>
      <c r="W199" s="90">
        <v>21258</v>
      </c>
      <c r="X199" s="90"/>
      <c r="Y199" s="90">
        <f t="shared" si="40"/>
        <v>4085</v>
      </c>
      <c r="Z199" s="90">
        <f t="shared" si="41"/>
        <v>23.787340592791008</v>
      </c>
      <c r="AA199" s="90">
        <f t="shared" si="42"/>
        <v>109</v>
      </c>
      <c r="AB199" s="90">
        <f t="shared" si="43"/>
        <v>160</v>
      </c>
      <c r="AC199" s="86"/>
      <c r="AP199" s="78"/>
      <c r="AQ199" s="109">
        <v>195</v>
      </c>
      <c r="AR199" s="103" t="s">
        <v>430</v>
      </c>
      <c r="AS199" s="101">
        <f t="shared" si="44"/>
        <v>23.787340592791008</v>
      </c>
      <c r="AT199" s="101">
        <f t="shared" si="45"/>
        <v>23.806840592791009</v>
      </c>
      <c r="AU199" s="102">
        <f t="shared" si="46"/>
        <v>160</v>
      </c>
      <c r="AV199" s="102" t="str">
        <f t="shared" si="47"/>
        <v>Lilydale - Coldstream</v>
      </c>
      <c r="AW199" s="101">
        <f t="shared" si="48"/>
        <v>19.881571864345954</v>
      </c>
      <c r="AX199" s="71"/>
      <c r="AY199" s="71"/>
      <c r="AZ199" s="71"/>
      <c r="BA199" s="71"/>
    </row>
    <row r="200" spans="1:53" x14ac:dyDescent="0.3">
      <c r="A200" s="87">
        <v>196</v>
      </c>
      <c r="C200" s="88" t="s">
        <v>251</v>
      </c>
      <c r="D200" s="89">
        <v>9080</v>
      </c>
      <c r="E200" s="89">
        <v>9000</v>
      </c>
      <c r="F200" s="89">
        <v>8937</v>
      </c>
      <c r="G200" s="89">
        <v>8836</v>
      </c>
      <c r="H200" s="89">
        <v>8800</v>
      </c>
      <c r="I200" s="89">
        <v>8767</v>
      </c>
      <c r="J200" s="89">
        <v>8678</v>
      </c>
      <c r="K200" s="90">
        <v>8634</v>
      </c>
      <c r="L200" s="90">
        <v>8578</v>
      </c>
      <c r="M200" s="90">
        <v>8602</v>
      </c>
      <c r="N200" s="90">
        <v>8638</v>
      </c>
      <c r="O200" s="90">
        <v>8683</v>
      </c>
      <c r="P200" s="90">
        <v>8887</v>
      </c>
      <c r="Q200" s="90">
        <v>9052</v>
      </c>
      <c r="R200" s="90">
        <v>9065</v>
      </c>
      <c r="S200" s="90">
        <v>9113</v>
      </c>
      <c r="T200" s="90">
        <v>9037</v>
      </c>
      <c r="U200" s="90">
        <v>8928</v>
      </c>
      <c r="V200" s="90">
        <v>8541</v>
      </c>
      <c r="W200" s="90">
        <v>8562</v>
      </c>
      <c r="X200" s="90"/>
      <c r="Y200" s="90">
        <f t="shared" si="40"/>
        <v>-518</v>
      </c>
      <c r="Z200" s="90">
        <f t="shared" si="41"/>
        <v>-5.7048458149779737</v>
      </c>
      <c r="AA200" s="90">
        <f t="shared" si="42"/>
        <v>400</v>
      </c>
      <c r="AB200" s="90">
        <f t="shared" si="43"/>
        <v>393</v>
      </c>
      <c r="AC200" s="86"/>
      <c r="AP200" s="78"/>
      <c r="AQ200" s="109">
        <v>196</v>
      </c>
      <c r="AR200" s="103" t="s">
        <v>251</v>
      </c>
      <c r="AS200" s="101">
        <f t="shared" si="44"/>
        <v>-5.7048458149779737</v>
      </c>
      <c r="AT200" s="101">
        <f t="shared" si="45"/>
        <v>-5.6852458149779741</v>
      </c>
      <c r="AU200" s="102">
        <f t="shared" si="46"/>
        <v>398</v>
      </c>
      <c r="AV200" s="102" t="str">
        <f t="shared" si="47"/>
        <v>Castlemaine</v>
      </c>
      <c r="AW200" s="101">
        <f t="shared" si="48"/>
        <v>19.839449541284402</v>
      </c>
      <c r="AX200" s="71"/>
      <c r="AY200" s="71"/>
      <c r="AZ200" s="71"/>
      <c r="BA200" s="71"/>
    </row>
    <row r="201" spans="1:53" x14ac:dyDescent="0.3">
      <c r="A201" s="87">
        <v>197</v>
      </c>
      <c r="C201" s="88" t="s">
        <v>355</v>
      </c>
      <c r="D201" s="89">
        <v>14864</v>
      </c>
      <c r="E201" s="89">
        <v>14697</v>
      </c>
      <c r="F201" s="89">
        <v>14543</v>
      </c>
      <c r="G201" s="89">
        <v>14406</v>
      </c>
      <c r="H201" s="89">
        <v>14335</v>
      </c>
      <c r="I201" s="89">
        <v>14281</v>
      </c>
      <c r="J201" s="89">
        <v>14232</v>
      </c>
      <c r="K201" s="90">
        <v>14192</v>
      </c>
      <c r="L201" s="90">
        <v>14059</v>
      </c>
      <c r="M201" s="90">
        <v>13892</v>
      </c>
      <c r="N201" s="90">
        <v>13889</v>
      </c>
      <c r="O201" s="90">
        <v>13845</v>
      </c>
      <c r="P201" s="90">
        <v>14024</v>
      </c>
      <c r="Q201" s="90">
        <v>13937</v>
      </c>
      <c r="R201" s="90">
        <v>13910</v>
      </c>
      <c r="S201" s="90">
        <v>13834</v>
      </c>
      <c r="T201" s="90">
        <v>13669</v>
      </c>
      <c r="U201" s="90">
        <v>13333</v>
      </c>
      <c r="V201" s="90">
        <v>12990</v>
      </c>
      <c r="W201" s="90">
        <v>13011</v>
      </c>
      <c r="X201" s="90"/>
      <c r="Y201" s="90">
        <f t="shared" si="40"/>
        <v>-1853</v>
      </c>
      <c r="Z201" s="90">
        <f t="shared" si="41"/>
        <v>-12.466361679224972</v>
      </c>
      <c r="AA201" s="90">
        <f t="shared" si="42"/>
        <v>424</v>
      </c>
      <c r="AB201" s="90">
        <f t="shared" si="43"/>
        <v>415</v>
      </c>
      <c r="AC201" s="86"/>
      <c r="AP201" s="78"/>
      <c r="AQ201" s="109">
        <v>197</v>
      </c>
      <c r="AR201" s="103" t="s">
        <v>355</v>
      </c>
      <c r="AS201" s="101">
        <f t="shared" si="44"/>
        <v>-12.466361679224972</v>
      </c>
      <c r="AT201" s="101">
        <f t="shared" si="45"/>
        <v>-12.446661679224972</v>
      </c>
      <c r="AU201" s="102">
        <f t="shared" si="46"/>
        <v>420</v>
      </c>
      <c r="AV201" s="102" t="str">
        <f t="shared" si="47"/>
        <v>Edithvale - Aspendale</v>
      </c>
      <c r="AW201" s="101">
        <f t="shared" si="48"/>
        <v>19.822612589339535</v>
      </c>
      <c r="AX201" s="71"/>
      <c r="AY201" s="71"/>
      <c r="AZ201" s="71"/>
      <c r="BA201" s="71"/>
    </row>
    <row r="202" spans="1:53" x14ac:dyDescent="0.3">
      <c r="A202" s="87">
        <v>198</v>
      </c>
      <c r="C202" s="88" t="s">
        <v>252</v>
      </c>
      <c r="D202" s="89">
        <v>25144</v>
      </c>
      <c r="E202" s="89">
        <v>24954</v>
      </c>
      <c r="F202" s="89">
        <v>24945</v>
      </c>
      <c r="G202" s="89">
        <v>25026</v>
      </c>
      <c r="H202" s="89">
        <v>25146</v>
      </c>
      <c r="I202" s="89">
        <v>25269</v>
      </c>
      <c r="J202" s="89">
        <v>25344</v>
      </c>
      <c r="K202" s="90">
        <v>25394</v>
      </c>
      <c r="L202" s="90">
        <v>25669</v>
      </c>
      <c r="M202" s="90">
        <v>26021</v>
      </c>
      <c r="N202" s="90">
        <v>26550</v>
      </c>
      <c r="O202" s="90">
        <v>27104</v>
      </c>
      <c r="P202" s="90">
        <v>27556</v>
      </c>
      <c r="Q202" s="90">
        <v>27758</v>
      </c>
      <c r="R202" s="90">
        <v>28106</v>
      </c>
      <c r="S202" s="90">
        <v>28673</v>
      </c>
      <c r="T202" s="90">
        <v>28852</v>
      </c>
      <c r="U202" s="90">
        <v>28596</v>
      </c>
      <c r="V202" s="90">
        <v>15196</v>
      </c>
      <c r="W202" s="90">
        <v>15312</v>
      </c>
      <c r="X202" s="90"/>
      <c r="Y202" s="90">
        <f t="shared" si="40"/>
        <v>-9832</v>
      </c>
      <c r="Z202" s="90">
        <f t="shared" si="41"/>
        <v>-39.102768055997458</v>
      </c>
      <c r="AA202" s="90">
        <f t="shared" si="42"/>
        <v>432</v>
      </c>
      <c r="AB202" s="90">
        <f t="shared" si="43"/>
        <v>426</v>
      </c>
      <c r="AC202" s="86"/>
      <c r="AP202" s="78"/>
      <c r="AQ202" s="109">
        <v>198</v>
      </c>
      <c r="AR202" s="103" t="s">
        <v>252</v>
      </c>
      <c r="AS202" s="101">
        <f t="shared" si="44"/>
        <v>-39.102768055997458</v>
      </c>
      <c r="AT202" s="101">
        <f t="shared" si="45"/>
        <v>-39.082968055997462</v>
      </c>
      <c r="AU202" s="102">
        <f t="shared" si="46"/>
        <v>431</v>
      </c>
      <c r="AV202" s="102" t="str">
        <f t="shared" si="47"/>
        <v>Reservoir - East</v>
      </c>
      <c r="AW202" s="101">
        <f t="shared" si="48"/>
        <v>19.620751045418789</v>
      </c>
      <c r="AX202" s="71"/>
      <c r="AY202" s="71"/>
      <c r="AZ202" s="71"/>
      <c r="BA202" s="71"/>
    </row>
    <row r="203" spans="1:53" x14ac:dyDescent="0.3">
      <c r="A203" s="87">
        <v>199</v>
      </c>
      <c r="C203" s="88" t="s">
        <v>144</v>
      </c>
      <c r="D203" s="89">
        <v>8605</v>
      </c>
      <c r="E203" s="89">
        <v>8830</v>
      </c>
      <c r="F203" s="89">
        <v>9013</v>
      </c>
      <c r="G203" s="89">
        <v>9481</v>
      </c>
      <c r="H203" s="89">
        <v>9828</v>
      </c>
      <c r="I203" s="89">
        <v>10158</v>
      </c>
      <c r="J203" s="89">
        <v>10230</v>
      </c>
      <c r="K203" s="90">
        <v>10259</v>
      </c>
      <c r="L203" s="90">
        <v>10456</v>
      </c>
      <c r="M203" s="90">
        <v>10592</v>
      </c>
      <c r="N203" s="90">
        <v>10821</v>
      </c>
      <c r="O203" s="90">
        <v>11015</v>
      </c>
      <c r="P203" s="90">
        <v>11526</v>
      </c>
      <c r="Q203" s="90">
        <v>11673</v>
      </c>
      <c r="R203" s="90">
        <v>11866</v>
      </c>
      <c r="S203" s="90">
        <v>12173</v>
      </c>
      <c r="T203" s="90">
        <v>12183</v>
      </c>
      <c r="U203" s="90">
        <v>11836</v>
      </c>
      <c r="V203" s="90">
        <v>11011</v>
      </c>
      <c r="W203" s="90">
        <v>11404</v>
      </c>
      <c r="X203" s="90"/>
      <c r="Y203" s="90">
        <f t="shared" si="40"/>
        <v>2799</v>
      </c>
      <c r="Z203" s="90">
        <f t="shared" si="41"/>
        <v>32.527600232423012</v>
      </c>
      <c r="AA203" s="90">
        <f t="shared" si="42"/>
        <v>151</v>
      </c>
      <c r="AB203" s="90">
        <f t="shared" si="43"/>
        <v>112</v>
      </c>
      <c r="AC203" s="86"/>
      <c r="AP203" s="78"/>
      <c r="AQ203" s="109">
        <v>199</v>
      </c>
      <c r="AR203" s="103" t="s">
        <v>144</v>
      </c>
      <c r="AS203" s="101">
        <f t="shared" si="44"/>
        <v>32.527600232423012</v>
      </c>
      <c r="AT203" s="101">
        <f t="shared" si="45"/>
        <v>32.547500232423012</v>
      </c>
      <c r="AU203" s="102">
        <f t="shared" si="46"/>
        <v>112</v>
      </c>
      <c r="AV203" s="102" t="str">
        <f t="shared" si="47"/>
        <v>Moyne - West</v>
      </c>
      <c r="AW203" s="101">
        <f t="shared" si="48"/>
        <v>19.571108754565806</v>
      </c>
      <c r="AX203" s="71"/>
      <c r="AY203" s="71"/>
      <c r="AZ203" s="71"/>
      <c r="BA203" s="71"/>
    </row>
    <row r="204" spans="1:53" x14ac:dyDescent="0.3">
      <c r="A204" s="87">
        <v>200</v>
      </c>
      <c r="C204" s="91" t="s">
        <v>529</v>
      </c>
      <c r="D204" s="92">
        <v>4180</v>
      </c>
      <c r="E204" s="92">
        <v>4180</v>
      </c>
      <c r="F204" s="92">
        <v>4190</v>
      </c>
      <c r="G204" s="92">
        <v>4155</v>
      </c>
      <c r="H204" s="92">
        <v>4130</v>
      </c>
      <c r="I204" s="92">
        <v>4075</v>
      </c>
      <c r="J204" s="92">
        <v>4006</v>
      </c>
      <c r="K204" s="92">
        <v>3916</v>
      </c>
      <c r="L204" s="92">
        <v>3886</v>
      </c>
      <c r="M204" s="92">
        <v>3862</v>
      </c>
      <c r="N204" s="92">
        <v>3804</v>
      </c>
      <c r="O204" s="92">
        <v>3790</v>
      </c>
      <c r="P204" s="92">
        <v>3903</v>
      </c>
      <c r="Q204" s="92">
        <v>3881</v>
      </c>
      <c r="R204" s="92">
        <v>3885</v>
      </c>
      <c r="S204" s="92">
        <v>3868</v>
      </c>
      <c r="T204" s="92">
        <v>3815</v>
      </c>
      <c r="U204" s="92">
        <v>3815</v>
      </c>
      <c r="V204" s="92">
        <v>3900</v>
      </c>
      <c r="W204" s="92">
        <v>3856</v>
      </c>
      <c r="X204" s="92"/>
      <c r="Y204" s="90">
        <f t="shared" si="40"/>
        <v>-324</v>
      </c>
      <c r="Z204" s="90">
        <f t="shared" si="41"/>
        <v>-7.751196172248803</v>
      </c>
      <c r="AA204" s="90">
        <f t="shared" si="42"/>
        <v>388</v>
      </c>
      <c r="AB204" s="90">
        <f t="shared" si="43"/>
        <v>405</v>
      </c>
      <c r="AC204" s="86"/>
      <c r="AP204" s="78"/>
      <c r="AQ204" s="109">
        <v>200</v>
      </c>
      <c r="AR204" s="104" t="s">
        <v>529</v>
      </c>
      <c r="AS204" s="101">
        <f t="shared" si="44"/>
        <v>-7.751196172248803</v>
      </c>
      <c r="AT204" s="101">
        <f t="shared" si="45"/>
        <v>-7.7311961722488034</v>
      </c>
      <c r="AU204" s="102">
        <f t="shared" si="46"/>
        <v>410</v>
      </c>
      <c r="AV204" s="102" t="str">
        <f t="shared" si="47"/>
        <v>Box Hill North</v>
      </c>
      <c r="AW204" s="101">
        <f t="shared" si="48"/>
        <v>19.516179704681118</v>
      </c>
      <c r="AX204" s="71"/>
      <c r="AY204" s="71"/>
      <c r="AZ204" s="71"/>
      <c r="BA204" s="71"/>
    </row>
    <row r="205" spans="1:53" x14ac:dyDescent="0.3">
      <c r="A205" s="87">
        <v>201</v>
      </c>
      <c r="C205" s="88" t="s">
        <v>176</v>
      </c>
      <c r="D205" s="89">
        <v>23667</v>
      </c>
      <c r="E205" s="89">
        <v>23596</v>
      </c>
      <c r="F205" s="89">
        <v>23583</v>
      </c>
      <c r="G205" s="89">
        <v>23790</v>
      </c>
      <c r="H205" s="89">
        <v>24371</v>
      </c>
      <c r="I205" s="89">
        <v>24660</v>
      </c>
      <c r="J205" s="89">
        <v>24757</v>
      </c>
      <c r="K205" s="90">
        <v>24856</v>
      </c>
      <c r="L205" s="90">
        <v>25065</v>
      </c>
      <c r="M205" s="90">
        <v>25234</v>
      </c>
      <c r="N205" s="90">
        <v>25785</v>
      </c>
      <c r="O205" s="90">
        <v>26028</v>
      </c>
      <c r="P205" s="90">
        <v>26314</v>
      </c>
      <c r="Q205" s="90">
        <v>26774</v>
      </c>
      <c r="R205" s="90">
        <v>26915</v>
      </c>
      <c r="S205" s="90">
        <v>27190</v>
      </c>
      <c r="T205" s="90">
        <v>27075</v>
      </c>
      <c r="U205" s="90">
        <v>26158</v>
      </c>
      <c r="V205" s="90">
        <v>24929</v>
      </c>
      <c r="W205" s="90">
        <v>25551</v>
      </c>
      <c r="X205" s="90"/>
      <c r="Y205" s="90">
        <f t="shared" si="40"/>
        <v>1884</v>
      </c>
      <c r="Z205" s="90">
        <f t="shared" si="41"/>
        <v>7.9604512612498413</v>
      </c>
      <c r="AA205" s="90">
        <f t="shared" si="42"/>
        <v>208</v>
      </c>
      <c r="AB205" s="90">
        <f t="shared" si="43"/>
        <v>296</v>
      </c>
      <c r="AC205" s="86"/>
      <c r="AP205" s="78"/>
      <c r="AQ205" s="109">
        <v>201</v>
      </c>
      <c r="AR205" s="103" t="s">
        <v>176</v>
      </c>
      <c r="AS205" s="101">
        <f t="shared" si="44"/>
        <v>7.9604512612498413</v>
      </c>
      <c r="AT205" s="101">
        <f t="shared" si="45"/>
        <v>7.9805512612498415</v>
      </c>
      <c r="AU205" s="102">
        <f t="shared" si="46"/>
        <v>296</v>
      </c>
      <c r="AV205" s="102" t="str">
        <f t="shared" si="47"/>
        <v>Bruthen - Omeo</v>
      </c>
      <c r="AW205" s="101">
        <f t="shared" si="48"/>
        <v>19.284210526315789</v>
      </c>
      <c r="AX205" s="71"/>
      <c r="AY205" s="71"/>
      <c r="AZ205" s="71"/>
      <c r="BA205" s="71"/>
    </row>
    <row r="206" spans="1:53" x14ac:dyDescent="0.3">
      <c r="A206" s="87">
        <v>202</v>
      </c>
      <c r="C206" s="88" t="s">
        <v>177</v>
      </c>
      <c r="D206" s="89">
        <v>6156</v>
      </c>
      <c r="E206" s="89">
        <v>6201</v>
      </c>
      <c r="F206" s="89">
        <v>6239</v>
      </c>
      <c r="G206" s="89">
        <v>6305</v>
      </c>
      <c r="H206" s="89">
        <v>6407</v>
      </c>
      <c r="I206" s="89">
        <v>6484</v>
      </c>
      <c r="J206" s="89">
        <v>6519</v>
      </c>
      <c r="K206" s="90">
        <v>6552</v>
      </c>
      <c r="L206" s="90">
        <v>6536</v>
      </c>
      <c r="M206" s="90">
        <v>6553</v>
      </c>
      <c r="N206" s="90">
        <v>6588</v>
      </c>
      <c r="O206" s="90">
        <v>6603</v>
      </c>
      <c r="P206" s="90">
        <v>6825</v>
      </c>
      <c r="Q206" s="90">
        <v>6909</v>
      </c>
      <c r="R206" s="90">
        <v>6916</v>
      </c>
      <c r="S206" s="90">
        <v>6977</v>
      </c>
      <c r="T206" s="90">
        <v>7042</v>
      </c>
      <c r="U206" s="90">
        <v>6884</v>
      </c>
      <c r="V206" s="90">
        <v>6572</v>
      </c>
      <c r="W206" s="90">
        <v>6636</v>
      </c>
      <c r="X206" s="90"/>
      <c r="Y206" s="90">
        <f t="shared" si="40"/>
        <v>480</v>
      </c>
      <c r="Z206" s="90">
        <f t="shared" si="41"/>
        <v>7.7972709551656916</v>
      </c>
      <c r="AA206" s="90">
        <f t="shared" si="42"/>
        <v>312</v>
      </c>
      <c r="AB206" s="90">
        <f t="shared" si="43"/>
        <v>299</v>
      </c>
      <c r="AC206" s="86"/>
      <c r="AP206" s="78"/>
      <c r="AQ206" s="109">
        <v>202</v>
      </c>
      <c r="AR206" s="103" t="s">
        <v>177</v>
      </c>
      <c r="AS206" s="101">
        <f t="shared" si="44"/>
        <v>7.7972709551656916</v>
      </c>
      <c r="AT206" s="101">
        <f t="shared" si="45"/>
        <v>7.8174709551656916</v>
      </c>
      <c r="AU206" s="102">
        <f t="shared" si="46"/>
        <v>299</v>
      </c>
      <c r="AV206" s="102" t="str">
        <f t="shared" si="47"/>
        <v>Mentone</v>
      </c>
      <c r="AW206" s="101">
        <f t="shared" si="48"/>
        <v>19.220079902727115</v>
      </c>
      <c r="AX206" s="71"/>
      <c r="AY206" s="71"/>
      <c r="AZ206" s="71"/>
      <c r="BA206" s="71"/>
    </row>
    <row r="207" spans="1:53" x14ac:dyDescent="0.3">
      <c r="A207" s="87">
        <v>203</v>
      </c>
      <c r="C207" s="88" t="s">
        <v>337</v>
      </c>
      <c r="D207" s="89">
        <v>16922</v>
      </c>
      <c r="E207" s="89">
        <v>17335</v>
      </c>
      <c r="F207" s="89">
        <v>18050</v>
      </c>
      <c r="G207" s="89">
        <v>18929</v>
      </c>
      <c r="H207" s="89">
        <v>19777</v>
      </c>
      <c r="I207" s="89">
        <v>20489</v>
      </c>
      <c r="J207" s="89">
        <v>20479</v>
      </c>
      <c r="K207" s="90">
        <v>20848</v>
      </c>
      <c r="L207" s="90">
        <v>21504</v>
      </c>
      <c r="M207" s="90">
        <v>22507</v>
      </c>
      <c r="N207" s="90">
        <v>23319</v>
      </c>
      <c r="O207" s="90">
        <v>24555</v>
      </c>
      <c r="P207" s="90">
        <v>27377</v>
      </c>
      <c r="Q207" s="90">
        <v>28749</v>
      </c>
      <c r="R207" s="90">
        <v>29856</v>
      </c>
      <c r="S207" s="90">
        <v>30889</v>
      </c>
      <c r="T207" s="90">
        <v>31487</v>
      </c>
      <c r="U207" s="90">
        <v>31580</v>
      </c>
      <c r="V207" s="90">
        <v>30669</v>
      </c>
      <c r="W207" s="90">
        <v>31368</v>
      </c>
      <c r="X207" s="90"/>
      <c r="Y207" s="90">
        <f t="shared" si="40"/>
        <v>14446</v>
      </c>
      <c r="Z207" s="90">
        <f t="shared" si="41"/>
        <v>85.36815979198677</v>
      </c>
      <c r="AA207" s="90">
        <f t="shared" si="42"/>
        <v>24</v>
      </c>
      <c r="AB207" s="90">
        <f t="shared" si="43"/>
        <v>44</v>
      </c>
      <c r="AC207" s="86"/>
      <c r="AP207" s="78"/>
      <c r="AQ207" s="109">
        <v>203</v>
      </c>
      <c r="AR207" s="103" t="s">
        <v>337</v>
      </c>
      <c r="AS207" s="101">
        <f t="shared" si="44"/>
        <v>85.36815979198677</v>
      </c>
      <c r="AT207" s="101">
        <f t="shared" si="45"/>
        <v>85.388459791986776</v>
      </c>
      <c r="AU207" s="102">
        <f t="shared" si="46"/>
        <v>44</v>
      </c>
      <c r="AV207" s="102" t="str">
        <f t="shared" si="47"/>
        <v>Altona North</v>
      </c>
      <c r="AW207" s="101">
        <f t="shared" si="48"/>
        <v>19.223616922361693</v>
      </c>
      <c r="AX207" s="71"/>
      <c r="AY207" s="71"/>
      <c r="AZ207" s="71"/>
      <c r="BA207" s="71"/>
    </row>
    <row r="208" spans="1:53" x14ac:dyDescent="0.3">
      <c r="A208" s="87">
        <v>204</v>
      </c>
      <c r="C208" s="91" t="s">
        <v>464</v>
      </c>
      <c r="D208" s="92">
        <v>9919</v>
      </c>
      <c r="E208" s="92">
        <v>10237</v>
      </c>
      <c r="F208" s="92">
        <v>10406</v>
      </c>
      <c r="G208" s="92">
        <v>10798</v>
      </c>
      <c r="H208" s="92">
        <v>11016</v>
      </c>
      <c r="I208" s="92">
        <v>11257</v>
      </c>
      <c r="J208" s="92">
        <v>11685</v>
      </c>
      <c r="K208" s="92">
        <v>12038</v>
      </c>
      <c r="L208" s="92">
        <v>12365</v>
      </c>
      <c r="M208" s="92">
        <v>12672</v>
      </c>
      <c r="N208" s="92">
        <v>13038</v>
      </c>
      <c r="O208" s="92">
        <v>13236</v>
      </c>
      <c r="P208" s="92">
        <v>13971</v>
      </c>
      <c r="Q208" s="92">
        <v>14501</v>
      </c>
      <c r="R208" s="92">
        <v>14921</v>
      </c>
      <c r="S208" s="92">
        <v>15515</v>
      </c>
      <c r="T208" s="92">
        <v>15838</v>
      </c>
      <c r="U208" s="92">
        <v>16130</v>
      </c>
      <c r="V208" s="92">
        <v>15779</v>
      </c>
      <c r="W208" s="92">
        <v>16130</v>
      </c>
      <c r="X208" s="92"/>
      <c r="Y208" s="90">
        <f t="shared" si="40"/>
        <v>6211</v>
      </c>
      <c r="Z208" s="90">
        <f t="shared" si="41"/>
        <v>62.617199314447028</v>
      </c>
      <c r="AA208" s="90">
        <f t="shared" si="42"/>
        <v>71</v>
      </c>
      <c r="AB208" s="90">
        <f t="shared" si="43"/>
        <v>61</v>
      </c>
      <c r="AC208" s="86"/>
      <c r="AP208" s="78"/>
      <c r="AQ208" s="109">
        <v>204</v>
      </c>
      <c r="AR208" s="104" t="s">
        <v>464</v>
      </c>
      <c r="AS208" s="101">
        <f t="shared" si="44"/>
        <v>62.617199314447028</v>
      </c>
      <c r="AT208" s="101">
        <f t="shared" si="45"/>
        <v>62.63759931444703</v>
      </c>
      <c r="AU208" s="102">
        <f t="shared" si="46"/>
        <v>61</v>
      </c>
      <c r="AV208" s="102" t="str">
        <f t="shared" si="47"/>
        <v>Doncaster East</v>
      </c>
      <c r="AW208" s="101">
        <f t="shared" si="48"/>
        <v>19.159084238332845</v>
      </c>
      <c r="AX208" s="71"/>
      <c r="AY208" s="71"/>
      <c r="AZ208" s="71"/>
      <c r="BA208" s="71"/>
    </row>
    <row r="209" spans="1:53" x14ac:dyDescent="0.3">
      <c r="A209" s="87">
        <v>205</v>
      </c>
      <c r="C209" s="88" t="s">
        <v>300</v>
      </c>
      <c r="D209" s="89">
        <v>8599</v>
      </c>
      <c r="E209" s="89">
        <v>8576</v>
      </c>
      <c r="F209" s="89">
        <v>8602</v>
      </c>
      <c r="G209" s="89">
        <v>8625</v>
      </c>
      <c r="H209" s="89">
        <v>8668</v>
      </c>
      <c r="I209" s="89">
        <v>8737</v>
      </c>
      <c r="J209" s="89">
        <v>8768</v>
      </c>
      <c r="K209" s="90">
        <v>8773</v>
      </c>
      <c r="L209" s="90">
        <v>8949</v>
      </c>
      <c r="M209" s="90">
        <v>8944</v>
      </c>
      <c r="N209" s="90">
        <v>8961</v>
      </c>
      <c r="O209" s="90">
        <v>9024</v>
      </c>
      <c r="P209" s="90">
        <v>9498</v>
      </c>
      <c r="Q209" s="90">
        <v>9580</v>
      </c>
      <c r="R209" s="90">
        <v>9656</v>
      </c>
      <c r="S209" s="90">
        <v>9833</v>
      </c>
      <c r="T209" s="90">
        <v>9907</v>
      </c>
      <c r="U209" s="90">
        <v>9920</v>
      </c>
      <c r="V209" s="90">
        <v>10105</v>
      </c>
      <c r="W209" s="90">
        <v>10351</v>
      </c>
      <c r="X209" s="90"/>
      <c r="Y209" s="90">
        <f t="shared" si="40"/>
        <v>1752</v>
      </c>
      <c r="Z209" s="90">
        <f t="shared" si="41"/>
        <v>20.374462146761253</v>
      </c>
      <c r="AA209" s="90">
        <f t="shared" si="42"/>
        <v>216</v>
      </c>
      <c r="AB209" s="90">
        <f t="shared" si="43"/>
        <v>190</v>
      </c>
      <c r="AC209" s="86"/>
      <c r="AP209" s="78"/>
      <c r="AQ209" s="109">
        <v>205</v>
      </c>
      <c r="AR209" s="103" t="s">
        <v>300</v>
      </c>
      <c r="AS209" s="101">
        <f t="shared" si="44"/>
        <v>20.374462146761253</v>
      </c>
      <c r="AT209" s="101">
        <f t="shared" si="45"/>
        <v>20.394962146761252</v>
      </c>
      <c r="AU209" s="102">
        <f t="shared" si="46"/>
        <v>190</v>
      </c>
      <c r="AV209" s="102" t="str">
        <f t="shared" si="47"/>
        <v>Coburg</v>
      </c>
      <c r="AW209" s="101">
        <f t="shared" si="48"/>
        <v>19.017130257801902</v>
      </c>
      <c r="AX209" s="71"/>
      <c r="AY209" s="71"/>
      <c r="AZ209" s="71"/>
      <c r="BA209" s="71"/>
    </row>
    <row r="210" spans="1:53" x14ac:dyDescent="0.3">
      <c r="A210" s="87">
        <v>206</v>
      </c>
      <c r="C210" s="88" t="s">
        <v>234</v>
      </c>
      <c r="D210" s="89">
        <v>3850</v>
      </c>
      <c r="E210" s="89">
        <v>3927</v>
      </c>
      <c r="F210" s="89">
        <v>4032</v>
      </c>
      <c r="G210" s="89">
        <v>4023</v>
      </c>
      <c r="H210" s="89">
        <v>4064</v>
      </c>
      <c r="I210" s="89">
        <v>3567</v>
      </c>
      <c r="J210" s="89">
        <v>3626</v>
      </c>
      <c r="K210" s="90">
        <v>3671</v>
      </c>
      <c r="L210" s="90">
        <v>3746</v>
      </c>
      <c r="M210" s="90">
        <v>3796</v>
      </c>
      <c r="N210" s="90">
        <v>3838</v>
      </c>
      <c r="O210" s="90">
        <v>3929</v>
      </c>
      <c r="P210" s="90">
        <v>3990</v>
      </c>
      <c r="Q210" s="90">
        <v>4048</v>
      </c>
      <c r="R210" s="90">
        <v>4122</v>
      </c>
      <c r="S210" s="90">
        <v>4156</v>
      </c>
      <c r="T210" s="90">
        <v>4178</v>
      </c>
      <c r="U210" s="90">
        <v>4249</v>
      </c>
      <c r="V210" s="90">
        <v>4309</v>
      </c>
      <c r="W210" s="90">
        <v>4353</v>
      </c>
      <c r="X210" s="90"/>
      <c r="Y210" s="90">
        <f t="shared" si="40"/>
        <v>503</v>
      </c>
      <c r="Z210" s="90">
        <f t="shared" si="41"/>
        <v>13.064935064935066</v>
      </c>
      <c r="AA210" s="90">
        <f t="shared" si="42"/>
        <v>305</v>
      </c>
      <c r="AB210" s="90">
        <f t="shared" si="43"/>
        <v>253</v>
      </c>
      <c r="AC210" s="86"/>
      <c r="AP210" s="78"/>
      <c r="AQ210" s="109">
        <v>206</v>
      </c>
      <c r="AR210" s="103" t="s">
        <v>234</v>
      </c>
      <c r="AS210" s="101">
        <f t="shared" si="44"/>
        <v>13.064935064935066</v>
      </c>
      <c r="AT210" s="101">
        <f t="shared" si="45"/>
        <v>13.085535064935065</v>
      </c>
      <c r="AU210" s="102">
        <f t="shared" si="46"/>
        <v>253</v>
      </c>
      <c r="AV210" s="102" t="str">
        <f t="shared" si="47"/>
        <v>Alphington - Fairfield</v>
      </c>
      <c r="AW210" s="101">
        <f t="shared" si="48"/>
        <v>18.994483450351051</v>
      </c>
      <c r="AX210" s="71"/>
      <c r="AY210" s="71"/>
      <c r="AZ210" s="71"/>
      <c r="BA210" s="71"/>
    </row>
    <row r="211" spans="1:53" x14ac:dyDescent="0.3">
      <c r="A211" s="87">
        <v>207</v>
      </c>
      <c r="C211" s="88" t="s">
        <v>356</v>
      </c>
      <c r="D211" s="89">
        <v>14998</v>
      </c>
      <c r="E211" s="89">
        <v>14796</v>
      </c>
      <c r="F211" s="89">
        <v>14656</v>
      </c>
      <c r="G211" s="89">
        <v>14529</v>
      </c>
      <c r="H211" s="89">
        <v>14471</v>
      </c>
      <c r="I211" s="89">
        <v>14404</v>
      </c>
      <c r="J211" s="89">
        <v>14359</v>
      </c>
      <c r="K211" s="90">
        <v>14305</v>
      </c>
      <c r="L211" s="90">
        <v>14243</v>
      </c>
      <c r="M211" s="90">
        <v>14193</v>
      </c>
      <c r="N211" s="90">
        <v>14277</v>
      </c>
      <c r="O211" s="90">
        <v>14405</v>
      </c>
      <c r="P211" s="90">
        <v>14769</v>
      </c>
      <c r="Q211" s="90">
        <v>14586</v>
      </c>
      <c r="R211" s="90">
        <v>14645</v>
      </c>
      <c r="S211" s="90">
        <v>14691</v>
      </c>
      <c r="T211" s="90">
        <v>14550</v>
      </c>
      <c r="U211" s="90">
        <v>14176</v>
      </c>
      <c r="V211" s="90">
        <v>13845</v>
      </c>
      <c r="W211" s="90">
        <v>13879</v>
      </c>
      <c r="X211" s="90"/>
      <c r="Y211" s="90">
        <f t="shared" si="40"/>
        <v>-1119</v>
      </c>
      <c r="Z211" s="90">
        <f t="shared" si="41"/>
        <v>-7.4609947993065733</v>
      </c>
      <c r="AA211" s="90">
        <f t="shared" si="42"/>
        <v>416</v>
      </c>
      <c r="AB211" s="90">
        <f t="shared" si="43"/>
        <v>401</v>
      </c>
      <c r="AC211" s="86"/>
      <c r="AP211" s="78"/>
      <c r="AQ211" s="109">
        <v>207</v>
      </c>
      <c r="AR211" s="103" t="s">
        <v>356</v>
      </c>
      <c r="AS211" s="101">
        <f t="shared" si="44"/>
        <v>-7.4609947993065733</v>
      </c>
      <c r="AT211" s="101">
        <f t="shared" si="45"/>
        <v>-7.4402947993065736</v>
      </c>
      <c r="AU211" s="102">
        <f t="shared" si="46"/>
        <v>406</v>
      </c>
      <c r="AV211" s="102" t="str">
        <f t="shared" si="47"/>
        <v>Elsternwick</v>
      </c>
      <c r="AW211" s="101">
        <f t="shared" si="48"/>
        <v>18.698179738873534</v>
      </c>
      <c r="AX211" s="71"/>
      <c r="AY211" s="71"/>
      <c r="AZ211" s="71"/>
      <c r="BA211" s="71"/>
    </row>
    <row r="212" spans="1:53" x14ac:dyDescent="0.3">
      <c r="A212" s="87">
        <v>208</v>
      </c>
      <c r="C212" s="88" t="s">
        <v>228</v>
      </c>
      <c r="D212" s="89">
        <v>7375</v>
      </c>
      <c r="E212" s="89">
        <v>7986</v>
      </c>
      <c r="F212" s="89">
        <v>8561</v>
      </c>
      <c r="G212" s="89">
        <v>9323</v>
      </c>
      <c r="H212" s="89">
        <v>9858</v>
      </c>
      <c r="I212" s="89">
        <v>10419</v>
      </c>
      <c r="J212" s="89">
        <v>10649</v>
      </c>
      <c r="K212" s="90">
        <v>10821</v>
      </c>
      <c r="L212" s="90">
        <v>11028</v>
      </c>
      <c r="M212" s="90">
        <v>11187</v>
      </c>
      <c r="N212" s="90">
        <v>11281</v>
      </c>
      <c r="O212" s="90">
        <v>11419</v>
      </c>
      <c r="P212" s="90">
        <v>11938</v>
      </c>
      <c r="Q212" s="90">
        <v>12583</v>
      </c>
      <c r="R212" s="90">
        <v>13048</v>
      </c>
      <c r="S212" s="90">
        <v>13254</v>
      </c>
      <c r="T212" s="90">
        <v>13490</v>
      </c>
      <c r="U212" s="90">
        <v>13012</v>
      </c>
      <c r="V212" s="90">
        <v>10772</v>
      </c>
      <c r="W212" s="90">
        <v>11698</v>
      </c>
      <c r="X212" s="90"/>
      <c r="Y212" s="90">
        <f t="shared" si="40"/>
        <v>4323</v>
      </c>
      <c r="Z212" s="90">
        <f t="shared" si="41"/>
        <v>58.616949152542375</v>
      </c>
      <c r="AA212" s="90">
        <f t="shared" si="42"/>
        <v>108</v>
      </c>
      <c r="AB212" s="90">
        <f t="shared" si="43"/>
        <v>64</v>
      </c>
      <c r="AC212" s="86"/>
      <c r="AP212" s="78"/>
      <c r="AQ212" s="109">
        <v>208</v>
      </c>
      <c r="AR212" s="103" t="s">
        <v>228</v>
      </c>
      <c r="AS212" s="101">
        <f t="shared" si="44"/>
        <v>58.616949152542375</v>
      </c>
      <c r="AT212" s="101">
        <f t="shared" si="45"/>
        <v>58.637749152542376</v>
      </c>
      <c r="AU212" s="102">
        <f t="shared" si="46"/>
        <v>64</v>
      </c>
      <c r="AV212" s="102" t="str">
        <f t="shared" si="47"/>
        <v>Fitzroy North</v>
      </c>
      <c r="AW212" s="101">
        <f t="shared" si="48"/>
        <v>18.687361419068736</v>
      </c>
      <c r="AX212" s="71"/>
      <c r="AY212" s="71"/>
      <c r="AZ212" s="71"/>
      <c r="BA212" s="71"/>
    </row>
    <row r="213" spans="1:53" x14ac:dyDescent="0.3">
      <c r="A213" s="87">
        <v>209</v>
      </c>
      <c r="C213" s="88" t="s">
        <v>277</v>
      </c>
      <c r="D213" s="89">
        <v>13076</v>
      </c>
      <c r="E213" s="89">
        <v>13066</v>
      </c>
      <c r="F213" s="89">
        <v>13103</v>
      </c>
      <c r="G213" s="89">
        <v>13164</v>
      </c>
      <c r="H213" s="89">
        <v>13260</v>
      </c>
      <c r="I213" s="89">
        <v>13389</v>
      </c>
      <c r="J213" s="89">
        <v>13436</v>
      </c>
      <c r="K213" s="90">
        <v>13471</v>
      </c>
      <c r="L213" s="90">
        <v>13597</v>
      </c>
      <c r="M213" s="90">
        <v>13708</v>
      </c>
      <c r="N213" s="90">
        <v>13964</v>
      </c>
      <c r="O213" s="90">
        <v>14054</v>
      </c>
      <c r="P213" s="90">
        <v>15742</v>
      </c>
      <c r="Q213" s="90">
        <v>16298</v>
      </c>
      <c r="R213" s="90">
        <v>16765</v>
      </c>
      <c r="S213" s="90">
        <v>17194</v>
      </c>
      <c r="T213" s="90">
        <v>17396</v>
      </c>
      <c r="U213" s="90">
        <v>17222</v>
      </c>
      <c r="V213" s="90">
        <v>16708</v>
      </c>
      <c r="W213" s="90">
        <v>17027</v>
      </c>
      <c r="X213" s="90"/>
      <c r="Y213" s="90">
        <f t="shared" si="40"/>
        <v>3951</v>
      </c>
      <c r="Z213" s="90">
        <f t="shared" si="41"/>
        <v>30.215662282043436</v>
      </c>
      <c r="AA213" s="90">
        <f t="shared" si="42"/>
        <v>114</v>
      </c>
      <c r="AB213" s="90">
        <f t="shared" si="43"/>
        <v>124</v>
      </c>
      <c r="AC213" s="86"/>
      <c r="AP213" s="78"/>
      <c r="AQ213" s="109">
        <v>209</v>
      </c>
      <c r="AR213" s="103" t="s">
        <v>277</v>
      </c>
      <c r="AS213" s="101">
        <f t="shared" si="44"/>
        <v>30.215662282043436</v>
      </c>
      <c r="AT213" s="101">
        <f t="shared" si="45"/>
        <v>30.236562282043437</v>
      </c>
      <c r="AU213" s="102">
        <f t="shared" si="46"/>
        <v>124</v>
      </c>
      <c r="AV213" s="102" t="str">
        <f t="shared" si="47"/>
        <v>Pascoe Vale South</v>
      </c>
      <c r="AW213" s="101">
        <f t="shared" si="48"/>
        <v>18.523474963755994</v>
      </c>
      <c r="AX213" s="71"/>
      <c r="AY213" s="71"/>
      <c r="AZ213" s="71"/>
      <c r="BA213" s="71"/>
    </row>
    <row r="214" spans="1:53" x14ac:dyDescent="0.3">
      <c r="A214" s="87">
        <v>210</v>
      </c>
      <c r="C214" s="88" t="s">
        <v>313</v>
      </c>
      <c r="D214" s="89">
        <v>5396</v>
      </c>
      <c r="E214" s="89">
        <v>5531</v>
      </c>
      <c r="F214" s="89">
        <v>5751</v>
      </c>
      <c r="G214" s="89">
        <v>5773</v>
      </c>
      <c r="H214" s="89">
        <v>5884</v>
      </c>
      <c r="I214" s="89">
        <v>6223</v>
      </c>
      <c r="J214" s="89">
        <v>6419</v>
      </c>
      <c r="K214" s="90">
        <v>6695</v>
      </c>
      <c r="L214" s="90">
        <v>6908</v>
      </c>
      <c r="M214" s="90">
        <v>7146</v>
      </c>
      <c r="N214" s="90">
        <v>7236</v>
      </c>
      <c r="O214" s="90">
        <v>7408</v>
      </c>
      <c r="P214" s="90">
        <v>7760</v>
      </c>
      <c r="Q214" s="90">
        <v>7965</v>
      </c>
      <c r="R214" s="90">
        <v>8152</v>
      </c>
      <c r="S214" s="90">
        <v>8566</v>
      </c>
      <c r="T214" s="90">
        <v>9072</v>
      </c>
      <c r="U214" s="90">
        <v>9722</v>
      </c>
      <c r="V214" s="90">
        <v>10814</v>
      </c>
      <c r="W214" s="90">
        <v>11523</v>
      </c>
      <c r="X214" s="90"/>
      <c r="Y214" s="90">
        <f t="shared" si="40"/>
        <v>6127</v>
      </c>
      <c r="Z214" s="90">
        <f t="shared" si="41"/>
        <v>113.5470719051149</v>
      </c>
      <c r="AA214" s="90">
        <f t="shared" si="42"/>
        <v>72</v>
      </c>
      <c r="AB214" s="90">
        <f t="shared" si="43"/>
        <v>37</v>
      </c>
      <c r="AC214" s="86"/>
      <c r="AP214" s="78"/>
      <c r="AQ214" s="109">
        <v>210</v>
      </c>
      <c r="AR214" s="103" t="s">
        <v>313</v>
      </c>
      <c r="AS214" s="101">
        <f t="shared" si="44"/>
        <v>113.5470719051149</v>
      </c>
      <c r="AT214" s="101">
        <f t="shared" si="45"/>
        <v>113.56807190511491</v>
      </c>
      <c r="AU214" s="102">
        <f t="shared" si="46"/>
        <v>37</v>
      </c>
      <c r="AV214" s="102" t="str">
        <f t="shared" si="47"/>
        <v>Prahran - Windsor</v>
      </c>
      <c r="AW214" s="101">
        <f t="shared" si="48"/>
        <v>18.408599637786995</v>
      </c>
      <c r="AX214" s="71"/>
      <c r="AY214" s="71"/>
      <c r="AZ214" s="71"/>
      <c r="BA214" s="71"/>
    </row>
    <row r="215" spans="1:53" x14ac:dyDescent="0.3">
      <c r="A215" s="87">
        <v>211</v>
      </c>
      <c r="C215" s="91" t="s">
        <v>497</v>
      </c>
      <c r="D215" s="92">
        <v>8125</v>
      </c>
      <c r="E215" s="92">
        <v>8185</v>
      </c>
      <c r="F215" s="92">
        <v>8246</v>
      </c>
      <c r="G215" s="92">
        <v>8328</v>
      </c>
      <c r="H215" s="92">
        <v>8406</v>
      </c>
      <c r="I215" s="92">
        <v>8528</v>
      </c>
      <c r="J215" s="92">
        <v>8650</v>
      </c>
      <c r="K215" s="92">
        <v>8819</v>
      </c>
      <c r="L215" s="92">
        <v>8873</v>
      </c>
      <c r="M215" s="92">
        <v>8948</v>
      </c>
      <c r="N215" s="92">
        <v>8961</v>
      </c>
      <c r="O215" s="92">
        <v>9002</v>
      </c>
      <c r="P215" s="92">
        <v>9182</v>
      </c>
      <c r="Q215" s="92">
        <v>9341</v>
      </c>
      <c r="R215" s="92">
        <v>9443</v>
      </c>
      <c r="S215" s="92">
        <v>9586</v>
      </c>
      <c r="T215" s="92">
        <v>9757</v>
      </c>
      <c r="U215" s="92">
        <v>9794</v>
      </c>
      <c r="V215" s="92">
        <v>9917</v>
      </c>
      <c r="W215" s="92">
        <v>9894</v>
      </c>
      <c r="X215" s="92"/>
      <c r="Y215" s="90">
        <f t="shared" si="40"/>
        <v>1769</v>
      </c>
      <c r="Z215" s="90">
        <f t="shared" si="41"/>
        <v>21.772307692307695</v>
      </c>
      <c r="AA215" s="90">
        <f t="shared" si="42"/>
        <v>214</v>
      </c>
      <c r="AB215" s="90">
        <f t="shared" si="43"/>
        <v>178</v>
      </c>
      <c r="AC215" s="86"/>
      <c r="AP215" s="78"/>
      <c r="AQ215" s="109">
        <v>211</v>
      </c>
      <c r="AR215" s="104" t="s">
        <v>497</v>
      </c>
      <c r="AS215" s="101">
        <f t="shared" si="44"/>
        <v>21.772307692307695</v>
      </c>
      <c r="AT215" s="101">
        <f t="shared" si="45"/>
        <v>21.793407692307696</v>
      </c>
      <c r="AU215" s="102">
        <f t="shared" si="46"/>
        <v>178</v>
      </c>
      <c r="AV215" s="102" t="str">
        <f t="shared" si="47"/>
        <v>Murrumbeena</v>
      </c>
      <c r="AW215" s="101">
        <f t="shared" si="48"/>
        <v>18.385378842895182</v>
      </c>
      <c r="AX215" s="71"/>
      <c r="AY215" s="71"/>
      <c r="AZ215" s="71"/>
      <c r="BA215" s="71"/>
    </row>
    <row r="216" spans="1:53" x14ac:dyDescent="0.3">
      <c r="A216" s="87">
        <v>212</v>
      </c>
      <c r="C216" s="91" t="s">
        <v>534</v>
      </c>
      <c r="D216" s="92">
        <v>10835</v>
      </c>
      <c r="E216" s="92">
        <v>10832</v>
      </c>
      <c r="F216" s="92">
        <v>10819</v>
      </c>
      <c r="G216" s="92">
        <v>10834</v>
      </c>
      <c r="H216" s="92">
        <v>10816</v>
      </c>
      <c r="I216" s="92">
        <v>10823</v>
      </c>
      <c r="J216" s="92">
        <v>10855</v>
      </c>
      <c r="K216" s="92">
        <v>10871</v>
      </c>
      <c r="L216" s="92">
        <v>10886</v>
      </c>
      <c r="M216" s="92">
        <v>10925</v>
      </c>
      <c r="N216" s="92">
        <v>10911</v>
      </c>
      <c r="O216" s="92">
        <v>10839</v>
      </c>
      <c r="P216" s="92">
        <v>11003</v>
      </c>
      <c r="Q216" s="92">
        <v>11056</v>
      </c>
      <c r="R216" s="92">
        <v>11028</v>
      </c>
      <c r="S216" s="92">
        <v>11065</v>
      </c>
      <c r="T216" s="92">
        <v>11097</v>
      </c>
      <c r="U216" s="92">
        <v>11022</v>
      </c>
      <c r="V216" s="92">
        <v>11002</v>
      </c>
      <c r="W216" s="92">
        <v>10952</v>
      </c>
      <c r="X216" s="92"/>
      <c r="Y216" s="90">
        <f t="shared" si="40"/>
        <v>117</v>
      </c>
      <c r="Z216" s="90">
        <f t="shared" si="41"/>
        <v>1.0798338717120441</v>
      </c>
      <c r="AA216" s="90">
        <f t="shared" si="42"/>
        <v>344</v>
      </c>
      <c r="AB216" s="90">
        <f t="shared" si="43"/>
        <v>351</v>
      </c>
      <c r="AC216" s="86"/>
      <c r="AP216" s="78"/>
      <c r="AQ216" s="109">
        <v>212</v>
      </c>
      <c r="AR216" s="104" t="s">
        <v>534</v>
      </c>
      <c r="AS216" s="101">
        <f t="shared" si="44"/>
        <v>1.0798338717120441</v>
      </c>
      <c r="AT216" s="101">
        <f t="shared" si="45"/>
        <v>1.1010338717120443</v>
      </c>
      <c r="AU216" s="102">
        <f t="shared" si="46"/>
        <v>351</v>
      </c>
      <c r="AV216" s="102" t="str">
        <f t="shared" si="47"/>
        <v>Mitcham (Vic.)</v>
      </c>
      <c r="AW216" s="101">
        <f t="shared" si="48"/>
        <v>18.339596856850019</v>
      </c>
      <c r="AX216" s="71"/>
      <c r="AY216" s="71"/>
      <c r="AZ216" s="71"/>
      <c r="BA216" s="71"/>
    </row>
    <row r="217" spans="1:53" x14ac:dyDescent="0.3">
      <c r="A217" s="87">
        <v>213</v>
      </c>
      <c r="C217" s="88" t="s">
        <v>438</v>
      </c>
      <c r="D217" s="92">
        <v>8099</v>
      </c>
      <c r="E217" s="92">
        <v>8194</v>
      </c>
      <c r="F217" s="92">
        <v>8243</v>
      </c>
      <c r="G217" s="92">
        <v>8367</v>
      </c>
      <c r="H217" s="92">
        <v>8495</v>
      </c>
      <c r="I217" s="92">
        <v>8668</v>
      </c>
      <c r="J217" s="92">
        <v>8785</v>
      </c>
      <c r="K217" s="90">
        <v>8895</v>
      </c>
      <c r="L217" s="90">
        <v>9084</v>
      </c>
      <c r="M217" s="90">
        <v>9220</v>
      </c>
      <c r="N217" s="90">
        <v>9348</v>
      </c>
      <c r="O217" s="90">
        <v>9477</v>
      </c>
      <c r="P217" s="90">
        <v>9691</v>
      </c>
      <c r="Q217" s="90">
        <v>9914</v>
      </c>
      <c r="R217" s="90">
        <v>10081</v>
      </c>
      <c r="S217" s="90">
        <v>10226</v>
      </c>
      <c r="T217" s="90">
        <v>10359</v>
      </c>
      <c r="U217" s="90">
        <v>10494</v>
      </c>
      <c r="V217" s="90">
        <v>10562</v>
      </c>
      <c r="W217" s="90">
        <v>10571</v>
      </c>
      <c r="X217" s="90"/>
      <c r="Y217" s="90">
        <f t="shared" si="40"/>
        <v>2472</v>
      </c>
      <c r="Z217" s="90">
        <f t="shared" si="41"/>
        <v>30.522286702061983</v>
      </c>
      <c r="AA217" s="90">
        <f t="shared" si="42"/>
        <v>173</v>
      </c>
      <c r="AB217" s="90">
        <f t="shared" si="43"/>
        <v>121</v>
      </c>
      <c r="AC217" s="86"/>
      <c r="AP217" s="78"/>
      <c r="AQ217" s="109">
        <v>213</v>
      </c>
      <c r="AR217" s="103" t="s">
        <v>438</v>
      </c>
      <c r="AS217" s="101">
        <f t="shared" si="44"/>
        <v>30.522286702061983</v>
      </c>
      <c r="AT217" s="101">
        <f t="shared" si="45"/>
        <v>30.543586702061983</v>
      </c>
      <c r="AU217" s="102">
        <f t="shared" si="46"/>
        <v>121</v>
      </c>
      <c r="AV217" s="102" t="str">
        <f t="shared" si="47"/>
        <v>Ardeer - Albion</v>
      </c>
      <c r="AW217" s="101">
        <f t="shared" si="48"/>
        <v>18.21247892074199</v>
      </c>
      <c r="AX217" s="71"/>
      <c r="AY217" s="71"/>
      <c r="AZ217" s="71"/>
      <c r="BA217" s="71"/>
    </row>
    <row r="218" spans="1:53" x14ac:dyDescent="0.3">
      <c r="A218" s="87">
        <v>214</v>
      </c>
      <c r="C218" s="91" t="s">
        <v>491</v>
      </c>
      <c r="D218" s="92">
        <v>0</v>
      </c>
      <c r="E218" s="92">
        <v>0</v>
      </c>
      <c r="F218" s="92">
        <v>0</v>
      </c>
      <c r="G218" s="92">
        <v>0</v>
      </c>
      <c r="H218" s="92">
        <v>0</v>
      </c>
      <c r="I218" s="92">
        <v>0</v>
      </c>
      <c r="J218" s="92">
        <v>0</v>
      </c>
      <c r="K218" s="92">
        <v>0</v>
      </c>
      <c r="L218" s="92">
        <v>0</v>
      </c>
      <c r="M218" s="92">
        <v>0</v>
      </c>
      <c r="N218" s="92">
        <v>0</v>
      </c>
      <c r="O218" s="92">
        <v>0</v>
      </c>
      <c r="P218" s="92">
        <v>0</v>
      </c>
      <c r="Q218" s="92">
        <v>0</v>
      </c>
      <c r="R218" s="92">
        <v>0</v>
      </c>
      <c r="S218" s="92">
        <v>0</v>
      </c>
      <c r="T218" s="92">
        <v>0</v>
      </c>
      <c r="U218" s="92">
        <v>0</v>
      </c>
      <c r="V218" s="92">
        <v>0</v>
      </c>
      <c r="W218" s="92">
        <v>0</v>
      </c>
      <c r="X218" s="92"/>
      <c r="Y218" s="90">
        <f t="shared" si="40"/>
        <v>0</v>
      </c>
      <c r="Z218" s="90"/>
      <c r="AA218" s="90">
        <f t="shared" si="42"/>
        <v>361</v>
      </c>
      <c r="AB218" s="90"/>
      <c r="AC218" s="86"/>
      <c r="AP218" s="78"/>
      <c r="AQ218" s="109">
        <v>214</v>
      </c>
      <c r="AR218" s="104" t="s">
        <v>491</v>
      </c>
      <c r="AS218" s="101">
        <f t="shared" si="44"/>
        <v>0</v>
      </c>
      <c r="AT218" s="101">
        <f t="shared" si="45"/>
        <v>2.1400000000000002E-2</v>
      </c>
      <c r="AU218" s="102">
        <f t="shared" si="46"/>
        <v>360</v>
      </c>
      <c r="AV218" s="102" t="str">
        <f t="shared" si="47"/>
        <v>Wendouree - Miners Rest</v>
      </c>
      <c r="AW218" s="101">
        <f t="shared" si="48"/>
        <v>17.838869797632682</v>
      </c>
      <c r="AX218" s="71"/>
      <c r="AY218" s="71"/>
      <c r="AZ218" s="71"/>
      <c r="BA218" s="71"/>
    </row>
    <row r="219" spans="1:53" x14ac:dyDescent="0.3">
      <c r="A219" s="87">
        <v>215</v>
      </c>
      <c r="C219" s="91" t="s">
        <v>492</v>
      </c>
      <c r="D219" s="92">
        <v>8585</v>
      </c>
      <c r="E219" s="92">
        <v>8669</v>
      </c>
      <c r="F219" s="92">
        <v>8759</v>
      </c>
      <c r="G219" s="92">
        <v>8891</v>
      </c>
      <c r="H219" s="92">
        <v>9076</v>
      </c>
      <c r="I219" s="92">
        <v>9272</v>
      </c>
      <c r="J219" s="92">
        <v>9453</v>
      </c>
      <c r="K219" s="92">
        <v>9642</v>
      </c>
      <c r="L219" s="92">
        <v>9776</v>
      </c>
      <c r="M219" s="92">
        <v>9879</v>
      </c>
      <c r="N219" s="92">
        <v>9930</v>
      </c>
      <c r="O219" s="92">
        <v>10012</v>
      </c>
      <c r="P219" s="92">
        <v>10035</v>
      </c>
      <c r="Q219" s="92">
        <v>10147</v>
      </c>
      <c r="R219" s="92">
        <v>10303</v>
      </c>
      <c r="S219" s="92">
        <v>10397</v>
      </c>
      <c r="T219" s="92">
        <v>10580</v>
      </c>
      <c r="U219" s="92">
        <v>10760</v>
      </c>
      <c r="V219" s="92">
        <v>11183</v>
      </c>
      <c r="W219" s="92">
        <v>11251</v>
      </c>
      <c r="X219" s="92"/>
      <c r="Y219" s="90">
        <f t="shared" si="40"/>
        <v>2666</v>
      </c>
      <c r="Z219" s="90">
        <f t="shared" si="41"/>
        <v>31.054164239953408</v>
      </c>
      <c r="AA219" s="90">
        <f t="shared" si="42"/>
        <v>163</v>
      </c>
      <c r="AB219" s="90">
        <f t="shared" si="43"/>
        <v>118</v>
      </c>
      <c r="AC219" s="86"/>
      <c r="AP219" s="78"/>
      <c r="AQ219" s="109">
        <v>215</v>
      </c>
      <c r="AR219" s="104" t="s">
        <v>492</v>
      </c>
      <c r="AS219" s="101">
        <f t="shared" si="44"/>
        <v>31.054164239953408</v>
      </c>
      <c r="AT219" s="101">
        <f t="shared" si="45"/>
        <v>31.075664239953408</v>
      </c>
      <c r="AU219" s="102">
        <f t="shared" si="46"/>
        <v>118</v>
      </c>
      <c r="AV219" s="102" t="str">
        <f t="shared" si="47"/>
        <v>Beechworth</v>
      </c>
      <c r="AW219" s="101">
        <f t="shared" si="48"/>
        <v>17.780429594272075</v>
      </c>
      <c r="AX219" s="71"/>
      <c r="AY219" s="71"/>
      <c r="AZ219" s="71"/>
      <c r="BA219" s="71"/>
    </row>
    <row r="220" spans="1:53" x14ac:dyDescent="0.3">
      <c r="A220" s="87">
        <v>216</v>
      </c>
      <c r="C220" s="88" t="s">
        <v>242</v>
      </c>
      <c r="D220" s="89">
        <v>20603</v>
      </c>
      <c r="E220" s="89">
        <v>20349</v>
      </c>
      <c r="F220" s="89">
        <v>20172</v>
      </c>
      <c r="G220" s="89">
        <v>20182</v>
      </c>
      <c r="H220" s="89">
        <v>20345</v>
      </c>
      <c r="I220" s="89">
        <v>20527</v>
      </c>
      <c r="J220" s="89">
        <v>20677</v>
      </c>
      <c r="K220" s="90">
        <v>20782</v>
      </c>
      <c r="L220" s="90">
        <v>21291</v>
      </c>
      <c r="M220" s="90">
        <v>21959</v>
      </c>
      <c r="N220" s="90">
        <v>22548</v>
      </c>
      <c r="O220" s="90">
        <v>23211</v>
      </c>
      <c r="P220" s="90">
        <v>24114</v>
      </c>
      <c r="Q220" s="90">
        <v>24421</v>
      </c>
      <c r="R220" s="90">
        <v>24761</v>
      </c>
      <c r="S220" s="90">
        <v>25073</v>
      </c>
      <c r="T220" s="90">
        <v>25249</v>
      </c>
      <c r="U220" s="90">
        <v>24689</v>
      </c>
      <c r="V220" s="90">
        <v>23485</v>
      </c>
      <c r="W220" s="90">
        <v>23782</v>
      </c>
      <c r="X220" s="90"/>
      <c r="Y220" s="90">
        <f t="shared" si="40"/>
        <v>3179</v>
      </c>
      <c r="Z220" s="90">
        <f t="shared" si="41"/>
        <v>15.429791777896423</v>
      </c>
      <c r="AA220" s="90">
        <f t="shared" si="42"/>
        <v>138</v>
      </c>
      <c r="AB220" s="90">
        <f t="shared" si="43"/>
        <v>236</v>
      </c>
      <c r="AC220" s="86"/>
      <c r="AP220" s="78"/>
      <c r="AQ220" s="109">
        <v>216</v>
      </c>
      <c r="AR220" s="103" t="s">
        <v>242</v>
      </c>
      <c r="AS220" s="101">
        <f t="shared" si="44"/>
        <v>15.429791777896423</v>
      </c>
      <c r="AT220" s="101">
        <f t="shared" si="45"/>
        <v>15.451391777896422</v>
      </c>
      <c r="AU220" s="102">
        <f t="shared" si="46"/>
        <v>236</v>
      </c>
      <c r="AV220" s="102" t="str">
        <f t="shared" si="47"/>
        <v>Geelong West - Hamlyn Heights</v>
      </c>
      <c r="AW220" s="101">
        <f t="shared" si="48"/>
        <v>17.692059045361493</v>
      </c>
      <c r="AX220" s="71"/>
      <c r="AY220" s="71"/>
      <c r="AZ220" s="71"/>
      <c r="BA220" s="71"/>
    </row>
    <row r="221" spans="1:53" x14ac:dyDescent="0.3">
      <c r="A221" s="87">
        <v>217</v>
      </c>
      <c r="C221" s="88" t="s">
        <v>397</v>
      </c>
      <c r="D221" s="89">
        <v>20388</v>
      </c>
      <c r="E221" s="89">
        <v>21036</v>
      </c>
      <c r="F221" s="89">
        <v>21236</v>
      </c>
      <c r="G221" s="89">
        <v>21638</v>
      </c>
      <c r="H221" s="89">
        <v>22222</v>
      </c>
      <c r="I221" s="89">
        <v>22770</v>
      </c>
      <c r="J221" s="89">
        <v>23095</v>
      </c>
      <c r="K221" s="90">
        <v>23163</v>
      </c>
      <c r="L221" s="90">
        <v>23209</v>
      </c>
      <c r="M221" s="90">
        <v>23288</v>
      </c>
      <c r="N221" s="90">
        <v>23490</v>
      </c>
      <c r="O221" s="90">
        <v>23663</v>
      </c>
      <c r="P221" s="90">
        <v>24792</v>
      </c>
      <c r="Q221" s="90">
        <v>24926</v>
      </c>
      <c r="R221" s="90">
        <v>25155</v>
      </c>
      <c r="S221" s="90">
        <v>25293</v>
      </c>
      <c r="T221" s="90">
        <v>25540</v>
      </c>
      <c r="U221" s="90">
        <v>25557</v>
      </c>
      <c r="V221" s="90">
        <v>25361</v>
      </c>
      <c r="W221" s="90">
        <v>25563</v>
      </c>
      <c r="X221" s="90"/>
      <c r="Y221" s="90">
        <f t="shared" si="40"/>
        <v>5175</v>
      </c>
      <c r="Z221" s="90">
        <f t="shared" si="41"/>
        <v>25.382577987051206</v>
      </c>
      <c r="AA221" s="90">
        <f t="shared" si="42"/>
        <v>85</v>
      </c>
      <c r="AB221" s="90">
        <f t="shared" si="43"/>
        <v>150</v>
      </c>
      <c r="AC221" s="86"/>
      <c r="AP221" s="78"/>
      <c r="AQ221" s="109">
        <v>217</v>
      </c>
      <c r="AR221" s="103" t="s">
        <v>397</v>
      </c>
      <c r="AS221" s="101">
        <f t="shared" si="44"/>
        <v>25.382577987051206</v>
      </c>
      <c r="AT221" s="101">
        <f t="shared" si="45"/>
        <v>25.404277987051206</v>
      </c>
      <c r="AU221" s="102">
        <f t="shared" si="46"/>
        <v>150</v>
      </c>
      <c r="AV221" s="102" t="str">
        <f t="shared" si="47"/>
        <v>Echuca</v>
      </c>
      <c r="AW221" s="101">
        <f t="shared" si="48"/>
        <v>17.67592872244035</v>
      </c>
      <c r="AX221" s="71"/>
      <c r="AY221" s="71"/>
      <c r="AZ221" s="71"/>
      <c r="BA221" s="71"/>
    </row>
    <row r="222" spans="1:53" x14ac:dyDescent="0.3">
      <c r="A222" s="87">
        <v>218</v>
      </c>
      <c r="C222" s="91" t="s">
        <v>451</v>
      </c>
      <c r="D222" s="92">
        <v>14213</v>
      </c>
      <c r="E222" s="92">
        <v>14417</v>
      </c>
      <c r="F222" s="92">
        <v>14684</v>
      </c>
      <c r="G222" s="92">
        <v>14878</v>
      </c>
      <c r="H222" s="92">
        <v>15100</v>
      </c>
      <c r="I222" s="92">
        <v>15283</v>
      </c>
      <c r="J222" s="92">
        <v>15503</v>
      </c>
      <c r="K222" s="92">
        <v>15861</v>
      </c>
      <c r="L222" s="92">
        <v>16392</v>
      </c>
      <c r="M222" s="92">
        <v>16841</v>
      </c>
      <c r="N222" s="92">
        <v>17251</v>
      </c>
      <c r="O222" s="92">
        <v>17541</v>
      </c>
      <c r="P222" s="92">
        <v>18552</v>
      </c>
      <c r="Q222" s="92">
        <v>19240</v>
      </c>
      <c r="R222" s="92">
        <v>19978</v>
      </c>
      <c r="S222" s="92">
        <v>20579</v>
      </c>
      <c r="T222" s="92">
        <v>20938</v>
      </c>
      <c r="U222" s="92">
        <v>21289</v>
      </c>
      <c r="V222" s="92">
        <v>21365</v>
      </c>
      <c r="W222" s="92">
        <v>22090</v>
      </c>
      <c r="X222" s="92"/>
      <c r="Y222" s="90">
        <f t="shared" si="40"/>
        <v>7877</v>
      </c>
      <c r="Z222" s="90">
        <f t="shared" si="41"/>
        <v>55.421093365229012</v>
      </c>
      <c r="AA222" s="90">
        <f t="shared" si="42"/>
        <v>52</v>
      </c>
      <c r="AB222" s="90">
        <f t="shared" si="43"/>
        <v>70</v>
      </c>
      <c r="AC222" s="86"/>
      <c r="AP222" s="78"/>
      <c r="AQ222" s="109">
        <v>218</v>
      </c>
      <c r="AR222" s="104" t="s">
        <v>451</v>
      </c>
      <c r="AS222" s="101">
        <f t="shared" si="44"/>
        <v>55.421093365229012</v>
      </c>
      <c r="AT222" s="101">
        <f t="shared" si="45"/>
        <v>55.442893365229011</v>
      </c>
      <c r="AU222" s="102">
        <f t="shared" si="46"/>
        <v>70</v>
      </c>
      <c r="AV222" s="102" t="str">
        <f t="shared" si="47"/>
        <v>Seddon - Kingsville</v>
      </c>
      <c r="AW222" s="101">
        <f t="shared" si="48"/>
        <v>17.441432601496381</v>
      </c>
      <c r="AX222" s="71"/>
      <c r="AY222" s="71"/>
      <c r="AZ222" s="71"/>
      <c r="BA222" s="71"/>
    </row>
    <row r="223" spans="1:53" x14ac:dyDescent="0.3">
      <c r="A223" s="87">
        <v>219</v>
      </c>
      <c r="C223" s="88" t="s">
        <v>386</v>
      </c>
      <c r="D223" s="89">
        <v>4553</v>
      </c>
      <c r="E223" s="89">
        <v>4553</v>
      </c>
      <c r="F223" s="89">
        <v>4551</v>
      </c>
      <c r="G223" s="89">
        <v>4571</v>
      </c>
      <c r="H223" s="89">
        <v>4665</v>
      </c>
      <c r="I223" s="89">
        <v>4830</v>
      </c>
      <c r="J223" s="89">
        <v>5130</v>
      </c>
      <c r="K223" s="90">
        <v>5587</v>
      </c>
      <c r="L223" s="90">
        <v>6138</v>
      </c>
      <c r="M223" s="90">
        <v>6469</v>
      </c>
      <c r="N223" s="90">
        <v>7096</v>
      </c>
      <c r="O223" s="90">
        <v>7794</v>
      </c>
      <c r="P223" s="90">
        <v>9429</v>
      </c>
      <c r="Q223" s="90">
        <v>10279</v>
      </c>
      <c r="R223" s="90">
        <v>10953</v>
      </c>
      <c r="S223" s="90">
        <v>11577</v>
      </c>
      <c r="T223" s="90">
        <v>12005</v>
      </c>
      <c r="U223" s="90">
        <v>11809</v>
      </c>
      <c r="V223" s="90">
        <v>11891</v>
      </c>
      <c r="W223" s="90">
        <v>12421</v>
      </c>
      <c r="X223" s="90"/>
      <c r="Y223" s="90">
        <f t="shared" si="40"/>
        <v>7868</v>
      </c>
      <c r="Z223" s="90">
        <f t="shared" si="41"/>
        <v>172.80913683285746</v>
      </c>
      <c r="AA223" s="90">
        <f t="shared" si="42"/>
        <v>53</v>
      </c>
      <c r="AB223" s="90">
        <f t="shared" si="43"/>
        <v>22</v>
      </c>
      <c r="AC223" s="86"/>
      <c r="AP223" s="78"/>
      <c r="AQ223" s="109">
        <v>219</v>
      </c>
      <c r="AR223" s="103" t="s">
        <v>386</v>
      </c>
      <c r="AS223" s="101">
        <f t="shared" si="44"/>
        <v>172.80913683285746</v>
      </c>
      <c r="AT223" s="101">
        <f t="shared" si="45"/>
        <v>172.83103683285745</v>
      </c>
      <c r="AU223" s="102">
        <f t="shared" si="46"/>
        <v>22</v>
      </c>
      <c r="AV223" s="102" t="str">
        <f t="shared" si="47"/>
        <v>Leongatha</v>
      </c>
      <c r="AW223" s="101">
        <f t="shared" si="48"/>
        <v>16.979805083894302</v>
      </c>
      <c r="AX223" s="71"/>
      <c r="AY223" s="71"/>
      <c r="AZ223" s="71"/>
      <c r="BA223" s="71"/>
    </row>
    <row r="224" spans="1:53" x14ac:dyDescent="0.3">
      <c r="A224" s="87">
        <v>220</v>
      </c>
      <c r="C224" s="91" t="s">
        <v>498</v>
      </c>
      <c r="D224" s="92">
        <v>9953</v>
      </c>
      <c r="E224" s="92">
        <v>10026</v>
      </c>
      <c r="F224" s="92">
        <v>10029</v>
      </c>
      <c r="G224" s="92">
        <v>10118</v>
      </c>
      <c r="H224" s="92">
        <v>10240</v>
      </c>
      <c r="I224" s="92">
        <v>10393</v>
      </c>
      <c r="J224" s="92">
        <v>10535</v>
      </c>
      <c r="K224" s="92">
        <v>10678</v>
      </c>
      <c r="L224" s="92">
        <v>10804</v>
      </c>
      <c r="M224" s="92">
        <v>10874</v>
      </c>
      <c r="N224" s="92">
        <v>10886</v>
      </c>
      <c r="O224" s="92">
        <v>10939</v>
      </c>
      <c r="P224" s="92">
        <v>11232</v>
      </c>
      <c r="Q224" s="92">
        <v>11248</v>
      </c>
      <c r="R224" s="92">
        <v>11358</v>
      </c>
      <c r="S224" s="92">
        <v>11470</v>
      </c>
      <c r="T224" s="92">
        <v>11473</v>
      </c>
      <c r="U224" s="92">
        <v>11546</v>
      </c>
      <c r="V224" s="92">
        <v>11562</v>
      </c>
      <c r="W224" s="92">
        <v>11643</v>
      </c>
      <c r="X224" s="92"/>
      <c r="Y224" s="90">
        <f t="shared" si="40"/>
        <v>1690</v>
      </c>
      <c r="Z224" s="90">
        <f t="shared" si="41"/>
        <v>16.979805083894302</v>
      </c>
      <c r="AA224" s="90">
        <f t="shared" si="42"/>
        <v>222</v>
      </c>
      <c r="AB224" s="90">
        <f t="shared" si="43"/>
        <v>219</v>
      </c>
      <c r="AC224" s="86"/>
      <c r="AP224" s="78"/>
      <c r="AQ224" s="109">
        <v>220</v>
      </c>
      <c r="AR224" s="104" t="s">
        <v>498</v>
      </c>
      <c r="AS224" s="101">
        <f t="shared" si="44"/>
        <v>16.979805083894302</v>
      </c>
      <c r="AT224" s="101">
        <f t="shared" si="45"/>
        <v>17.0018050838943</v>
      </c>
      <c r="AU224" s="102">
        <f t="shared" si="46"/>
        <v>219</v>
      </c>
      <c r="AV224" s="102" t="str">
        <f t="shared" si="47"/>
        <v>Vermont</v>
      </c>
      <c r="AW224" s="101">
        <f t="shared" si="48"/>
        <v>16.962131543060945</v>
      </c>
      <c r="AX224" s="71"/>
      <c r="AY224" s="71"/>
      <c r="AZ224" s="71"/>
      <c r="BA224" s="71"/>
    </row>
    <row r="225" spans="1:53" x14ac:dyDescent="0.3">
      <c r="A225" s="87">
        <v>221</v>
      </c>
      <c r="C225" s="91" t="s">
        <v>452</v>
      </c>
      <c r="D225" s="92">
        <v>8877</v>
      </c>
      <c r="E225" s="92">
        <v>8965</v>
      </c>
      <c r="F225" s="92">
        <v>9067</v>
      </c>
      <c r="G225" s="92">
        <v>9065</v>
      </c>
      <c r="H225" s="92">
        <v>9219</v>
      </c>
      <c r="I225" s="92">
        <v>9485</v>
      </c>
      <c r="J225" s="92">
        <v>9784</v>
      </c>
      <c r="K225" s="92">
        <v>10230</v>
      </c>
      <c r="L225" s="92">
        <v>10593</v>
      </c>
      <c r="M225" s="92">
        <v>11100</v>
      </c>
      <c r="N225" s="92">
        <v>11588</v>
      </c>
      <c r="O225" s="92">
        <v>12019</v>
      </c>
      <c r="P225" s="92">
        <v>13004</v>
      </c>
      <c r="Q225" s="92">
        <v>13528</v>
      </c>
      <c r="R225" s="92">
        <v>13753</v>
      </c>
      <c r="S225" s="92">
        <v>13836</v>
      </c>
      <c r="T225" s="92">
        <v>13921</v>
      </c>
      <c r="U225" s="92">
        <v>13942</v>
      </c>
      <c r="V225" s="92">
        <v>13330</v>
      </c>
      <c r="W225" s="92">
        <v>13516</v>
      </c>
      <c r="X225" s="92"/>
      <c r="Y225" s="90">
        <f t="shared" si="40"/>
        <v>4639</v>
      </c>
      <c r="Z225" s="90">
        <f t="shared" si="41"/>
        <v>52.258645938943339</v>
      </c>
      <c r="AA225" s="90">
        <f t="shared" si="42"/>
        <v>100</v>
      </c>
      <c r="AB225" s="90">
        <f t="shared" si="43"/>
        <v>77</v>
      </c>
      <c r="AC225" s="86"/>
      <c r="AP225" s="78"/>
      <c r="AQ225" s="109">
        <v>221</v>
      </c>
      <c r="AR225" s="104" t="s">
        <v>452</v>
      </c>
      <c r="AS225" s="101">
        <f t="shared" si="44"/>
        <v>52.258645938943339</v>
      </c>
      <c r="AT225" s="101">
        <f t="shared" si="45"/>
        <v>52.28074593894334</v>
      </c>
      <c r="AU225" s="102">
        <f t="shared" si="46"/>
        <v>77</v>
      </c>
      <c r="AV225" s="102" t="str">
        <f t="shared" si="47"/>
        <v>Strathmore</v>
      </c>
      <c r="AW225" s="101">
        <f t="shared" si="48"/>
        <v>16.961250849762067</v>
      </c>
      <c r="AX225" s="71"/>
      <c r="AY225" s="71"/>
      <c r="AZ225" s="71"/>
      <c r="BA225" s="71"/>
    </row>
    <row r="226" spans="1:53" x14ac:dyDescent="0.3">
      <c r="A226" s="87">
        <v>222</v>
      </c>
      <c r="C226" s="88" t="s">
        <v>301</v>
      </c>
      <c r="D226" s="89">
        <v>16719</v>
      </c>
      <c r="E226" s="89">
        <v>16904</v>
      </c>
      <c r="F226" s="89">
        <v>17169</v>
      </c>
      <c r="G226" s="89">
        <v>17445</v>
      </c>
      <c r="H226" s="89">
        <v>17889</v>
      </c>
      <c r="I226" s="89">
        <v>18306</v>
      </c>
      <c r="J226" s="89">
        <v>18454</v>
      </c>
      <c r="K226" s="90">
        <v>18517</v>
      </c>
      <c r="L226" s="90">
        <v>18624</v>
      </c>
      <c r="M226" s="90">
        <v>18607</v>
      </c>
      <c r="N226" s="90">
        <v>18794</v>
      </c>
      <c r="O226" s="90">
        <v>19145</v>
      </c>
      <c r="P226" s="90">
        <v>19420</v>
      </c>
      <c r="Q226" s="90">
        <v>19630</v>
      </c>
      <c r="R226" s="90">
        <v>19780</v>
      </c>
      <c r="S226" s="90">
        <v>19860</v>
      </c>
      <c r="T226" s="90">
        <v>19900</v>
      </c>
      <c r="U226" s="90">
        <v>19736</v>
      </c>
      <c r="V226" s="90">
        <v>19909</v>
      </c>
      <c r="W226" s="90">
        <v>20043</v>
      </c>
      <c r="X226" s="90"/>
      <c r="Y226" s="90">
        <f t="shared" si="40"/>
        <v>3324</v>
      </c>
      <c r="Z226" s="90">
        <f t="shared" si="41"/>
        <v>19.881571864345954</v>
      </c>
      <c r="AA226" s="90">
        <f t="shared" si="42"/>
        <v>132</v>
      </c>
      <c r="AB226" s="90">
        <f t="shared" si="43"/>
        <v>195</v>
      </c>
      <c r="AC226" s="86"/>
      <c r="AP226" s="78"/>
      <c r="AQ226" s="109">
        <v>222</v>
      </c>
      <c r="AR226" s="103" t="s">
        <v>301</v>
      </c>
      <c r="AS226" s="101">
        <f t="shared" si="44"/>
        <v>19.881571864345954</v>
      </c>
      <c r="AT226" s="101">
        <f t="shared" si="45"/>
        <v>19.903771864345956</v>
      </c>
      <c r="AU226" s="102">
        <f t="shared" si="46"/>
        <v>195</v>
      </c>
      <c r="AV226" s="102" t="str">
        <f t="shared" si="47"/>
        <v>Ringwood East</v>
      </c>
      <c r="AW226" s="101">
        <f t="shared" si="48"/>
        <v>16.934561107175938</v>
      </c>
      <c r="AX226" s="71"/>
      <c r="AY226" s="71"/>
      <c r="AZ226" s="71"/>
      <c r="BA226" s="71"/>
    </row>
    <row r="227" spans="1:53" x14ac:dyDescent="0.3">
      <c r="A227" s="87">
        <v>223</v>
      </c>
      <c r="C227" s="91" t="s">
        <v>535</v>
      </c>
      <c r="D227" s="92">
        <v>4274</v>
      </c>
      <c r="E227" s="92">
        <v>4240</v>
      </c>
      <c r="F227" s="92">
        <v>4221</v>
      </c>
      <c r="G227" s="92">
        <v>4139</v>
      </c>
      <c r="H227" s="92">
        <v>4100</v>
      </c>
      <c r="I227" s="92">
        <v>4056</v>
      </c>
      <c r="J227" s="92">
        <v>3935</v>
      </c>
      <c r="K227" s="92">
        <v>3814</v>
      </c>
      <c r="L227" s="92">
        <v>3802</v>
      </c>
      <c r="M227" s="92">
        <v>3776</v>
      </c>
      <c r="N227" s="92">
        <v>3742</v>
      </c>
      <c r="O227" s="92">
        <v>3712</v>
      </c>
      <c r="P227" s="92">
        <v>3892</v>
      </c>
      <c r="Q227" s="92">
        <v>3860</v>
      </c>
      <c r="R227" s="92">
        <v>3874</v>
      </c>
      <c r="S227" s="92">
        <v>3856</v>
      </c>
      <c r="T227" s="92">
        <v>3874</v>
      </c>
      <c r="U227" s="92">
        <v>3925</v>
      </c>
      <c r="V227" s="92">
        <v>3968</v>
      </c>
      <c r="W227" s="92">
        <v>3944</v>
      </c>
      <c r="X227" s="92"/>
      <c r="Y227" s="90">
        <f t="shared" si="40"/>
        <v>-330</v>
      </c>
      <c r="Z227" s="90">
        <f t="shared" si="41"/>
        <v>-7.7211043518951801</v>
      </c>
      <c r="AA227" s="90">
        <f t="shared" si="42"/>
        <v>389</v>
      </c>
      <c r="AB227" s="90">
        <f t="shared" si="43"/>
        <v>404</v>
      </c>
      <c r="AC227" s="86"/>
      <c r="AP227" s="78"/>
      <c r="AQ227" s="109">
        <v>223</v>
      </c>
      <c r="AR227" s="104" t="s">
        <v>535</v>
      </c>
      <c r="AS227" s="101">
        <f t="shared" si="44"/>
        <v>-7.7211043518951801</v>
      </c>
      <c r="AT227" s="101">
        <f t="shared" si="45"/>
        <v>-7.6988043518951796</v>
      </c>
      <c r="AU227" s="102">
        <f t="shared" si="46"/>
        <v>409</v>
      </c>
      <c r="AV227" s="102" t="str">
        <f t="shared" si="47"/>
        <v>Burwood East</v>
      </c>
      <c r="AW227" s="101">
        <f t="shared" si="48"/>
        <v>16.920806689621248</v>
      </c>
      <c r="AX227" s="71"/>
      <c r="AY227" s="71"/>
      <c r="AZ227" s="71"/>
      <c r="BA227" s="71"/>
    </row>
    <row r="228" spans="1:53" x14ac:dyDescent="0.3">
      <c r="A228" s="87">
        <v>224</v>
      </c>
      <c r="C228" s="88" t="s">
        <v>441</v>
      </c>
      <c r="D228" s="92">
        <v>7703</v>
      </c>
      <c r="E228" s="92">
        <v>7606</v>
      </c>
      <c r="F228" s="92">
        <v>7513</v>
      </c>
      <c r="G228" s="92">
        <v>7464</v>
      </c>
      <c r="H228" s="92">
        <v>7397</v>
      </c>
      <c r="I228" s="92">
        <v>7324</v>
      </c>
      <c r="J228" s="92">
        <v>7234</v>
      </c>
      <c r="K228" s="90">
        <v>7111</v>
      </c>
      <c r="L228" s="90">
        <v>7055</v>
      </c>
      <c r="M228" s="90">
        <v>6993</v>
      </c>
      <c r="N228" s="90">
        <v>6933</v>
      </c>
      <c r="O228" s="90">
        <v>6919</v>
      </c>
      <c r="P228" s="90">
        <v>7097</v>
      </c>
      <c r="Q228" s="90">
        <v>7052</v>
      </c>
      <c r="R228" s="90">
        <v>7055</v>
      </c>
      <c r="S228" s="90">
        <v>7035</v>
      </c>
      <c r="T228" s="90">
        <v>7003</v>
      </c>
      <c r="U228" s="90">
        <v>7026</v>
      </c>
      <c r="V228" s="90">
        <v>7274</v>
      </c>
      <c r="W228" s="90">
        <v>7256</v>
      </c>
      <c r="X228" s="90"/>
      <c r="Y228" s="90">
        <f t="shared" si="40"/>
        <v>-447</v>
      </c>
      <c r="Z228" s="90">
        <f t="shared" si="41"/>
        <v>-5.8029339218486307</v>
      </c>
      <c r="AA228" s="90">
        <f t="shared" si="42"/>
        <v>397</v>
      </c>
      <c r="AB228" s="90">
        <f t="shared" si="43"/>
        <v>395</v>
      </c>
      <c r="AC228" s="86"/>
      <c r="AP228" s="78"/>
      <c r="AQ228" s="109">
        <v>224</v>
      </c>
      <c r="AR228" s="103" t="s">
        <v>441</v>
      </c>
      <c r="AS228" s="101">
        <f t="shared" si="44"/>
        <v>-5.8029339218486307</v>
      </c>
      <c r="AT228" s="101">
        <f t="shared" si="45"/>
        <v>-5.7805339218486305</v>
      </c>
      <c r="AU228" s="102">
        <f t="shared" si="46"/>
        <v>400</v>
      </c>
      <c r="AV228" s="102" t="str">
        <f t="shared" si="47"/>
        <v>Maffra</v>
      </c>
      <c r="AW228" s="101">
        <f t="shared" si="48"/>
        <v>16.897720271102894</v>
      </c>
      <c r="AX228" s="71"/>
      <c r="AY228" s="71"/>
      <c r="AZ228" s="71"/>
      <c r="BA228" s="71"/>
    </row>
    <row r="229" spans="1:53" x14ac:dyDescent="0.3">
      <c r="A229" s="87">
        <v>225</v>
      </c>
      <c r="C229" s="91" t="s">
        <v>508</v>
      </c>
      <c r="D229" s="92">
        <v>3721</v>
      </c>
      <c r="E229" s="92">
        <v>3700</v>
      </c>
      <c r="F229" s="92">
        <v>3685</v>
      </c>
      <c r="G229" s="92">
        <v>3730</v>
      </c>
      <c r="H229" s="92">
        <v>3769</v>
      </c>
      <c r="I229" s="92">
        <v>3806</v>
      </c>
      <c r="J229" s="92">
        <v>3861</v>
      </c>
      <c r="K229" s="92">
        <v>3902</v>
      </c>
      <c r="L229" s="92">
        <v>3943</v>
      </c>
      <c r="M229" s="92">
        <v>3932</v>
      </c>
      <c r="N229" s="92">
        <v>3887</v>
      </c>
      <c r="O229" s="92">
        <v>3873</v>
      </c>
      <c r="P229" s="92">
        <v>4363</v>
      </c>
      <c r="Q229" s="92">
        <v>4398</v>
      </c>
      <c r="R229" s="92">
        <v>4403</v>
      </c>
      <c r="S229" s="92">
        <v>4452</v>
      </c>
      <c r="T229" s="92">
        <v>4576</v>
      </c>
      <c r="U229" s="92">
        <v>4647</v>
      </c>
      <c r="V229" s="92">
        <v>4950</v>
      </c>
      <c r="W229" s="92">
        <v>4966</v>
      </c>
      <c r="X229" s="92"/>
      <c r="Y229" s="90">
        <f t="shared" si="40"/>
        <v>1245</v>
      </c>
      <c r="Z229" s="90">
        <f t="shared" si="41"/>
        <v>33.458747648481591</v>
      </c>
      <c r="AA229" s="90">
        <f t="shared" si="42"/>
        <v>254</v>
      </c>
      <c r="AB229" s="90">
        <f t="shared" si="43"/>
        <v>105</v>
      </c>
      <c r="AC229" s="86"/>
      <c r="AP229" s="78"/>
      <c r="AQ229" s="109">
        <v>225</v>
      </c>
      <c r="AR229" s="104" t="s">
        <v>508</v>
      </c>
      <c r="AS229" s="101">
        <f t="shared" si="44"/>
        <v>33.458747648481591</v>
      </c>
      <c r="AT229" s="101">
        <f t="shared" si="45"/>
        <v>33.481247648481592</v>
      </c>
      <c r="AU229" s="102">
        <f t="shared" si="46"/>
        <v>105</v>
      </c>
      <c r="AV229" s="102" t="str">
        <f t="shared" si="47"/>
        <v>Altona</v>
      </c>
      <c r="AW229" s="101">
        <f t="shared" si="48"/>
        <v>16.612131890259249</v>
      </c>
      <c r="AX229" s="71"/>
      <c r="AY229" s="71"/>
      <c r="AZ229" s="71"/>
      <c r="BA229" s="71"/>
    </row>
    <row r="230" spans="1:53" x14ac:dyDescent="0.3">
      <c r="A230" s="87">
        <v>226</v>
      </c>
      <c r="C230" s="91" t="s">
        <v>457</v>
      </c>
      <c r="D230" s="92">
        <v>4816</v>
      </c>
      <c r="E230" s="92">
        <v>4818</v>
      </c>
      <c r="F230" s="92">
        <v>4799</v>
      </c>
      <c r="G230" s="92">
        <v>4871</v>
      </c>
      <c r="H230" s="92">
        <v>4989</v>
      </c>
      <c r="I230" s="92">
        <v>5073</v>
      </c>
      <c r="J230" s="92">
        <v>5123</v>
      </c>
      <c r="K230" s="92">
        <v>5151</v>
      </c>
      <c r="L230" s="92">
        <v>5151</v>
      </c>
      <c r="M230" s="92">
        <v>5146</v>
      </c>
      <c r="N230" s="92">
        <v>4975</v>
      </c>
      <c r="O230" s="92">
        <v>4941</v>
      </c>
      <c r="P230" s="92">
        <v>5293</v>
      </c>
      <c r="Q230" s="92">
        <v>5334</v>
      </c>
      <c r="R230" s="92">
        <v>5407</v>
      </c>
      <c r="S230" s="92">
        <v>5444</v>
      </c>
      <c r="T230" s="92">
        <v>5615</v>
      </c>
      <c r="U230" s="92">
        <v>5851</v>
      </c>
      <c r="V230" s="92">
        <v>6273</v>
      </c>
      <c r="W230" s="92">
        <v>6215</v>
      </c>
      <c r="X230" s="92"/>
      <c r="Y230" s="90">
        <f t="shared" si="40"/>
        <v>1399</v>
      </c>
      <c r="Z230" s="90">
        <f t="shared" si="41"/>
        <v>29.049003322259136</v>
      </c>
      <c r="AA230" s="90">
        <f t="shared" si="42"/>
        <v>245</v>
      </c>
      <c r="AB230" s="90">
        <f t="shared" si="43"/>
        <v>129</v>
      </c>
      <c r="AC230" s="86"/>
      <c r="AP230" s="78"/>
      <c r="AQ230" s="109">
        <v>226</v>
      </c>
      <c r="AR230" s="104" t="s">
        <v>457</v>
      </c>
      <c r="AS230" s="101">
        <f t="shared" si="44"/>
        <v>29.049003322259136</v>
      </c>
      <c r="AT230" s="101">
        <f t="shared" si="45"/>
        <v>29.071603322259136</v>
      </c>
      <c r="AU230" s="102">
        <f t="shared" si="46"/>
        <v>129</v>
      </c>
      <c r="AV230" s="102" t="str">
        <f t="shared" si="47"/>
        <v>Sunshine North</v>
      </c>
      <c r="AW230" s="101">
        <f t="shared" si="48"/>
        <v>16.47911501049018</v>
      </c>
      <c r="AX230" s="71"/>
      <c r="AY230" s="71"/>
      <c r="AZ230" s="71"/>
      <c r="BA230" s="71"/>
    </row>
    <row r="231" spans="1:53" x14ac:dyDescent="0.3">
      <c r="A231" s="87">
        <v>227</v>
      </c>
      <c r="C231" s="88" t="s">
        <v>329</v>
      </c>
      <c r="D231" s="89">
        <v>3320</v>
      </c>
      <c r="E231" s="89">
        <v>4091</v>
      </c>
      <c r="F231" s="89">
        <v>5130</v>
      </c>
      <c r="G231" s="89">
        <v>6319</v>
      </c>
      <c r="H231" s="89">
        <v>7660</v>
      </c>
      <c r="I231" s="89">
        <v>9002</v>
      </c>
      <c r="J231" s="89">
        <v>10529</v>
      </c>
      <c r="K231" s="90">
        <v>12107</v>
      </c>
      <c r="L231" s="90">
        <v>13030</v>
      </c>
      <c r="M231" s="90">
        <v>14209</v>
      </c>
      <c r="N231" s="90">
        <v>14904</v>
      </c>
      <c r="O231" s="90">
        <v>15612</v>
      </c>
      <c r="P231" s="90">
        <v>16166</v>
      </c>
      <c r="Q231" s="90">
        <v>16614</v>
      </c>
      <c r="R231" s="90">
        <v>17132</v>
      </c>
      <c r="S231" s="90">
        <v>17486</v>
      </c>
      <c r="T231" s="90">
        <v>17951</v>
      </c>
      <c r="U231" s="90">
        <v>18072</v>
      </c>
      <c r="V231" s="90">
        <v>18648</v>
      </c>
      <c r="W231" s="90">
        <v>19029</v>
      </c>
      <c r="X231" s="90"/>
      <c r="Y231" s="90">
        <f t="shared" si="40"/>
        <v>15709</v>
      </c>
      <c r="Z231" s="90">
        <f t="shared" si="41"/>
        <v>473.16265060240966</v>
      </c>
      <c r="AA231" s="90">
        <f t="shared" si="42"/>
        <v>21</v>
      </c>
      <c r="AB231" s="90">
        <f t="shared" si="43"/>
        <v>8</v>
      </c>
      <c r="AC231" s="86"/>
      <c r="AP231" s="78"/>
      <c r="AQ231" s="109">
        <v>227</v>
      </c>
      <c r="AR231" s="103" t="s">
        <v>329</v>
      </c>
      <c r="AS231" s="101">
        <f t="shared" si="44"/>
        <v>473.16265060240966</v>
      </c>
      <c r="AT231" s="101">
        <f t="shared" si="45"/>
        <v>473.18535060240964</v>
      </c>
      <c r="AU231" s="102">
        <f t="shared" si="46"/>
        <v>8</v>
      </c>
      <c r="AV231" s="102" t="str">
        <f t="shared" si="47"/>
        <v>Rutherglen</v>
      </c>
      <c r="AW231" s="101">
        <f t="shared" si="48"/>
        <v>16.468590831918505</v>
      </c>
      <c r="AX231" s="71"/>
      <c r="AY231" s="71"/>
      <c r="AZ231" s="71"/>
      <c r="BA231" s="71"/>
    </row>
    <row r="232" spans="1:53" x14ac:dyDescent="0.3">
      <c r="A232" s="87">
        <v>228</v>
      </c>
      <c r="C232" s="88" t="s">
        <v>278</v>
      </c>
      <c r="D232" s="89">
        <v>6020</v>
      </c>
      <c r="E232" s="89">
        <v>6090</v>
      </c>
      <c r="F232" s="89">
        <v>6198</v>
      </c>
      <c r="G232" s="89">
        <v>6380</v>
      </c>
      <c r="H232" s="89">
        <v>6492</v>
      </c>
      <c r="I232" s="89">
        <v>6695</v>
      </c>
      <c r="J232" s="89">
        <v>6796</v>
      </c>
      <c r="K232" s="90">
        <v>6807</v>
      </c>
      <c r="L232" s="90">
        <v>6854</v>
      </c>
      <c r="M232" s="90">
        <v>6868</v>
      </c>
      <c r="N232" s="90">
        <v>6878</v>
      </c>
      <c r="O232" s="90">
        <v>6890</v>
      </c>
      <c r="P232" s="90">
        <v>6905</v>
      </c>
      <c r="Q232" s="90">
        <v>6950</v>
      </c>
      <c r="R232" s="90">
        <v>7013</v>
      </c>
      <c r="S232" s="90">
        <v>7023</v>
      </c>
      <c r="T232" s="90">
        <v>6990</v>
      </c>
      <c r="U232" s="90">
        <v>6893</v>
      </c>
      <c r="V232" s="90">
        <v>6569</v>
      </c>
      <c r="W232" s="90">
        <v>6573</v>
      </c>
      <c r="X232" s="90"/>
      <c r="Y232" s="90">
        <f t="shared" si="40"/>
        <v>553</v>
      </c>
      <c r="Z232" s="90">
        <f t="shared" si="41"/>
        <v>9.1860465116279073</v>
      </c>
      <c r="AA232" s="90">
        <f t="shared" si="42"/>
        <v>303</v>
      </c>
      <c r="AB232" s="90">
        <f t="shared" si="43"/>
        <v>284</v>
      </c>
      <c r="AC232" s="86"/>
      <c r="AP232" s="78"/>
      <c r="AQ232" s="109">
        <v>228</v>
      </c>
      <c r="AR232" s="103" t="s">
        <v>278</v>
      </c>
      <c r="AS232" s="101">
        <f t="shared" si="44"/>
        <v>9.1860465116279073</v>
      </c>
      <c r="AT232" s="101">
        <f t="shared" si="45"/>
        <v>9.2088465116279075</v>
      </c>
      <c r="AU232" s="102">
        <f t="shared" si="46"/>
        <v>284</v>
      </c>
      <c r="AV232" s="102" t="str">
        <f t="shared" si="47"/>
        <v>Plenty - Yarrambat</v>
      </c>
      <c r="AW232" s="101">
        <f t="shared" si="48"/>
        <v>16.423357664233578</v>
      </c>
      <c r="AX232" s="71"/>
      <c r="AY232" s="71"/>
      <c r="AZ232" s="71"/>
      <c r="BA232" s="71"/>
    </row>
    <row r="233" spans="1:53" x14ac:dyDescent="0.3">
      <c r="A233" s="87">
        <v>229</v>
      </c>
      <c r="C233" s="88" t="s">
        <v>256</v>
      </c>
      <c r="D233" s="89">
        <v>3474</v>
      </c>
      <c r="E233" s="89">
        <v>3452</v>
      </c>
      <c r="F233" s="89">
        <v>3459</v>
      </c>
      <c r="G233" s="89">
        <v>3432</v>
      </c>
      <c r="H233" s="89">
        <v>3391</v>
      </c>
      <c r="I233" s="89">
        <v>3374</v>
      </c>
      <c r="J233" s="89">
        <v>3329</v>
      </c>
      <c r="K233" s="90">
        <v>3308</v>
      </c>
      <c r="L233" s="90">
        <v>3324</v>
      </c>
      <c r="M233" s="90">
        <v>3313</v>
      </c>
      <c r="N233" s="90">
        <v>3345</v>
      </c>
      <c r="O233" s="90">
        <v>3318</v>
      </c>
      <c r="P233" s="90">
        <v>3541</v>
      </c>
      <c r="Q233" s="90">
        <v>3565</v>
      </c>
      <c r="R233" s="90">
        <v>3606</v>
      </c>
      <c r="S233" s="90">
        <v>3611</v>
      </c>
      <c r="T233" s="90">
        <v>3639</v>
      </c>
      <c r="U233" s="90">
        <v>3697</v>
      </c>
      <c r="V233" s="90">
        <v>3581</v>
      </c>
      <c r="W233" s="90">
        <v>3590</v>
      </c>
      <c r="X233" s="90"/>
      <c r="Y233" s="90">
        <f t="shared" si="40"/>
        <v>116</v>
      </c>
      <c r="Z233" s="90">
        <f t="shared" si="41"/>
        <v>3.3390903857225105</v>
      </c>
      <c r="AA233" s="90">
        <f t="shared" si="42"/>
        <v>346</v>
      </c>
      <c r="AB233" s="90">
        <f t="shared" si="43"/>
        <v>329</v>
      </c>
      <c r="AC233" s="86"/>
      <c r="AP233" s="78"/>
      <c r="AQ233" s="109">
        <v>229</v>
      </c>
      <c r="AR233" s="103" t="s">
        <v>256</v>
      </c>
      <c r="AS233" s="101">
        <f t="shared" si="44"/>
        <v>3.3390903857225105</v>
      </c>
      <c r="AT233" s="101">
        <f t="shared" si="45"/>
        <v>3.3619903857225104</v>
      </c>
      <c r="AU233" s="102">
        <f t="shared" si="46"/>
        <v>329</v>
      </c>
      <c r="AV233" s="102" t="str">
        <f t="shared" si="47"/>
        <v>Malvern East</v>
      </c>
      <c r="AW233" s="101">
        <f t="shared" si="48"/>
        <v>16.393689710610932</v>
      </c>
      <c r="AX233" s="71"/>
      <c r="AY233" s="71"/>
      <c r="AZ233" s="71"/>
      <c r="BA233" s="71"/>
    </row>
    <row r="234" spans="1:53" x14ac:dyDescent="0.3">
      <c r="A234" s="87">
        <v>230</v>
      </c>
      <c r="C234" s="91" t="s">
        <v>509</v>
      </c>
      <c r="D234" s="92">
        <v>12984</v>
      </c>
      <c r="E234" s="92">
        <v>13023</v>
      </c>
      <c r="F234" s="92">
        <v>13076</v>
      </c>
      <c r="G234" s="92">
        <v>13157</v>
      </c>
      <c r="H234" s="92">
        <v>13263</v>
      </c>
      <c r="I234" s="92">
        <v>13371</v>
      </c>
      <c r="J234" s="92">
        <v>13488</v>
      </c>
      <c r="K234" s="92">
        <v>13595</v>
      </c>
      <c r="L234" s="92">
        <v>13684</v>
      </c>
      <c r="M234" s="92">
        <v>13563</v>
      </c>
      <c r="N234" s="92">
        <v>13548</v>
      </c>
      <c r="O234" s="92">
        <v>13522</v>
      </c>
      <c r="P234" s="92">
        <v>14031</v>
      </c>
      <c r="Q234" s="92">
        <v>14099</v>
      </c>
      <c r="R234" s="92">
        <v>14197</v>
      </c>
      <c r="S234" s="92">
        <v>14335</v>
      </c>
      <c r="T234" s="92">
        <v>14499</v>
      </c>
      <c r="U234" s="92">
        <v>14587</v>
      </c>
      <c r="V234" s="92">
        <v>14937</v>
      </c>
      <c r="W234" s="92">
        <v>15178</v>
      </c>
      <c r="X234" s="92"/>
      <c r="Y234" s="90">
        <f t="shared" si="40"/>
        <v>2194</v>
      </c>
      <c r="Z234" s="90">
        <f t="shared" si="41"/>
        <v>16.897720271102894</v>
      </c>
      <c r="AA234" s="90">
        <f t="shared" si="42"/>
        <v>187</v>
      </c>
      <c r="AB234" s="90">
        <f t="shared" si="43"/>
        <v>224</v>
      </c>
      <c r="AC234" s="86"/>
      <c r="AP234" s="78"/>
      <c r="AQ234" s="109">
        <v>230</v>
      </c>
      <c r="AR234" s="104" t="s">
        <v>509</v>
      </c>
      <c r="AS234" s="101">
        <f t="shared" si="44"/>
        <v>16.897720271102894</v>
      </c>
      <c r="AT234" s="101">
        <f t="shared" si="45"/>
        <v>16.920720271102894</v>
      </c>
      <c r="AU234" s="102">
        <f t="shared" si="46"/>
        <v>224</v>
      </c>
      <c r="AV234" s="102" t="str">
        <f t="shared" si="47"/>
        <v>Hawthorn</v>
      </c>
      <c r="AW234" s="101">
        <f t="shared" si="48"/>
        <v>16.346249132890694</v>
      </c>
      <c r="AX234" s="71"/>
      <c r="AY234" s="71"/>
      <c r="AZ234" s="71"/>
      <c r="BA234" s="71"/>
    </row>
    <row r="235" spans="1:53" x14ac:dyDescent="0.3">
      <c r="A235" s="87">
        <v>231</v>
      </c>
      <c r="C235" s="88" t="s">
        <v>431</v>
      </c>
      <c r="D235" s="92">
        <v>3210</v>
      </c>
      <c r="E235" s="92">
        <v>3355</v>
      </c>
      <c r="F235" s="92">
        <v>3514</v>
      </c>
      <c r="G235" s="92">
        <v>3703</v>
      </c>
      <c r="H235" s="92">
        <v>3817</v>
      </c>
      <c r="I235" s="92">
        <v>3957</v>
      </c>
      <c r="J235" s="92">
        <v>4158</v>
      </c>
      <c r="K235" s="90">
        <v>4428</v>
      </c>
      <c r="L235" s="90">
        <v>4615</v>
      </c>
      <c r="M235" s="90">
        <v>4796</v>
      </c>
      <c r="N235" s="90">
        <v>4933</v>
      </c>
      <c r="O235" s="90">
        <v>5045</v>
      </c>
      <c r="P235" s="90">
        <v>5141</v>
      </c>
      <c r="Q235" s="90">
        <v>5254</v>
      </c>
      <c r="R235" s="90">
        <v>5382</v>
      </c>
      <c r="S235" s="90">
        <v>5457</v>
      </c>
      <c r="T235" s="90">
        <v>5593</v>
      </c>
      <c r="U235" s="90">
        <v>5667</v>
      </c>
      <c r="V235" s="90">
        <v>5614</v>
      </c>
      <c r="W235" s="90">
        <v>5749</v>
      </c>
      <c r="X235" s="90"/>
      <c r="Y235" s="90">
        <f t="shared" si="40"/>
        <v>2539</v>
      </c>
      <c r="Z235" s="90">
        <f t="shared" si="41"/>
        <v>79.096573208722745</v>
      </c>
      <c r="AA235" s="90">
        <f t="shared" si="42"/>
        <v>166</v>
      </c>
      <c r="AB235" s="90">
        <f t="shared" si="43"/>
        <v>48</v>
      </c>
      <c r="AC235" s="86"/>
      <c r="AP235" s="78"/>
      <c r="AQ235" s="109">
        <v>231</v>
      </c>
      <c r="AR235" s="103" t="s">
        <v>431</v>
      </c>
      <c r="AS235" s="101">
        <f t="shared" si="44"/>
        <v>79.096573208722745</v>
      </c>
      <c r="AT235" s="101">
        <f t="shared" si="45"/>
        <v>79.119673208722745</v>
      </c>
      <c r="AU235" s="102">
        <f t="shared" si="46"/>
        <v>48</v>
      </c>
      <c r="AV235" s="102" t="str">
        <f t="shared" si="47"/>
        <v>Foster</v>
      </c>
      <c r="AW235" s="101">
        <f t="shared" si="48"/>
        <v>16.322035972103265</v>
      </c>
      <c r="AX235" s="71"/>
      <c r="AY235" s="71"/>
      <c r="AZ235" s="71"/>
      <c r="BA235" s="71"/>
    </row>
    <row r="236" spans="1:53" x14ac:dyDescent="0.3">
      <c r="A236" s="87">
        <v>232</v>
      </c>
      <c r="C236" s="88" t="s">
        <v>217</v>
      </c>
      <c r="D236" s="89">
        <v>18876</v>
      </c>
      <c r="E236" s="89">
        <v>18966</v>
      </c>
      <c r="F236" s="89">
        <v>19120</v>
      </c>
      <c r="G236" s="89">
        <v>19276</v>
      </c>
      <c r="H236" s="89">
        <v>19730</v>
      </c>
      <c r="I236" s="89">
        <v>20108</v>
      </c>
      <c r="J236" s="89">
        <v>20235</v>
      </c>
      <c r="K236" s="90">
        <v>20279</v>
      </c>
      <c r="L236" s="90">
        <v>20581</v>
      </c>
      <c r="M236" s="90">
        <v>20846</v>
      </c>
      <c r="N236" s="90">
        <v>21086</v>
      </c>
      <c r="O236" s="90">
        <v>21267</v>
      </c>
      <c r="P236" s="90">
        <v>21265</v>
      </c>
      <c r="Q236" s="90">
        <v>21443</v>
      </c>
      <c r="R236" s="90">
        <v>21617</v>
      </c>
      <c r="S236" s="90">
        <v>21866</v>
      </c>
      <c r="T236" s="90">
        <v>21972</v>
      </c>
      <c r="U236" s="90">
        <v>21129</v>
      </c>
      <c r="V236" s="90">
        <v>20559</v>
      </c>
      <c r="W236" s="90">
        <v>21348</v>
      </c>
      <c r="X236" s="90"/>
      <c r="Y236" s="90">
        <f t="shared" si="40"/>
        <v>2472</v>
      </c>
      <c r="Z236" s="90">
        <f t="shared" si="41"/>
        <v>13.095994914176732</v>
      </c>
      <c r="AA236" s="90">
        <f t="shared" si="42"/>
        <v>173</v>
      </c>
      <c r="AB236" s="90">
        <f t="shared" si="43"/>
        <v>252</v>
      </c>
      <c r="AC236" s="86"/>
      <c r="AP236" s="78"/>
      <c r="AQ236" s="109">
        <v>232</v>
      </c>
      <c r="AR236" s="103" t="s">
        <v>217</v>
      </c>
      <c r="AS236" s="101">
        <f t="shared" si="44"/>
        <v>13.095994914176732</v>
      </c>
      <c r="AT236" s="101">
        <f t="shared" si="45"/>
        <v>13.119194914176731</v>
      </c>
      <c r="AU236" s="102">
        <f t="shared" si="46"/>
        <v>252</v>
      </c>
      <c r="AV236" s="102" t="str">
        <f t="shared" si="47"/>
        <v>Wangaratta</v>
      </c>
      <c r="AW236" s="101">
        <f t="shared" si="48"/>
        <v>16.267831149927218</v>
      </c>
      <c r="AX236" s="71"/>
      <c r="AY236" s="71"/>
      <c r="AZ236" s="71"/>
      <c r="BA236" s="71"/>
    </row>
    <row r="237" spans="1:53" x14ac:dyDescent="0.3">
      <c r="A237" s="87">
        <v>233</v>
      </c>
      <c r="C237" s="88" t="s">
        <v>218</v>
      </c>
      <c r="D237" s="89">
        <v>19904</v>
      </c>
      <c r="E237" s="89">
        <v>20004</v>
      </c>
      <c r="F237" s="89">
        <v>20308</v>
      </c>
      <c r="G237" s="89">
        <v>20608</v>
      </c>
      <c r="H237" s="89">
        <v>20848</v>
      </c>
      <c r="I237" s="89">
        <v>20964</v>
      </c>
      <c r="J237" s="89">
        <v>20975</v>
      </c>
      <c r="K237" s="90">
        <v>20989</v>
      </c>
      <c r="L237" s="90">
        <v>21208</v>
      </c>
      <c r="M237" s="90">
        <v>21356</v>
      </c>
      <c r="N237" s="90">
        <v>21680</v>
      </c>
      <c r="O237" s="90">
        <v>21956</v>
      </c>
      <c r="P237" s="90">
        <v>22543</v>
      </c>
      <c r="Q237" s="90">
        <v>23021</v>
      </c>
      <c r="R237" s="90">
        <v>23477</v>
      </c>
      <c r="S237" s="90">
        <v>23845</v>
      </c>
      <c r="T237" s="90">
        <v>24082</v>
      </c>
      <c r="U237" s="90">
        <v>23475</v>
      </c>
      <c r="V237" s="90">
        <v>22415</v>
      </c>
      <c r="W237" s="90">
        <v>23167</v>
      </c>
      <c r="X237" s="90"/>
      <c r="Y237" s="90">
        <f t="shared" si="40"/>
        <v>3263</v>
      </c>
      <c r="Z237" s="90">
        <f t="shared" si="41"/>
        <v>16.393689710610932</v>
      </c>
      <c r="AA237" s="90">
        <f t="shared" si="42"/>
        <v>136</v>
      </c>
      <c r="AB237" s="90">
        <f t="shared" si="43"/>
        <v>229</v>
      </c>
      <c r="AC237" s="86"/>
      <c r="AP237" s="78"/>
      <c r="AQ237" s="109">
        <v>233</v>
      </c>
      <c r="AR237" s="103" t="s">
        <v>218</v>
      </c>
      <c r="AS237" s="101">
        <f t="shared" si="44"/>
        <v>16.393689710610932</v>
      </c>
      <c r="AT237" s="101">
        <f t="shared" si="45"/>
        <v>16.416989710610931</v>
      </c>
      <c r="AU237" s="102">
        <f t="shared" si="46"/>
        <v>229</v>
      </c>
      <c r="AV237" s="102" t="str">
        <f t="shared" si="47"/>
        <v>Caulfield - South</v>
      </c>
      <c r="AW237" s="101">
        <f t="shared" si="48"/>
        <v>16.261530790326603</v>
      </c>
      <c r="AX237" s="71"/>
      <c r="AY237" s="71"/>
      <c r="AZ237" s="71"/>
      <c r="BA237" s="71"/>
    </row>
    <row r="238" spans="1:53" x14ac:dyDescent="0.3">
      <c r="A238" s="87">
        <v>234</v>
      </c>
      <c r="C238" s="91" t="s">
        <v>465</v>
      </c>
      <c r="D238" s="92">
        <v>7158</v>
      </c>
      <c r="E238" s="92">
        <v>7408</v>
      </c>
      <c r="F238" s="92">
        <v>7601</v>
      </c>
      <c r="G238" s="92">
        <v>7707</v>
      </c>
      <c r="H238" s="92">
        <v>7865</v>
      </c>
      <c r="I238" s="92">
        <v>8026</v>
      </c>
      <c r="J238" s="92">
        <v>8144</v>
      </c>
      <c r="K238" s="92">
        <v>8202</v>
      </c>
      <c r="L238" s="92">
        <v>8312</v>
      </c>
      <c r="M238" s="92">
        <v>8434</v>
      </c>
      <c r="N238" s="92">
        <v>8471</v>
      </c>
      <c r="O238" s="92">
        <v>8566</v>
      </c>
      <c r="P238" s="92">
        <v>8864</v>
      </c>
      <c r="Q238" s="92">
        <v>9073</v>
      </c>
      <c r="R238" s="92">
        <v>9253</v>
      </c>
      <c r="S238" s="92">
        <v>9446</v>
      </c>
      <c r="T238" s="92">
        <v>9756</v>
      </c>
      <c r="U238" s="92">
        <v>10022</v>
      </c>
      <c r="V238" s="92">
        <v>10683</v>
      </c>
      <c r="W238" s="92">
        <v>10905</v>
      </c>
      <c r="X238" s="92"/>
      <c r="Y238" s="90">
        <f t="shared" si="40"/>
        <v>3747</v>
      </c>
      <c r="Z238" s="90">
        <f t="shared" si="41"/>
        <v>52.347024308466047</v>
      </c>
      <c r="AA238" s="90">
        <f t="shared" si="42"/>
        <v>122</v>
      </c>
      <c r="AB238" s="90">
        <f t="shared" si="43"/>
        <v>76</v>
      </c>
      <c r="AC238" s="86"/>
      <c r="AP238" s="78"/>
      <c r="AQ238" s="109">
        <v>234</v>
      </c>
      <c r="AR238" s="104" t="s">
        <v>465</v>
      </c>
      <c r="AS238" s="101">
        <f t="shared" si="44"/>
        <v>52.347024308466047</v>
      </c>
      <c r="AT238" s="101">
        <f t="shared" si="45"/>
        <v>52.370424308466049</v>
      </c>
      <c r="AU238" s="102">
        <f t="shared" si="46"/>
        <v>76</v>
      </c>
      <c r="AV238" s="102" t="str">
        <f t="shared" si="47"/>
        <v>Hampton</v>
      </c>
      <c r="AW238" s="101">
        <f t="shared" si="48"/>
        <v>15.957381289647103</v>
      </c>
      <c r="AX238" s="71"/>
      <c r="AY238" s="71"/>
      <c r="AZ238" s="71"/>
      <c r="BA238" s="71"/>
    </row>
    <row r="239" spans="1:53" x14ac:dyDescent="0.3">
      <c r="A239" s="87">
        <v>235</v>
      </c>
      <c r="C239" s="88" t="s">
        <v>372</v>
      </c>
      <c r="D239" s="89">
        <v>7624</v>
      </c>
      <c r="E239" s="89">
        <v>8026</v>
      </c>
      <c r="F239" s="89">
        <v>8550</v>
      </c>
      <c r="G239" s="89">
        <v>9204</v>
      </c>
      <c r="H239" s="89">
        <v>9736</v>
      </c>
      <c r="I239" s="89">
        <v>10125</v>
      </c>
      <c r="J239" s="89">
        <v>10510</v>
      </c>
      <c r="K239" s="90">
        <v>10671</v>
      </c>
      <c r="L239" s="90">
        <v>11168</v>
      </c>
      <c r="M239" s="90">
        <v>11651</v>
      </c>
      <c r="N239" s="90">
        <v>12065</v>
      </c>
      <c r="O239" s="90">
        <v>12565</v>
      </c>
      <c r="P239" s="90">
        <v>12975</v>
      </c>
      <c r="Q239" s="90">
        <v>13448</v>
      </c>
      <c r="R239" s="90">
        <v>13785</v>
      </c>
      <c r="S239" s="90">
        <v>14115</v>
      </c>
      <c r="T239" s="90">
        <v>14450</v>
      </c>
      <c r="U239" s="90">
        <v>14202</v>
      </c>
      <c r="V239" s="90">
        <v>12906</v>
      </c>
      <c r="W239" s="90">
        <v>13408</v>
      </c>
      <c r="X239" s="90"/>
      <c r="Y239" s="90">
        <f t="shared" si="40"/>
        <v>5784</v>
      </c>
      <c r="Z239" s="90">
        <f t="shared" si="41"/>
        <v>75.865687303252884</v>
      </c>
      <c r="AA239" s="90">
        <f t="shared" si="42"/>
        <v>77</v>
      </c>
      <c r="AB239" s="90">
        <f t="shared" si="43"/>
        <v>50</v>
      </c>
      <c r="AC239" s="86"/>
      <c r="AP239" s="78"/>
      <c r="AQ239" s="109">
        <v>235</v>
      </c>
      <c r="AR239" s="103" t="s">
        <v>372</v>
      </c>
      <c r="AS239" s="101">
        <f t="shared" si="44"/>
        <v>75.865687303252884</v>
      </c>
      <c r="AT239" s="101">
        <f t="shared" si="45"/>
        <v>75.889187303252882</v>
      </c>
      <c r="AU239" s="102">
        <f t="shared" si="46"/>
        <v>50</v>
      </c>
      <c r="AV239" s="102" t="str">
        <f t="shared" si="47"/>
        <v>Mount Waverley - North</v>
      </c>
      <c r="AW239" s="101">
        <f t="shared" si="48"/>
        <v>15.45229584822656</v>
      </c>
      <c r="AX239" s="71"/>
      <c r="AY239" s="71"/>
      <c r="AZ239" s="71"/>
      <c r="BA239" s="71"/>
    </row>
    <row r="240" spans="1:53" x14ac:dyDescent="0.3">
      <c r="A240" s="87">
        <v>236</v>
      </c>
      <c r="C240" s="88" t="s">
        <v>424</v>
      </c>
      <c r="D240" s="92">
        <v>7653</v>
      </c>
      <c r="E240" s="92">
        <v>7597</v>
      </c>
      <c r="F240" s="92">
        <v>7574</v>
      </c>
      <c r="G240" s="92">
        <v>7599</v>
      </c>
      <c r="H240" s="92">
        <v>7619</v>
      </c>
      <c r="I240" s="92">
        <v>7673</v>
      </c>
      <c r="J240" s="92">
        <v>7692</v>
      </c>
      <c r="K240" s="90">
        <v>7674</v>
      </c>
      <c r="L240" s="90">
        <v>7725</v>
      </c>
      <c r="M240" s="90">
        <v>7725</v>
      </c>
      <c r="N240" s="90">
        <v>7745</v>
      </c>
      <c r="O240" s="90">
        <v>7758</v>
      </c>
      <c r="P240" s="90">
        <v>7923</v>
      </c>
      <c r="Q240" s="90">
        <v>8026</v>
      </c>
      <c r="R240" s="90">
        <v>8073</v>
      </c>
      <c r="S240" s="90">
        <v>8066</v>
      </c>
      <c r="T240" s="90">
        <v>8006</v>
      </c>
      <c r="U240" s="90">
        <v>7977</v>
      </c>
      <c r="V240" s="90">
        <v>8172</v>
      </c>
      <c r="W240" s="90">
        <v>8154</v>
      </c>
      <c r="X240" s="90"/>
      <c r="Y240" s="90">
        <f t="shared" si="40"/>
        <v>501</v>
      </c>
      <c r="Z240" s="90">
        <f t="shared" si="41"/>
        <v>6.5464523716189733</v>
      </c>
      <c r="AA240" s="90">
        <f t="shared" si="42"/>
        <v>307</v>
      </c>
      <c r="AB240" s="90">
        <f t="shared" si="43"/>
        <v>309</v>
      </c>
      <c r="AC240" s="86"/>
      <c r="AP240" s="78"/>
      <c r="AQ240" s="109">
        <v>236</v>
      </c>
      <c r="AR240" s="103" t="s">
        <v>424</v>
      </c>
      <c r="AS240" s="101">
        <f t="shared" si="44"/>
        <v>6.5464523716189733</v>
      </c>
      <c r="AT240" s="101">
        <f t="shared" si="45"/>
        <v>6.5700523716189734</v>
      </c>
      <c r="AU240" s="102">
        <f t="shared" si="46"/>
        <v>308</v>
      </c>
      <c r="AV240" s="102" t="str">
        <f t="shared" si="47"/>
        <v>Lalor</v>
      </c>
      <c r="AW240" s="101">
        <f t="shared" si="48"/>
        <v>15.429791777896423</v>
      </c>
      <c r="AX240" s="71"/>
      <c r="AY240" s="71"/>
      <c r="AZ240" s="71"/>
      <c r="BA240" s="71"/>
    </row>
    <row r="241" spans="1:53" x14ac:dyDescent="0.3">
      <c r="A241" s="87">
        <v>237</v>
      </c>
      <c r="C241" s="88" t="s">
        <v>425</v>
      </c>
      <c r="D241" s="92">
        <v>5177</v>
      </c>
      <c r="E241" s="92">
        <v>5118</v>
      </c>
      <c r="F241" s="92">
        <v>5073</v>
      </c>
      <c r="G241" s="92">
        <v>5081</v>
      </c>
      <c r="H241" s="92">
        <v>5102</v>
      </c>
      <c r="I241" s="92">
        <v>5153</v>
      </c>
      <c r="J241" s="92">
        <v>5153</v>
      </c>
      <c r="K241" s="90">
        <v>5106</v>
      </c>
      <c r="L241" s="90">
        <v>5062</v>
      </c>
      <c r="M241" s="90">
        <v>5082</v>
      </c>
      <c r="N241" s="90">
        <v>5046</v>
      </c>
      <c r="O241" s="90">
        <v>5020</v>
      </c>
      <c r="P241" s="90">
        <v>5281</v>
      </c>
      <c r="Q241" s="90">
        <v>5327</v>
      </c>
      <c r="R241" s="90">
        <v>5364</v>
      </c>
      <c r="S241" s="90">
        <v>5355</v>
      </c>
      <c r="T241" s="90">
        <v>5323</v>
      </c>
      <c r="U241" s="90">
        <v>5409</v>
      </c>
      <c r="V241" s="90">
        <v>5565</v>
      </c>
      <c r="W241" s="90">
        <v>5644</v>
      </c>
      <c r="X241" s="90"/>
      <c r="Y241" s="90">
        <f t="shared" si="40"/>
        <v>467</v>
      </c>
      <c r="Z241" s="90">
        <f t="shared" si="41"/>
        <v>9.0206683407378794</v>
      </c>
      <c r="AA241" s="90">
        <f t="shared" si="42"/>
        <v>314</v>
      </c>
      <c r="AB241" s="90">
        <f t="shared" si="43"/>
        <v>286</v>
      </c>
      <c r="AC241" s="86"/>
      <c r="AP241" s="78"/>
      <c r="AQ241" s="109">
        <v>237</v>
      </c>
      <c r="AR241" s="103" t="s">
        <v>425</v>
      </c>
      <c r="AS241" s="101">
        <f t="shared" si="44"/>
        <v>9.0206683407378794</v>
      </c>
      <c r="AT241" s="101">
        <f t="shared" si="45"/>
        <v>9.0443683407378792</v>
      </c>
      <c r="AU241" s="102">
        <f t="shared" si="46"/>
        <v>286</v>
      </c>
      <c r="AV241" s="102" t="str">
        <f t="shared" si="47"/>
        <v>Wilsons Promontory</v>
      </c>
      <c r="AW241" s="101">
        <f t="shared" si="48"/>
        <v>15.384615384615385</v>
      </c>
      <c r="AX241" s="71"/>
      <c r="AY241" s="71"/>
      <c r="AZ241" s="71"/>
      <c r="BA241" s="71"/>
    </row>
    <row r="242" spans="1:53" x14ac:dyDescent="0.3">
      <c r="A242" s="87">
        <v>238</v>
      </c>
      <c r="C242" s="88" t="s">
        <v>270</v>
      </c>
      <c r="D242" s="89">
        <v>15310</v>
      </c>
      <c r="E242" s="89">
        <v>15213</v>
      </c>
      <c r="F242" s="89">
        <v>15167</v>
      </c>
      <c r="G242" s="89">
        <v>15405</v>
      </c>
      <c r="H242" s="89">
        <v>15580</v>
      </c>
      <c r="I242" s="89">
        <v>15692</v>
      </c>
      <c r="J242" s="89">
        <v>15759</v>
      </c>
      <c r="K242" s="90">
        <v>15767</v>
      </c>
      <c r="L242" s="90">
        <v>15689</v>
      </c>
      <c r="M242" s="90">
        <v>15816</v>
      </c>
      <c r="N242" s="90">
        <v>15854</v>
      </c>
      <c r="O242" s="90">
        <v>15800</v>
      </c>
      <c r="P242" s="90">
        <v>15986</v>
      </c>
      <c r="Q242" s="90">
        <v>15829</v>
      </c>
      <c r="R242" s="90">
        <v>15837</v>
      </c>
      <c r="S242" s="90">
        <v>15770</v>
      </c>
      <c r="T242" s="90">
        <v>15732</v>
      </c>
      <c r="U242" s="90">
        <v>14943</v>
      </c>
      <c r="V242" s="90">
        <v>14645</v>
      </c>
      <c r="W242" s="90">
        <v>14879</v>
      </c>
      <c r="X242" s="90"/>
      <c r="Y242" s="90">
        <f t="shared" si="40"/>
        <v>-431</v>
      </c>
      <c r="Z242" s="90">
        <f t="shared" si="41"/>
        <v>-2.8151534944480732</v>
      </c>
      <c r="AA242" s="90">
        <f t="shared" si="42"/>
        <v>395</v>
      </c>
      <c r="AB242" s="90">
        <f t="shared" si="43"/>
        <v>376</v>
      </c>
      <c r="AC242" s="86"/>
      <c r="AP242" s="78"/>
      <c r="AQ242" s="109">
        <v>238</v>
      </c>
      <c r="AR242" s="103" t="s">
        <v>270</v>
      </c>
      <c r="AS242" s="101">
        <f t="shared" si="44"/>
        <v>-2.8151534944480732</v>
      </c>
      <c r="AT242" s="101">
        <f t="shared" si="45"/>
        <v>-2.7913534944480731</v>
      </c>
      <c r="AU242" s="102">
        <f t="shared" si="46"/>
        <v>381</v>
      </c>
      <c r="AV242" s="102" t="str">
        <f t="shared" si="47"/>
        <v>Mount Baw Baw Region</v>
      </c>
      <c r="AW242" s="101">
        <f t="shared" si="48"/>
        <v>15.307705568005517</v>
      </c>
      <c r="AX242" s="71"/>
      <c r="AY242" s="71"/>
      <c r="AZ242" s="71"/>
      <c r="BA242" s="71"/>
    </row>
    <row r="243" spans="1:53" x14ac:dyDescent="0.3">
      <c r="A243" s="87">
        <v>239</v>
      </c>
      <c r="C243" s="88" t="s">
        <v>145</v>
      </c>
      <c r="D243" s="89">
        <v>12727</v>
      </c>
      <c r="E243" s="89">
        <v>14292</v>
      </c>
      <c r="F243" s="89">
        <v>15249</v>
      </c>
      <c r="G243" s="89">
        <v>16225</v>
      </c>
      <c r="H243" s="89">
        <v>17325</v>
      </c>
      <c r="I243" s="89">
        <v>18751</v>
      </c>
      <c r="J243" s="89">
        <v>20382</v>
      </c>
      <c r="K243" s="90">
        <v>21815</v>
      </c>
      <c r="L243" s="90">
        <v>23899</v>
      </c>
      <c r="M243" s="90">
        <v>29293</v>
      </c>
      <c r="N243" s="90">
        <v>30868</v>
      </c>
      <c r="O243" s="90">
        <v>33472</v>
      </c>
      <c r="P243" s="90">
        <v>41473</v>
      </c>
      <c r="Q243" s="90">
        <v>45327</v>
      </c>
      <c r="R243" s="90">
        <v>49247</v>
      </c>
      <c r="S243" s="90">
        <v>51894</v>
      </c>
      <c r="T243" s="90">
        <v>53180</v>
      </c>
      <c r="U243" s="90">
        <v>47192</v>
      </c>
      <c r="V243" s="90">
        <v>46906</v>
      </c>
      <c r="W243" s="90">
        <v>54001</v>
      </c>
      <c r="X243" s="90"/>
      <c r="Y243" s="90">
        <f t="shared" si="40"/>
        <v>41274</v>
      </c>
      <c r="Z243" s="90">
        <f t="shared" si="41"/>
        <v>324.30266362850631</v>
      </c>
      <c r="AA243" s="90">
        <f t="shared" si="42"/>
        <v>5</v>
      </c>
      <c r="AB243" s="90">
        <f t="shared" si="43"/>
        <v>12</v>
      </c>
      <c r="AC243" s="86"/>
      <c r="AP243" s="78"/>
      <c r="AQ243" s="109">
        <v>239</v>
      </c>
      <c r="AR243" s="103" t="s">
        <v>145</v>
      </c>
      <c r="AS243" s="101">
        <f t="shared" si="44"/>
        <v>324.30266362850631</v>
      </c>
      <c r="AT243" s="101">
        <f t="shared" si="45"/>
        <v>324.32656362850634</v>
      </c>
      <c r="AU243" s="102">
        <f t="shared" si="46"/>
        <v>12</v>
      </c>
      <c r="AV243" s="102" t="str">
        <f t="shared" si="47"/>
        <v>Wattle Glen - Diamond Creek</v>
      </c>
      <c r="AW243" s="101">
        <f t="shared" si="48"/>
        <v>15.240811153358683</v>
      </c>
      <c r="AX243" s="71"/>
      <c r="AY243" s="71"/>
      <c r="AZ243" s="71"/>
      <c r="BA243" s="71"/>
    </row>
    <row r="244" spans="1:53" x14ac:dyDescent="0.3">
      <c r="A244" s="87">
        <v>240</v>
      </c>
      <c r="C244" s="88" t="s">
        <v>271</v>
      </c>
      <c r="D244" s="89">
        <v>142</v>
      </c>
      <c r="E244" s="89">
        <v>137</v>
      </c>
      <c r="F244" s="89">
        <v>133</v>
      </c>
      <c r="G244" s="89">
        <v>138</v>
      </c>
      <c r="H244" s="89">
        <v>141</v>
      </c>
      <c r="I244" s="89">
        <v>144</v>
      </c>
      <c r="J244" s="89">
        <v>149</v>
      </c>
      <c r="K244" s="90">
        <v>158</v>
      </c>
      <c r="L244" s="90">
        <v>158</v>
      </c>
      <c r="M244" s="90">
        <v>158</v>
      </c>
      <c r="N244" s="90">
        <v>158</v>
      </c>
      <c r="O244" s="90">
        <v>158</v>
      </c>
      <c r="P244" s="90">
        <v>212</v>
      </c>
      <c r="Q244" s="90">
        <v>194</v>
      </c>
      <c r="R244" s="90">
        <v>194</v>
      </c>
      <c r="S244" s="90">
        <v>194</v>
      </c>
      <c r="T244" s="90">
        <v>194</v>
      </c>
      <c r="U244" s="90">
        <v>194</v>
      </c>
      <c r="V244" s="90">
        <v>130</v>
      </c>
      <c r="W244" s="90">
        <v>130</v>
      </c>
      <c r="X244" s="90"/>
      <c r="Y244" s="90">
        <f t="shared" si="40"/>
        <v>-12</v>
      </c>
      <c r="Z244" s="90">
        <f t="shared" si="41"/>
        <v>-8.4507042253521121</v>
      </c>
      <c r="AA244" s="90">
        <f t="shared" si="42"/>
        <v>365</v>
      </c>
      <c r="AB244" s="90">
        <f t="shared" si="43"/>
        <v>408</v>
      </c>
      <c r="AC244" s="86"/>
      <c r="AP244" s="78"/>
      <c r="AQ244" s="109">
        <v>240</v>
      </c>
      <c r="AR244" s="103" t="s">
        <v>271</v>
      </c>
      <c r="AS244" s="101">
        <f t="shared" si="44"/>
        <v>-8.4507042253521121</v>
      </c>
      <c r="AT244" s="101">
        <f t="shared" si="45"/>
        <v>-8.4267042253521129</v>
      </c>
      <c r="AU244" s="102">
        <f t="shared" si="46"/>
        <v>413</v>
      </c>
      <c r="AV244" s="102" t="str">
        <f t="shared" si="47"/>
        <v>Carrum - Patterson Lakes</v>
      </c>
      <c r="AW244" s="101">
        <f t="shared" si="48"/>
        <v>15.00931098696462</v>
      </c>
      <c r="AX244" s="71"/>
      <c r="AY244" s="71"/>
      <c r="AZ244" s="71"/>
      <c r="BA244" s="71"/>
    </row>
    <row r="245" spans="1:53" x14ac:dyDescent="0.3">
      <c r="A245" s="87">
        <v>241</v>
      </c>
      <c r="C245" s="88" t="s">
        <v>379</v>
      </c>
      <c r="D245" s="89">
        <v>14630</v>
      </c>
      <c r="E245" s="89">
        <v>14834</v>
      </c>
      <c r="F245" s="89">
        <v>15220</v>
      </c>
      <c r="G245" s="89">
        <v>15765</v>
      </c>
      <c r="H245" s="89">
        <v>16275</v>
      </c>
      <c r="I245" s="89">
        <v>16932</v>
      </c>
      <c r="J245" s="89">
        <v>17713</v>
      </c>
      <c r="K245" s="90">
        <v>18247</v>
      </c>
      <c r="L245" s="90">
        <v>18832</v>
      </c>
      <c r="M245" s="90">
        <v>19142</v>
      </c>
      <c r="N245" s="90">
        <v>19501</v>
      </c>
      <c r="O245" s="90">
        <v>20001</v>
      </c>
      <c r="P245" s="90">
        <v>19614</v>
      </c>
      <c r="Q245" s="90">
        <v>19832</v>
      </c>
      <c r="R245" s="90">
        <v>20189</v>
      </c>
      <c r="S245" s="90">
        <v>20596</v>
      </c>
      <c r="T245" s="90">
        <v>20705</v>
      </c>
      <c r="U245" s="90">
        <v>20305</v>
      </c>
      <c r="V245" s="90">
        <v>7909</v>
      </c>
      <c r="W245" s="90">
        <v>8011</v>
      </c>
      <c r="X245" s="90"/>
      <c r="Y245" s="90">
        <f t="shared" si="40"/>
        <v>-6619</v>
      </c>
      <c r="Z245" s="90">
        <f t="shared" si="41"/>
        <v>-45.242652084757346</v>
      </c>
      <c r="AA245" s="90">
        <f t="shared" si="42"/>
        <v>430</v>
      </c>
      <c r="AB245" s="90">
        <f t="shared" si="43"/>
        <v>427</v>
      </c>
      <c r="AC245" s="86"/>
      <c r="AP245" s="78"/>
      <c r="AQ245" s="109">
        <v>241</v>
      </c>
      <c r="AR245" s="103" t="s">
        <v>379</v>
      </c>
      <c r="AS245" s="101">
        <f t="shared" si="44"/>
        <v>-45.242652084757346</v>
      </c>
      <c r="AT245" s="101">
        <f t="shared" si="45"/>
        <v>-45.218552084757349</v>
      </c>
      <c r="AU245" s="102">
        <f t="shared" si="46"/>
        <v>432</v>
      </c>
      <c r="AV245" s="102" t="str">
        <f t="shared" si="47"/>
        <v>Williamstown</v>
      </c>
      <c r="AW245" s="101">
        <f t="shared" si="48"/>
        <v>14.789950861651324</v>
      </c>
      <c r="AX245" s="71"/>
      <c r="AY245" s="71"/>
      <c r="AZ245" s="71"/>
      <c r="BA245" s="71"/>
    </row>
    <row r="246" spans="1:53" x14ac:dyDescent="0.3">
      <c r="A246" s="87">
        <v>242</v>
      </c>
      <c r="C246" s="88" t="s">
        <v>380</v>
      </c>
      <c r="D246" s="89">
        <v>12090</v>
      </c>
      <c r="E246" s="89">
        <v>12136</v>
      </c>
      <c r="F246" s="89">
        <v>12217</v>
      </c>
      <c r="G246" s="89">
        <v>12434</v>
      </c>
      <c r="H246" s="89">
        <v>12983</v>
      </c>
      <c r="I246" s="89">
        <v>13977</v>
      </c>
      <c r="J246" s="89">
        <v>14983</v>
      </c>
      <c r="K246" s="90">
        <v>16031</v>
      </c>
      <c r="L246" s="90">
        <v>17742</v>
      </c>
      <c r="M246" s="90">
        <v>19409</v>
      </c>
      <c r="N246" s="90">
        <v>20915</v>
      </c>
      <c r="O246" s="90">
        <v>22510</v>
      </c>
      <c r="P246" s="90">
        <v>24237</v>
      </c>
      <c r="Q246" s="90">
        <v>26473</v>
      </c>
      <c r="R246" s="90">
        <v>28613</v>
      </c>
      <c r="S246" s="90">
        <v>30689</v>
      </c>
      <c r="T246" s="90">
        <v>33483</v>
      </c>
      <c r="U246" s="90">
        <v>35703</v>
      </c>
      <c r="V246" s="90">
        <v>18736</v>
      </c>
      <c r="W246" s="90">
        <v>20224</v>
      </c>
      <c r="X246" s="90"/>
      <c r="Y246" s="90">
        <f t="shared" si="40"/>
        <v>8134</v>
      </c>
      <c r="Z246" s="90">
        <f t="shared" si="41"/>
        <v>67.278742762613732</v>
      </c>
      <c r="AA246" s="90">
        <f t="shared" si="42"/>
        <v>50</v>
      </c>
      <c r="AB246" s="90">
        <f t="shared" si="43"/>
        <v>56</v>
      </c>
      <c r="AC246" s="86"/>
      <c r="AP246" s="78"/>
      <c r="AQ246" s="109">
        <v>242</v>
      </c>
      <c r="AR246" s="103" t="s">
        <v>380</v>
      </c>
      <c r="AS246" s="101">
        <f t="shared" si="44"/>
        <v>67.278742762613732</v>
      </c>
      <c r="AT246" s="101">
        <f t="shared" si="45"/>
        <v>67.302942762613725</v>
      </c>
      <c r="AU246" s="102">
        <f t="shared" si="46"/>
        <v>56</v>
      </c>
      <c r="AV246" s="102" t="str">
        <f t="shared" si="47"/>
        <v>Thornbury</v>
      </c>
      <c r="AW246" s="101">
        <f t="shared" si="48"/>
        <v>14.586984460801494</v>
      </c>
      <c r="AX246" s="71"/>
      <c r="AY246" s="71"/>
      <c r="AZ246" s="71"/>
      <c r="BA246" s="71"/>
    </row>
    <row r="247" spans="1:53" x14ac:dyDescent="0.3">
      <c r="A247" s="87">
        <v>243</v>
      </c>
      <c r="C247" s="88" t="s">
        <v>381</v>
      </c>
      <c r="D247" s="89">
        <v>9075</v>
      </c>
      <c r="E247" s="89">
        <v>9683</v>
      </c>
      <c r="F247" s="89">
        <v>10565</v>
      </c>
      <c r="G247" s="89">
        <v>11358</v>
      </c>
      <c r="H247" s="89">
        <v>12132</v>
      </c>
      <c r="I247" s="89">
        <v>12987</v>
      </c>
      <c r="J247" s="89">
        <v>13764</v>
      </c>
      <c r="K247" s="90">
        <v>14514</v>
      </c>
      <c r="L247" s="90">
        <v>15251</v>
      </c>
      <c r="M247" s="90">
        <v>15877</v>
      </c>
      <c r="N247" s="90">
        <v>16461</v>
      </c>
      <c r="O247" s="90">
        <v>17058</v>
      </c>
      <c r="P247" s="90">
        <v>18266</v>
      </c>
      <c r="Q247" s="90">
        <v>19004</v>
      </c>
      <c r="R247" s="90">
        <v>19964</v>
      </c>
      <c r="S247" s="90">
        <v>20892</v>
      </c>
      <c r="T247" s="90">
        <v>21329</v>
      </c>
      <c r="U247" s="90">
        <v>21384</v>
      </c>
      <c r="V247" s="90">
        <v>21849</v>
      </c>
      <c r="W247" s="90">
        <v>22255</v>
      </c>
      <c r="X247" s="90"/>
      <c r="Y247" s="90">
        <f t="shared" si="40"/>
        <v>13180</v>
      </c>
      <c r="Z247" s="90">
        <f t="shared" si="41"/>
        <v>145.23415977961434</v>
      </c>
      <c r="AA247" s="90">
        <f t="shared" si="42"/>
        <v>27</v>
      </c>
      <c r="AB247" s="90">
        <f t="shared" si="43"/>
        <v>28</v>
      </c>
      <c r="AC247" s="86"/>
      <c r="AP247" s="78"/>
      <c r="AQ247" s="109">
        <v>243</v>
      </c>
      <c r="AR247" s="103" t="s">
        <v>381</v>
      </c>
      <c r="AS247" s="101">
        <f t="shared" si="44"/>
        <v>145.23415977961434</v>
      </c>
      <c r="AT247" s="101">
        <f t="shared" si="45"/>
        <v>145.25845977961436</v>
      </c>
      <c r="AU247" s="102">
        <f t="shared" si="46"/>
        <v>28</v>
      </c>
      <c r="AV247" s="102" t="str">
        <f t="shared" si="47"/>
        <v>Brighton East</v>
      </c>
      <c r="AW247" s="101">
        <f t="shared" si="48"/>
        <v>14.580532401183113</v>
      </c>
      <c r="AX247" s="71"/>
      <c r="AY247" s="71"/>
      <c r="AZ247" s="71"/>
      <c r="BA247" s="71"/>
    </row>
    <row r="248" spans="1:53" x14ac:dyDescent="0.3">
      <c r="A248" s="87">
        <v>244</v>
      </c>
      <c r="C248" s="88" t="s">
        <v>213</v>
      </c>
      <c r="D248" s="89">
        <v>11514</v>
      </c>
      <c r="E248" s="89">
        <v>11524</v>
      </c>
      <c r="F248" s="89">
        <v>11571</v>
      </c>
      <c r="G248" s="89">
        <v>11682</v>
      </c>
      <c r="H248" s="89">
        <v>11728</v>
      </c>
      <c r="I248" s="89">
        <v>11936</v>
      </c>
      <c r="J248" s="89">
        <v>12046</v>
      </c>
      <c r="K248" s="90">
        <v>12224</v>
      </c>
      <c r="L248" s="90">
        <v>12548</v>
      </c>
      <c r="M248" s="90">
        <v>12713</v>
      </c>
      <c r="N248" s="90">
        <v>12957</v>
      </c>
      <c r="O248" s="90">
        <v>13238</v>
      </c>
      <c r="P248" s="90">
        <v>13709</v>
      </c>
      <c r="Q248" s="90">
        <v>13872</v>
      </c>
      <c r="R248" s="90">
        <v>14006</v>
      </c>
      <c r="S248" s="90">
        <v>14185</v>
      </c>
      <c r="T248" s="90">
        <v>14245</v>
      </c>
      <c r="U248" s="90">
        <v>13801</v>
      </c>
      <c r="V248" s="90">
        <v>13370</v>
      </c>
      <c r="W248" s="90">
        <v>13727</v>
      </c>
      <c r="X248" s="90"/>
      <c r="Y248" s="90">
        <f t="shared" si="40"/>
        <v>2213</v>
      </c>
      <c r="Z248" s="90">
        <f t="shared" si="41"/>
        <v>19.220079902727115</v>
      </c>
      <c r="AA248" s="90">
        <f t="shared" si="42"/>
        <v>185</v>
      </c>
      <c r="AB248" s="90">
        <f t="shared" si="43"/>
        <v>203</v>
      </c>
      <c r="AC248" s="86"/>
      <c r="AP248" s="78"/>
      <c r="AQ248" s="109">
        <v>244</v>
      </c>
      <c r="AR248" s="103" t="s">
        <v>213</v>
      </c>
      <c r="AS248" s="101">
        <f t="shared" si="44"/>
        <v>19.220079902727115</v>
      </c>
      <c r="AT248" s="101">
        <f t="shared" si="45"/>
        <v>19.244479902727115</v>
      </c>
      <c r="AU248" s="102">
        <f t="shared" si="46"/>
        <v>202</v>
      </c>
      <c r="AV248" s="102" t="str">
        <f t="shared" si="47"/>
        <v>East Melbourne</v>
      </c>
      <c r="AW248" s="101">
        <f t="shared" si="48"/>
        <v>14.349775784753364</v>
      </c>
      <c r="AX248" s="71"/>
      <c r="AY248" s="71"/>
      <c r="AZ248" s="71"/>
      <c r="BA248" s="71"/>
    </row>
    <row r="249" spans="1:53" x14ac:dyDescent="0.3">
      <c r="A249" s="87">
        <v>245</v>
      </c>
      <c r="C249" s="91" t="s">
        <v>523</v>
      </c>
      <c r="D249" s="92">
        <v>4826</v>
      </c>
      <c r="E249" s="92">
        <v>4790</v>
      </c>
      <c r="F249" s="92">
        <v>4783</v>
      </c>
      <c r="G249" s="92">
        <v>4698</v>
      </c>
      <c r="H249" s="92">
        <v>4677</v>
      </c>
      <c r="I249" s="92">
        <v>4693</v>
      </c>
      <c r="J249" s="92">
        <v>4682</v>
      </c>
      <c r="K249" s="92">
        <v>4670</v>
      </c>
      <c r="L249" s="92">
        <v>4576</v>
      </c>
      <c r="M249" s="92">
        <v>4575</v>
      </c>
      <c r="N249" s="92">
        <v>4565</v>
      </c>
      <c r="O249" s="92">
        <v>4536</v>
      </c>
      <c r="P249" s="92">
        <v>4783</v>
      </c>
      <c r="Q249" s="92">
        <v>4860</v>
      </c>
      <c r="R249" s="92">
        <v>4885</v>
      </c>
      <c r="S249" s="92">
        <v>4877</v>
      </c>
      <c r="T249" s="92">
        <v>4854</v>
      </c>
      <c r="U249" s="92">
        <v>4774</v>
      </c>
      <c r="V249" s="92">
        <v>4934</v>
      </c>
      <c r="W249" s="92">
        <v>4943</v>
      </c>
      <c r="X249" s="92"/>
      <c r="Y249" s="90">
        <f t="shared" si="40"/>
        <v>117</v>
      </c>
      <c r="Z249" s="90">
        <f t="shared" si="41"/>
        <v>2.42436800663075</v>
      </c>
      <c r="AA249" s="90">
        <f t="shared" si="42"/>
        <v>344</v>
      </c>
      <c r="AB249" s="90">
        <f t="shared" si="43"/>
        <v>336</v>
      </c>
      <c r="AC249" s="86"/>
      <c r="AP249" s="78"/>
      <c r="AQ249" s="109">
        <v>245</v>
      </c>
      <c r="AR249" s="104" t="s">
        <v>523</v>
      </c>
      <c r="AS249" s="101">
        <f t="shared" si="44"/>
        <v>2.42436800663075</v>
      </c>
      <c r="AT249" s="101">
        <f t="shared" si="45"/>
        <v>2.4488680066307502</v>
      </c>
      <c r="AU249" s="102">
        <f t="shared" si="46"/>
        <v>336</v>
      </c>
      <c r="AV249" s="102" t="str">
        <f t="shared" si="47"/>
        <v>North Geelong - Bell Park</v>
      </c>
      <c r="AW249" s="101">
        <f t="shared" si="48"/>
        <v>14.23795333963224</v>
      </c>
      <c r="AX249" s="71"/>
      <c r="AY249" s="71"/>
      <c r="AZ249" s="71"/>
      <c r="BA249" s="71"/>
    </row>
    <row r="250" spans="1:53" x14ac:dyDescent="0.3">
      <c r="A250" s="87">
        <v>246</v>
      </c>
      <c r="C250" s="91" t="s">
        <v>524</v>
      </c>
      <c r="D250" s="92">
        <v>28436</v>
      </c>
      <c r="E250" s="92">
        <v>28858</v>
      </c>
      <c r="F250" s="92">
        <v>29517</v>
      </c>
      <c r="G250" s="92">
        <v>29995</v>
      </c>
      <c r="H250" s="92">
        <v>30394</v>
      </c>
      <c r="I250" s="92">
        <v>30629</v>
      </c>
      <c r="J250" s="92">
        <v>30975</v>
      </c>
      <c r="K250" s="92">
        <v>31288</v>
      </c>
      <c r="L250" s="92">
        <v>31729</v>
      </c>
      <c r="M250" s="92">
        <v>32206</v>
      </c>
      <c r="N250" s="92">
        <v>32642</v>
      </c>
      <c r="O250" s="92">
        <v>33007</v>
      </c>
      <c r="P250" s="92">
        <v>33177</v>
      </c>
      <c r="Q250" s="92">
        <v>33547</v>
      </c>
      <c r="R250" s="92">
        <v>21488</v>
      </c>
      <c r="S250" s="92">
        <v>23359</v>
      </c>
      <c r="T250" s="92">
        <v>32212</v>
      </c>
      <c r="U250" s="92">
        <v>33297</v>
      </c>
      <c r="V250" s="92">
        <v>34705</v>
      </c>
      <c r="W250" s="92">
        <v>34911</v>
      </c>
      <c r="X250" s="92"/>
      <c r="Y250" s="90">
        <f t="shared" si="40"/>
        <v>6475</v>
      </c>
      <c r="Z250" s="90">
        <f t="shared" si="41"/>
        <v>22.770431846954565</v>
      </c>
      <c r="AA250" s="90">
        <f t="shared" si="42"/>
        <v>64</v>
      </c>
      <c r="AB250" s="90">
        <f t="shared" si="43"/>
        <v>169</v>
      </c>
      <c r="AC250" s="86"/>
      <c r="AP250" s="78"/>
      <c r="AQ250" s="109">
        <v>246</v>
      </c>
      <c r="AR250" s="104" t="s">
        <v>524</v>
      </c>
      <c r="AS250" s="101">
        <f t="shared" si="44"/>
        <v>22.770431846954565</v>
      </c>
      <c r="AT250" s="101">
        <f t="shared" si="45"/>
        <v>22.795031846954565</v>
      </c>
      <c r="AU250" s="102">
        <f t="shared" si="46"/>
        <v>169</v>
      </c>
      <c r="AV250" s="102" t="str">
        <f t="shared" si="47"/>
        <v>Healesville - Yarra Glen</v>
      </c>
      <c r="AW250" s="101">
        <f t="shared" si="48"/>
        <v>13.851487543336289</v>
      </c>
      <c r="AX250" s="71"/>
      <c r="AY250" s="71"/>
      <c r="AZ250" s="71"/>
      <c r="BA250" s="71"/>
    </row>
    <row r="251" spans="1:53" x14ac:dyDescent="0.3">
      <c r="A251" s="87">
        <v>247</v>
      </c>
      <c r="C251" s="91" t="s">
        <v>525</v>
      </c>
      <c r="D251" s="92">
        <v>4309</v>
      </c>
      <c r="E251" s="92">
        <v>4239</v>
      </c>
      <c r="F251" s="92">
        <v>4182</v>
      </c>
      <c r="G251" s="92">
        <v>4126</v>
      </c>
      <c r="H251" s="92">
        <v>4053</v>
      </c>
      <c r="I251" s="92">
        <v>4000</v>
      </c>
      <c r="J251" s="92">
        <v>3923</v>
      </c>
      <c r="K251" s="92">
        <v>3833</v>
      </c>
      <c r="L251" s="92">
        <v>3813</v>
      </c>
      <c r="M251" s="92">
        <v>3760</v>
      </c>
      <c r="N251" s="92">
        <v>3715</v>
      </c>
      <c r="O251" s="92">
        <v>3667</v>
      </c>
      <c r="P251" s="92">
        <v>3727</v>
      </c>
      <c r="Q251" s="92">
        <v>3742</v>
      </c>
      <c r="R251" s="92">
        <v>37535</v>
      </c>
      <c r="S251" s="92">
        <v>37717</v>
      </c>
      <c r="T251" s="92">
        <v>3828</v>
      </c>
      <c r="U251" s="92">
        <v>3830</v>
      </c>
      <c r="V251" s="92">
        <v>3737</v>
      </c>
      <c r="W251" s="92">
        <v>3759</v>
      </c>
      <c r="X251" s="92"/>
      <c r="Y251" s="90">
        <f t="shared" si="40"/>
        <v>-550</v>
      </c>
      <c r="Z251" s="90">
        <f t="shared" si="41"/>
        <v>-12.763982362497098</v>
      </c>
      <c r="AA251" s="90">
        <f t="shared" si="42"/>
        <v>401</v>
      </c>
      <c r="AB251" s="90">
        <f t="shared" si="43"/>
        <v>416</v>
      </c>
      <c r="AC251" s="86"/>
      <c r="AP251" s="78"/>
      <c r="AQ251" s="109">
        <v>247</v>
      </c>
      <c r="AR251" s="104" t="s">
        <v>525</v>
      </c>
      <c r="AS251" s="101">
        <f t="shared" si="44"/>
        <v>-12.763982362497098</v>
      </c>
      <c r="AT251" s="101">
        <f t="shared" si="45"/>
        <v>-12.739282362497098</v>
      </c>
      <c r="AU251" s="102">
        <f t="shared" si="46"/>
        <v>421</v>
      </c>
      <c r="AV251" s="102" t="str">
        <f t="shared" si="47"/>
        <v>Cobram</v>
      </c>
      <c r="AW251" s="101">
        <f t="shared" si="48"/>
        <v>13.802528185855826</v>
      </c>
      <c r="AX251" s="71"/>
      <c r="AY251" s="71"/>
      <c r="AZ251" s="71"/>
      <c r="BA251" s="71"/>
    </row>
    <row r="252" spans="1:53" x14ac:dyDescent="0.3">
      <c r="A252" s="87">
        <v>248</v>
      </c>
      <c r="C252" s="88" t="s">
        <v>243</v>
      </c>
      <c r="D252" s="89">
        <v>18938</v>
      </c>
      <c r="E252" s="89">
        <v>19053</v>
      </c>
      <c r="F252" s="89">
        <v>19275</v>
      </c>
      <c r="G252" s="89">
        <v>19303</v>
      </c>
      <c r="H252" s="89">
        <v>19360</v>
      </c>
      <c r="I252" s="89">
        <v>19398</v>
      </c>
      <c r="J252" s="89">
        <v>19219</v>
      </c>
      <c r="K252" s="90">
        <v>19046</v>
      </c>
      <c r="L252" s="90">
        <v>18774</v>
      </c>
      <c r="M252" s="90">
        <v>18565</v>
      </c>
      <c r="N252" s="90">
        <v>18661</v>
      </c>
      <c r="O252" s="90">
        <v>18594</v>
      </c>
      <c r="P252" s="90">
        <v>18775</v>
      </c>
      <c r="Q252" s="90">
        <v>18710</v>
      </c>
      <c r="R252" s="90">
        <v>18747</v>
      </c>
      <c r="S252" s="90">
        <v>18708</v>
      </c>
      <c r="T252" s="90">
        <v>18603</v>
      </c>
      <c r="U252" s="90">
        <v>18066</v>
      </c>
      <c r="V252" s="90">
        <v>17321</v>
      </c>
      <c r="W252" s="90">
        <v>17449</v>
      </c>
      <c r="X252" s="90"/>
      <c r="Y252" s="90">
        <f t="shared" si="40"/>
        <v>-1489</v>
      </c>
      <c r="Z252" s="90">
        <f t="shared" si="41"/>
        <v>-7.8624986799028402</v>
      </c>
      <c r="AA252" s="90">
        <f t="shared" si="42"/>
        <v>420</v>
      </c>
      <c r="AB252" s="90">
        <f t="shared" si="43"/>
        <v>406</v>
      </c>
      <c r="AC252" s="86"/>
      <c r="AP252" s="78"/>
      <c r="AQ252" s="109">
        <v>248</v>
      </c>
      <c r="AR252" s="103" t="s">
        <v>243</v>
      </c>
      <c r="AS252" s="101">
        <f t="shared" si="44"/>
        <v>-7.8624986799028402</v>
      </c>
      <c r="AT252" s="101">
        <f t="shared" si="45"/>
        <v>-7.8376986799028403</v>
      </c>
      <c r="AU252" s="102">
        <f t="shared" si="46"/>
        <v>411</v>
      </c>
      <c r="AV252" s="102" t="str">
        <f t="shared" si="47"/>
        <v>Horsham</v>
      </c>
      <c r="AW252" s="101">
        <f t="shared" si="48"/>
        <v>13.581908736034459</v>
      </c>
      <c r="AX252" s="71"/>
      <c r="AY252" s="71"/>
      <c r="AZ252" s="71"/>
      <c r="BA252" s="71"/>
    </row>
    <row r="253" spans="1:53" x14ac:dyDescent="0.3">
      <c r="A253" s="87">
        <v>249</v>
      </c>
      <c r="C253" s="88" t="s">
        <v>244</v>
      </c>
      <c r="D253" s="89">
        <v>13420</v>
      </c>
      <c r="E253" s="89">
        <v>13384</v>
      </c>
      <c r="F253" s="89">
        <v>13408</v>
      </c>
      <c r="G253" s="89">
        <v>13355</v>
      </c>
      <c r="H253" s="89">
        <v>13276</v>
      </c>
      <c r="I253" s="89">
        <v>13205</v>
      </c>
      <c r="J253" s="89">
        <v>12960</v>
      </c>
      <c r="K253" s="90">
        <v>12810</v>
      </c>
      <c r="L253" s="90">
        <v>12629</v>
      </c>
      <c r="M253" s="90">
        <v>12431</v>
      </c>
      <c r="N253" s="90">
        <v>12293</v>
      </c>
      <c r="O253" s="90">
        <v>12236</v>
      </c>
      <c r="P253" s="90">
        <v>12481</v>
      </c>
      <c r="Q253" s="90">
        <v>12530</v>
      </c>
      <c r="R253" s="90">
        <v>12485</v>
      </c>
      <c r="S253" s="90">
        <v>12404</v>
      </c>
      <c r="T253" s="90">
        <v>12387</v>
      </c>
      <c r="U253" s="90">
        <v>11959</v>
      </c>
      <c r="V253" s="90">
        <v>11167</v>
      </c>
      <c r="W253" s="90">
        <v>11288</v>
      </c>
      <c r="X253" s="90"/>
      <c r="Y253" s="90">
        <f t="shared" si="40"/>
        <v>-2132</v>
      </c>
      <c r="Z253" s="90">
        <f t="shared" si="41"/>
        <v>-15.886736214605069</v>
      </c>
      <c r="AA253" s="90">
        <f t="shared" si="42"/>
        <v>425</v>
      </c>
      <c r="AB253" s="90">
        <f t="shared" si="43"/>
        <v>420</v>
      </c>
      <c r="AC253" s="86"/>
      <c r="AP253" s="78"/>
      <c r="AQ253" s="109">
        <v>249</v>
      </c>
      <c r="AR253" s="103" t="s">
        <v>244</v>
      </c>
      <c r="AS253" s="101">
        <f t="shared" si="44"/>
        <v>-15.886736214605069</v>
      </c>
      <c r="AT253" s="101">
        <f t="shared" si="45"/>
        <v>-15.861836214605068</v>
      </c>
      <c r="AU253" s="102">
        <f t="shared" si="46"/>
        <v>425</v>
      </c>
      <c r="AV253" s="102" t="str">
        <f t="shared" si="47"/>
        <v>Geelong</v>
      </c>
      <c r="AW253" s="101">
        <f t="shared" si="48"/>
        <v>13.542966475334831</v>
      </c>
      <c r="AX253" s="71"/>
      <c r="AY253" s="71"/>
      <c r="AZ253" s="71"/>
      <c r="BA253" s="71"/>
    </row>
    <row r="254" spans="1:53" x14ac:dyDescent="0.3">
      <c r="A254" s="87">
        <v>250</v>
      </c>
      <c r="C254" s="88" t="s">
        <v>293</v>
      </c>
      <c r="D254" s="89">
        <v>14635</v>
      </c>
      <c r="E254" s="89">
        <v>14734</v>
      </c>
      <c r="F254" s="89">
        <v>14852</v>
      </c>
      <c r="G254" s="89">
        <v>14976</v>
      </c>
      <c r="H254" s="89">
        <v>15102</v>
      </c>
      <c r="I254" s="89">
        <v>15208</v>
      </c>
      <c r="J254" s="89">
        <v>15265</v>
      </c>
      <c r="K254" s="90">
        <v>15346</v>
      </c>
      <c r="L254" s="90">
        <v>15778</v>
      </c>
      <c r="M254" s="90">
        <v>16146</v>
      </c>
      <c r="N254" s="90">
        <v>16404</v>
      </c>
      <c r="O254" s="90">
        <v>16626</v>
      </c>
      <c r="P254" s="90">
        <v>16867</v>
      </c>
      <c r="Q254" s="90">
        <v>17162</v>
      </c>
      <c r="R254" s="90">
        <v>17392</v>
      </c>
      <c r="S254" s="90">
        <v>17527</v>
      </c>
      <c r="T254" s="90">
        <v>17679</v>
      </c>
      <c r="U254" s="90">
        <v>17367</v>
      </c>
      <c r="V254" s="90">
        <v>17017</v>
      </c>
      <c r="W254" s="90">
        <v>17319</v>
      </c>
      <c r="X254" s="90"/>
      <c r="Y254" s="90">
        <f t="shared" si="40"/>
        <v>2684</v>
      </c>
      <c r="Z254" s="90">
        <f t="shared" si="41"/>
        <v>18.339596856850019</v>
      </c>
      <c r="AA254" s="90">
        <f t="shared" si="42"/>
        <v>159</v>
      </c>
      <c r="AB254" s="90">
        <f t="shared" si="43"/>
        <v>212</v>
      </c>
      <c r="AC254" s="86"/>
      <c r="AP254" s="78"/>
      <c r="AQ254" s="109">
        <v>250</v>
      </c>
      <c r="AR254" s="103" t="s">
        <v>293</v>
      </c>
      <c r="AS254" s="101">
        <f t="shared" si="44"/>
        <v>18.339596856850019</v>
      </c>
      <c r="AT254" s="101">
        <f t="shared" si="45"/>
        <v>18.364596856850017</v>
      </c>
      <c r="AU254" s="102">
        <f t="shared" si="46"/>
        <v>212</v>
      </c>
      <c r="AV254" s="102" t="str">
        <f t="shared" si="47"/>
        <v>Otway</v>
      </c>
      <c r="AW254" s="101">
        <f t="shared" si="48"/>
        <v>13.44346340074053</v>
      </c>
      <c r="AX254" s="71"/>
      <c r="AY254" s="71"/>
      <c r="AZ254" s="71"/>
      <c r="BA254" s="71"/>
    </row>
    <row r="255" spans="1:53" x14ac:dyDescent="0.3">
      <c r="A255" s="87">
        <v>251</v>
      </c>
      <c r="C255" s="91" t="s">
        <v>503</v>
      </c>
      <c r="D255" s="92">
        <v>17090</v>
      </c>
      <c r="E255" s="92">
        <v>16975</v>
      </c>
      <c r="F255" s="92">
        <v>16915</v>
      </c>
      <c r="G255" s="92">
        <v>16795</v>
      </c>
      <c r="H255" s="92">
        <v>16787</v>
      </c>
      <c r="I255" s="92">
        <v>16771</v>
      </c>
      <c r="J255" s="92">
        <v>16876</v>
      </c>
      <c r="K255" s="92">
        <v>16955</v>
      </c>
      <c r="L255" s="92">
        <v>16736</v>
      </c>
      <c r="M255" s="92">
        <v>16561</v>
      </c>
      <c r="N255" s="92">
        <v>16411</v>
      </c>
      <c r="O255" s="92">
        <v>16297</v>
      </c>
      <c r="P255" s="92">
        <v>16734</v>
      </c>
      <c r="Q255" s="92">
        <v>16831</v>
      </c>
      <c r="R255" s="92">
        <v>16810</v>
      </c>
      <c r="S255" s="92">
        <v>16821</v>
      </c>
      <c r="T255" s="92">
        <v>16844</v>
      </c>
      <c r="U255" s="92">
        <v>16841</v>
      </c>
      <c r="V255" s="92">
        <v>17321</v>
      </c>
      <c r="W255" s="92">
        <v>17350</v>
      </c>
      <c r="X255" s="92"/>
      <c r="Y255" s="90">
        <f t="shared" si="40"/>
        <v>260</v>
      </c>
      <c r="Z255" s="90">
        <f t="shared" si="41"/>
        <v>1.5213575190169688</v>
      </c>
      <c r="AA255" s="90">
        <f t="shared" si="42"/>
        <v>329</v>
      </c>
      <c r="AB255" s="90">
        <f t="shared" si="43"/>
        <v>345</v>
      </c>
      <c r="AC255" s="86"/>
      <c r="AP255" s="78"/>
      <c r="AQ255" s="109">
        <v>251</v>
      </c>
      <c r="AR255" s="104" t="s">
        <v>503</v>
      </c>
      <c r="AS255" s="101">
        <f t="shared" si="44"/>
        <v>1.5213575190169688</v>
      </c>
      <c r="AT255" s="101">
        <f t="shared" si="45"/>
        <v>1.5464575190169687</v>
      </c>
      <c r="AU255" s="102">
        <f t="shared" si="46"/>
        <v>345</v>
      </c>
      <c r="AV255" s="102" t="str">
        <f t="shared" si="47"/>
        <v>Berwick - North</v>
      </c>
      <c r="AW255" s="101">
        <f t="shared" si="48"/>
        <v>13.245542365550056</v>
      </c>
      <c r="AX255" s="71"/>
      <c r="AY255" s="71"/>
      <c r="AZ255" s="71"/>
      <c r="BA255" s="71"/>
    </row>
    <row r="256" spans="1:53" x14ac:dyDescent="0.3">
      <c r="A256" s="87">
        <v>252</v>
      </c>
      <c r="C256" s="91" t="s">
        <v>539</v>
      </c>
      <c r="D256" s="92">
        <v>2700</v>
      </c>
      <c r="E256" s="92">
        <v>2681</v>
      </c>
      <c r="F256" s="92">
        <v>2724</v>
      </c>
      <c r="G256" s="92">
        <v>2707</v>
      </c>
      <c r="H256" s="92">
        <v>2683</v>
      </c>
      <c r="I256" s="92">
        <v>2655</v>
      </c>
      <c r="J256" s="92">
        <v>2627</v>
      </c>
      <c r="K256" s="92">
        <v>2582</v>
      </c>
      <c r="L256" s="92">
        <v>2534</v>
      </c>
      <c r="M256" s="92">
        <v>2525</v>
      </c>
      <c r="N256" s="92">
        <v>2522</v>
      </c>
      <c r="O256" s="92">
        <v>2509</v>
      </c>
      <c r="P256" s="92">
        <v>2580</v>
      </c>
      <c r="Q256" s="92">
        <v>2636</v>
      </c>
      <c r="R256" s="92">
        <v>2665</v>
      </c>
      <c r="S256" s="92">
        <v>2676</v>
      </c>
      <c r="T256" s="92">
        <v>2727</v>
      </c>
      <c r="U256" s="92">
        <v>2761</v>
      </c>
      <c r="V256" s="92">
        <v>2849</v>
      </c>
      <c r="W256" s="92">
        <v>2834</v>
      </c>
      <c r="X256" s="92"/>
      <c r="Y256" s="90">
        <f t="shared" si="40"/>
        <v>134</v>
      </c>
      <c r="Z256" s="90">
        <f t="shared" si="41"/>
        <v>4.9629629629629628</v>
      </c>
      <c r="AA256" s="90">
        <f t="shared" si="42"/>
        <v>339</v>
      </c>
      <c r="AB256" s="90">
        <f t="shared" si="43"/>
        <v>318</v>
      </c>
      <c r="AC256" s="86"/>
      <c r="AP256" s="78"/>
      <c r="AQ256" s="109">
        <v>252</v>
      </c>
      <c r="AR256" s="104" t="s">
        <v>539</v>
      </c>
      <c r="AS256" s="101">
        <f t="shared" si="44"/>
        <v>4.9629629629629628</v>
      </c>
      <c r="AT256" s="101">
        <f t="shared" si="45"/>
        <v>4.9881629629629627</v>
      </c>
      <c r="AU256" s="102">
        <f t="shared" si="46"/>
        <v>318</v>
      </c>
      <c r="AV256" s="102" t="str">
        <f t="shared" si="47"/>
        <v>Malvern - Glen Iris</v>
      </c>
      <c r="AW256" s="101">
        <f t="shared" si="48"/>
        <v>13.095994914176732</v>
      </c>
      <c r="AX256" s="71"/>
      <c r="AY256" s="71"/>
      <c r="AZ256" s="71"/>
      <c r="BA256" s="71"/>
    </row>
    <row r="257" spans="1:53" x14ac:dyDescent="0.3">
      <c r="A257" s="87">
        <v>253</v>
      </c>
      <c r="C257" s="88" t="s">
        <v>302</v>
      </c>
      <c r="D257" s="89">
        <v>5680</v>
      </c>
      <c r="E257" s="89">
        <v>5623</v>
      </c>
      <c r="F257" s="89">
        <v>5609</v>
      </c>
      <c r="G257" s="89">
        <v>5649</v>
      </c>
      <c r="H257" s="89">
        <v>5707</v>
      </c>
      <c r="I257" s="89">
        <v>5736</v>
      </c>
      <c r="J257" s="89">
        <v>5747</v>
      </c>
      <c r="K257" s="90">
        <v>5732</v>
      </c>
      <c r="L257" s="90">
        <v>5764</v>
      </c>
      <c r="M257" s="90">
        <v>5765</v>
      </c>
      <c r="N257" s="90">
        <v>5759</v>
      </c>
      <c r="O257" s="90">
        <v>5751</v>
      </c>
      <c r="P257" s="90">
        <v>5864</v>
      </c>
      <c r="Q257" s="90">
        <v>5855</v>
      </c>
      <c r="R257" s="90">
        <v>5859</v>
      </c>
      <c r="S257" s="90">
        <v>5849</v>
      </c>
      <c r="T257" s="90">
        <v>5876</v>
      </c>
      <c r="U257" s="90">
        <v>5863</v>
      </c>
      <c r="V257" s="90">
        <v>5795</v>
      </c>
      <c r="W257" s="90">
        <v>5807</v>
      </c>
      <c r="X257" s="90"/>
      <c r="Y257" s="90">
        <f t="shared" si="40"/>
        <v>127</v>
      </c>
      <c r="Z257" s="90">
        <f t="shared" si="41"/>
        <v>2.2359154929577465</v>
      </c>
      <c r="AA257" s="90">
        <f t="shared" si="42"/>
        <v>340</v>
      </c>
      <c r="AB257" s="90">
        <f t="shared" si="43"/>
        <v>337</v>
      </c>
      <c r="AC257" s="86"/>
      <c r="AP257" s="78"/>
      <c r="AQ257" s="109">
        <v>253</v>
      </c>
      <c r="AR257" s="103" t="s">
        <v>302</v>
      </c>
      <c r="AS257" s="101">
        <f t="shared" si="44"/>
        <v>2.2359154929577465</v>
      </c>
      <c r="AT257" s="101">
        <f t="shared" si="45"/>
        <v>2.2612154929577466</v>
      </c>
      <c r="AU257" s="102">
        <f t="shared" si="46"/>
        <v>337</v>
      </c>
      <c r="AV257" s="102" t="str">
        <f t="shared" si="47"/>
        <v>Kinglake</v>
      </c>
      <c r="AW257" s="101">
        <f t="shared" si="48"/>
        <v>13.064935064935066</v>
      </c>
      <c r="AX257" s="71"/>
      <c r="AY257" s="71"/>
      <c r="AZ257" s="71"/>
      <c r="BA257" s="71"/>
    </row>
    <row r="258" spans="1:53" x14ac:dyDescent="0.3">
      <c r="A258" s="87">
        <v>254</v>
      </c>
      <c r="C258" s="88" t="s">
        <v>225</v>
      </c>
      <c r="D258" s="89">
        <v>15615</v>
      </c>
      <c r="E258" s="89">
        <v>15651</v>
      </c>
      <c r="F258" s="89">
        <v>15668</v>
      </c>
      <c r="G258" s="89">
        <v>15769</v>
      </c>
      <c r="H258" s="89">
        <v>15863</v>
      </c>
      <c r="I258" s="89">
        <v>16110</v>
      </c>
      <c r="J258" s="89">
        <v>16182</v>
      </c>
      <c r="K258" s="90">
        <v>16165</v>
      </c>
      <c r="L258" s="90">
        <v>16115</v>
      </c>
      <c r="M258" s="90">
        <v>16106</v>
      </c>
      <c r="N258" s="90">
        <v>16246</v>
      </c>
      <c r="O258" s="90">
        <v>16442</v>
      </c>
      <c r="P258" s="90">
        <v>16765</v>
      </c>
      <c r="Q258" s="90">
        <v>16922</v>
      </c>
      <c r="R258" s="90">
        <v>16991</v>
      </c>
      <c r="S258" s="90">
        <v>17078</v>
      </c>
      <c r="T258" s="90">
        <v>17233</v>
      </c>
      <c r="U258" s="90">
        <v>17007</v>
      </c>
      <c r="V258" s="90">
        <v>16642</v>
      </c>
      <c r="W258" s="90">
        <v>16852</v>
      </c>
      <c r="X258" s="90"/>
      <c r="Y258" s="90">
        <f t="shared" si="40"/>
        <v>1237</v>
      </c>
      <c r="Z258" s="90">
        <f t="shared" si="41"/>
        <v>7.9218699967979509</v>
      </c>
      <c r="AA258" s="90">
        <f t="shared" si="42"/>
        <v>255</v>
      </c>
      <c r="AB258" s="90">
        <f t="shared" si="43"/>
        <v>297</v>
      </c>
      <c r="AC258" s="86"/>
      <c r="AP258" s="78"/>
      <c r="AQ258" s="109">
        <v>254</v>
      </c>
      <c r="AR258" s="103" t="s">
        <v>225</v>
      </c>
      <c r="AS258" s="101">
        <f t="shared" si="44"/>
        <v>7.9218699967979509</v>
      </c>
      <c r="AT258" s="101">
        <f t="shared" si="45"/>
        <v>7.9472699967979512</v>
      </c>
      <c r="AU258" s="102">
        <f t="shared" si="46"/>
        <v>297</v>
      </c>
      <c r="AV258" s="102" t="str">
        <f t="shared" si="47"/>
        <v>Sunshine West</v>
      </c>
      <c r="AW258" s="101">
        <f t="shared" si="48"/>
        <v>12.735219133179557</v>
      </c>
      <c r="AX258" s="71"/>
      <c r="AY258" s="71"/>
      <c r="AZ258" s="71"/>
      <c r="BA258" s="71"/>
    </row>
    <row r="259" spans="1:53" x14ac:dyDescent="0.3">
      <c r="A259" s="87">
        <v>255</v>
      </c>
      <c r="C259" s="88" t="s">
        <v>303</v>
      </c>
      <c r="D259" s="89">
        <v>6761</v>
      </c>
      <c r="E259" s="89">
        <v>6738</v>
      </c>
      <c r="F259" s="89">
        <v>6739</v>
      </c>
      <c r="G259" s="89">
        <v>6772</v>
      </c>
      <c r="H259" s="89">
        <v>6830</v>
      </c>
      <c r="I259" s="89">
        <v>6921</v>
      </c>
      <c r="J259" s="89">
        <v>6955</v>
      </c>
      <c r="K259" s="90">
        <v>6966</v>
      </c>
      <c r="L259" s="90">
        <v>6991</v>
      </c>
      <c r="M259" s="90">
        <v>7048</v>
      </c>
      <c r="N259" s="90">
        <v>7023</v>
      </c>
      <c r="O259" s="90">
        <v>7049</v>
      </c>
      <c r="P259" s="90">
        <v>7094</v>
      </c>
      <c r="Q259" s="90">
        <v>7131</v>
      </c>
      <c r="R259" s="90">
        <v>7154</v>
      </c>
      <c r="S259" s="90">
        <v>7138</v>
      </c>
      <c r="T259" s="90">
        <v>7093</v>
      </c>
      <c r="U259" s="90">
        <v>7052</v>
      </c>
      <c r="V259" s="90">
        <v>6962</v>
      </c>
      <c r="W259" s="90">
        <v>6928</v>
      </c>
      <c r="X259" s="90"/>
      <c r="Y259" s="90">
        <f t="shared" si="40"/>
        <v>167</v>
      </c>
      <c r="Z259" s="90">
        <f t="shared" si="41"/>
        <v>2.4700488093477295</v>
      </c>
      <c r="AA259" s="90">
        <f t="shared" si="42"/>
        <v>336</v>
      </c>
      <c r="AB259" s="90">
        <f t="shared" si="43"/>
        <v>335</v>
      </c>
      <c r="AC259" s="86"/>
      <c r="AP259" s="78"/>
      <c r="AQ259" s="109">
        <v>255</v>
      </c>
      <c r="AR259" s="103" t="s">
        <v>303</v>
      </c>
      <c r="AS259" s="101">
        <f t="shared" si="44"/>
        <v>2.4700488093477295</v>
      </c>
      <c r="AT259" s="101">
        <f t="shared" si="45"/>
        <v>2.4955488093477296</v>
      </c>
      <c r="AU259" s="102">
        <f t="shared" si="46"/>
        <v>335</v>
      </c>
      <c r="AV259" s="102" t="str">
        <f t="shared" si="47"/>
        <v>Ashburton (Vic.)</v>
      </c>
      <c r="AW259" s="101">
        <f t="shared" si="48"/>
        <v>12.582781456953644</v>
      </c>
      <c r="AX259" s="71"/>
      <c r="AY259" s="71"/>
      <c r="AZ259" s="71"/>
      <c r="BA259" s="71"/>
    </row>
    <row r="260" spans="1:53" x14ac:dyDescent="0.3">
      <c r="A260" s="87">
        <v>256</v>
      </c>
      <c r="C260" s="88" t="s">
        <v>139</v>
      </c>
      <c r="D260" s="89">
        <v>12830</v>
      </c>
      <c r="E260" s="89">
        <v>12971</v>
      </c>
      <c r="F260" s="89">
        <v>13123</v>
      </c>
      <c r="G260" s="89">
        <v>13287</v>
      </c>
      <c r="H260" s="89">
        <v>13618</v>
      </c>
      <c r="I260" s="89">
        <v>14014</v>
      </c>
      <c r="J260" s="89">
        <v>14164</v>
      </c>
      <c r="K260" s="90">
        <v>14168</v>
      </c>
      <c r="L260" s="90">
        <v>14397</v>
      </c>
      <c r="M260" s="90">
        <v>14582</v>
      </c>
      <c r="N260" s="90">
        <v>14705</v>
      </c>
      <c r="O260" s="90">
        <v>14801</v>
      </c>
      <c r="P260" s="90">
        <v>15084</v>
      </c>
      <c r="Q260" s="90">
        <v>15441</v>
      </c>
      <c r="R260" s="90">
        <v>15728</v>
      </c>
      <c r="S260" s="90">
        <v>16051</v>
      </c>
      <c r="T260" s="90">
        <v>16465</v>
      </c>
      <c r="U260" s="90">
        <v>16195</v>
      </c>
      <c r="V260" s="90">
        <v>16591</v>
      </c>
      <c r="W260" s="90">
        <v>17203</v>
      </c>
      <c r="X260" s="90"/>
      <c r="Y260" s="90">
        <f t="shared" si="40"/>
        <v>4373</v>
      </c>
      <c r="Z260" s="90">
        <f t="shared" si="41"/>
        <v>34.084177708495709</v>
      </c>
      <c r="AA260" s="90">
        <f t="shared" si="42"/>
        <v>107</v>
      </c>
      <c r="AB260" s="90">
        <f t="shared" si="43"/>
        <v>100</v>
      </c>
      <c r="AC260" s="86"/>
      <c r="AP260" s="78"/>
      <c r="AQ260" s="109">
        <v>256</v>
      </c>
      <c r="AR260" s="103" t="s">
        <v>139</v>
      </c>
      <c r="AS260" s="101">
        <f t="shared" si="44"/>
        <v>34.084177708495709</v>
      </c>
      <c r="AT260" s="101">
        <f t="shared" si="45"/>
        <v>34.109777708495706</v>
      </c>
      <c r="AU260" s="102">
        <f t="shared" si="46"/>
        <v>100</v>
      </c>
      <c r="AV260" s="102" t="str">
        <f t="shared" si="47"/>
        <v>Glen Iris - East</v>
      </c>
      <c r="AW260" s="101">
        <f t="shared" si="48"/>
        <v>12.476333485669517</v>
      </c>
      <c r="AX260" s="71"/>
      <c r="AY260" s="71"/>
      <c r="AZ260" s="71"/>
      <c r="BA260" s="71"/>
    </row>
    <row r="261" spans="1:53" x14ac:dyDescent="0.3">
      <c r="A261" s="87">
        <v>257</v>
      </c>
      <c r="C261" s="88" t="s">
        <v>214</v>
      </c>
      <c r="D261" s="89">
        <v>7522</v>
      </c>
      <c r="E261" s="89">
        <v>7707</v>
      </c>
      <c r="F261" s="89">
        <v>7925</v>
      </c>
      <c r="G261" s="89">
        <v>8113</v>
      </c>
      <c r="H261" s="89">
        <v>8164</v>
      </c>
      <c r="I261" s="89">
        <v>8262</v>
      </c>
      <c r="J261" s="89">
        <v>8283</v>
      </c>
      <c r="K261" s="90">
        <v>8368</v>
      </c>
      <c r="L261" s="90">
        <v>8461</v>
      </c>
      <c r="M261" s="90">
        <v>8550</v>
      </c>
      <c r="N261" s="90">
        <v>8683</v>
      </c>
      <c r="O261" s="90">
        <v>8849</v>
      </c>
      <c r="P261" s="90">
        <v>9237</v>
      </c>
      <c r="Q261" s="90">
        <v>9398</v>
      </c>
      <c r="R261" s="90">
        <v>9566</v>
      </c>
      <c r="S261" s="90">
        <v>9747</v>
      </c>
      <c r="T261" s="90">
        <v>9929</v>
      </c>
      <c r="U261" s="90">
        <v>9738</v>
      </c>
      <c r="V261" s="90">
        <v>9220</v>
      </c>
      <c r="W261" s="90">
        <v>9426</v>
      </c>
      <c r="X261" s="90"/>
      <c r="Y261" s="90">
        <f t="shared" si="40"/>
        <v>1904</v>
      </c>
      <c r="Z261" s="90">
        <f t="shared" si="41"/>
        <v>25.312416910396173</v>
      </c>
      <c r="AA261" s="90">
        <f t="shared" si="42"/>
        <v>206</v>
      </c>
      <c r="AB261" s="90">
        <f t="shared" si="43"/>
        <v>152</v>
      </c>
      <c r="AC261" s="86"/>
      <c r="AP261" s="78"/>
      <c r="AQ261" s="109">
        <v>257</v>
      </c>
      <c r="AR261" s="103" t="s">
        <v>214</v>
      </c>
      <c r="AS261" s="101">
        <f t="shared" si="44"/>
        <v>25.312416910396173</v>
      </c>
      <c r="AT261" s="101">
        <f t="shared" si="45"/>
        <v>25.338116910396174</v>
      </c>
      <c r="AU261" s="102">
        <f t="shared" si="46"/>
        <v>152</v>
      </c>
      <c r="AV261" s="102" t="str">
        <f t="shared" si="47"/>
        <v>Surrey Hills (East) - Mont Albert</v>
      </c>
      <c r="AW261" s="101">
        <f t="shared" si="48"/>
        <v>12.455102472005072</v>
      </c>
      <c r="AX261" s="71"/>
      <c r="AY261" s="71"/>
      <c r="AZ261" s="71"/>
      <c r="BA261" s="71"/>
    </row>
    <row r="262" spans="1:53" x14ac:dyDescent="0.3">
      <c r="A262" s="87">
        <v>258</v>
      </c>
      <c r="C262" s="88" t="s">
        <v>215</v>
      </c>
      <c r="D262" s="89">
        <v>0</v>
      </c>
      <c r="E262" s="89">
        <v>0</v>
      </c>
      <c r="F262" s="89">
        <v>0</v>
      </c>
      <c r="G262" s="89">
        <v>0</v>
      </c>
      <c r="H262" s="89">
        <v>0</v>
      </c>
      <c r="I262" s="89">
        <v>0</v>
      </c>
      <c r="J262" s="89">
        <v>0</v>
      </c>
      <c r="K262" s="90">
        <v>0</v>
      </c>
      <c r="L262" s="90">
        <v>0</v>
      </c>
      <c r="M262" s="90">
        <v>0</v>
      </c>
      <c r="N262" s="90">
        <v>0</v>
      </c>
      <c r="O262" s="90">
        <v>0</v>
      </c>
      <c r="P262" s="90">
        <v>0</v>
      </c>
      <c r="Q262" s="90">
        <v>0</v>
      </c>
      <c r="R262" s="90">
        <v>0</v>
      </c>
      <c r="S262" s="90">
        <v>0</v>
      </c>
      <c r="T262" s="90">
        <v>0</v>
      </c>
      <c r="U262" s="90">
        <v>0</v>
      </c>
      <c r="V262" s="90">
        <v>26</v>
      </c>
      <c r="W262" s="90">
        <v>26</v>
      </c>
      <c r="X262" s="90"/>
      <c r="Y262" s="90">
        <f t="shared" ref="Y262:Y325" si="49">W262-D262</f>
        <v>26</v>
      </c>
      <c r="Z262" s="90"/>
      <c r="AA262" s="90">
        <f t="shared" ref="AA262:AA325" si="50">RANK(Y262,Y$5:Y$437)</f>
        <v>356</v>
      </c>
      <c r="AB262" s="90"/>
      <c r="AC262" s="86"/>
      <c r="AP262" s="78"/>
      <c r="AQ262" s="109">
        <v>258</v>
      </c>
      <c r="AR262" s="103" t="s">
        <v>215</v>
      </c>
      <c r="AS262" s="101">
        <f t="shared" ref="AS262:AS325" si="51">VLOOKUP(AQ262,$A$5:$Z$437,24+$AT$3)</f>
        <v>0</v>
      </c>
      <c r="AT262" s="101">
        <f t="shared" ref="AT262:AT325" si="52">AS262+0.0001*AQ262</f>
        <v>2.58E-2</v>
      </c>
      <c r="AU262" s="102">
        <f t="shared" ref="AU262:AU325" si="53">RANK(AT262,AT$5:AT$437)</f>
        <v>359</v>
      </c>
      <c r="AV262" s="102" t="str">
        <f t="shared" ref="AV262:AV325" si="54">VLOOKUP(MATCH(AQ262,$AU$5:$AU$437,0),$AQ$5:$AS$437,2)</f>
        <v>Euroa</v>
      </c>
      <c r="AW262" s="101">
        <f t="shared" ref="AW262:AW325" si="55">VLOOKUP(MATCH(AQ262,$AU$5:$AU$437,0),$AQ$5:$AS$437,3)</f>
        <v>12.45493280891511</v>
      </c>
      <c r="AX262" s="71"/>
      <c r="AY262" s="71"/>
      <c r="AZ262" s="71"/>
      <c r="BA262" s="71"/>
    </row>
    <row r="263" spans="1:53" x14ac:dyDescent="0.3">
      <c r="A263" s="87">
        <v>259</v>
      </c>
      <c r="C263" s="88" t="s">
        <v>304</v>
      </c>
      <c r="D263" s="89">
        <v>19550</v>
      </c>
      <c r="E263" s="89">
        <v>19690</v>
      </c>
      <c r="F263" s="89">
        <v>19863</v>
      </c>
      <c r="G263" s="89">
        <v>20181</v>
      </c>
      <c r="H263" s="89">
        <v>20506</v>
      </c>
      <c r="I263" s="89">
        <v>20870</v>
      </c>
      <c r="J263" s="89">
        <v>21073</v>
      </c>
      <c r="K263" s="90">
        <v>21321</v>
      </c>
      <c r="L263" s="90">
        <v>21393</v>
      </c>
      <c r="M263" s="90">
        <v>21600</v>
      </c>
      <c r="N263" s="90">
        <v>22011</v>
      </c>
      <c r="O263" s="90">
        <v>22281</v>
      </c>
      <c r="P263" s="90">
        <v>22960</v>
      </c>
      <c r="Q263" s="90">
        <v>23466</v>
      </c>
      <c r="R263" s="90">
        <v>23724</v>
      </c>
      <c r="S263" s="90">
        <v>24057</v>
      </c>
      <c r="T263" s="90">
        <v>24191</v>
      </c>
      <c r="U263" s="90">
        <v>23849</v>
      </c>
      <c r="V263" s="90">
        <v>23607</v>
      </c>
      <c r="W263" s="90">
        <v>23985</v>
      </c>
      <c r="X263" s="90"/>
      <c r="Y263" s="90">
        <f t="shared" si="49"/>
        <v>4435</v>
      </c>
      <c r="Z263" s="90">
        <f t="shared" ref="Z263:Z325" si="56">Y263/D263*100</f>
        <v>22.685421994884912</v>
      </c>
      <c r="AA263" s="90">
        <f t="shared" si="50"/>
        <v>105</v>
      </c>
      <c r="AB263" s="90">
        <f t="shared" ref="AB263:AB325" si="57">RANK(Z263,Z$5:Z$437)</f>
        <v>171</v>
      </c>
      <c r="AC263" s="86"/>
      <c r="AP263" s="78"/>
      <c r="AQ263" s="109">
        <v>259</v>
      </c>
      <c r="AR263" s="103" t="s">
        <v>304</v>
      </c>
      <c r="AS263" s="101">
        <f t="shared" si="51"/>
        <v>22.685421994884912</v>
      </c>
      <c r="AT263" s="101">
        <f t="shared" si="52"/>
        <v>22.711321994884912</v>
      </c>
      <c r="AU263" s="102">
        <f t="shared" si="53"/>
        <v>171</v>
      </c>
      <c r="AV263" s="102" t="str">
        <f t="shared" si="54"/>
        <v>Avoca</v>
      </c>
      <c r="AW263" s="101">
        <f t="shared" si="55"/>
        <v>12.242348532167394</v>
      </c>
      <c r="AX263" s="71"/>
      <c r="AY263" s="71"/>
      <c r="AZ263" s="71"/>
      <c r="BA263" s="71"/>
    </row>
    <row r="264" spans="1:53" x14ac:dyDescent="0.3">
      <c r="A264" s="87">
        <v>260</v>
      </c>
      <c r="C264" s="91" t="s">
        <v>542</v>
      </c>
      <c r="D264" s="92">
        <v>7797</v>
      </c>
      <c r="E264" s="92">
        <v>7771</v>
      </c>
      <c r="F264" s="92">
        <v>7808</v>
      </c>
      <c r="G264" s="92">
        <v>7841</v>
      </c>
      <c r="H264" s="92">
        <v>7939</v>
      </c>
      <c r="I264" s="92">
        <v>7983</v>
      </c>
      <c r="J264" s="92">
        <v>8001</v>
      </c>
      <c r="K264" s="92">
        <v>7939</v>
      </c>
      <c r="L264" s="92">
        <v>7917</v>
      </c>
      <c r="M264" s="92">
        <v>7833</v>
      </c>
      <c r="N264" s="92">
        <v>7788</v>
      </c>
      <c r="O264" s="92">
        <v>7747</v>
      </c>
      <c r="P264" s="92">
        <v>8018</v>
      </c>
      <c r="Q264" s="92">
        <v>8043</v>
      </c>
      <c r="R264" s="92">
        <v>8087</v>
      </c>
      <c r="S264" s="92">
        <v>8144</v>
      </c>
      <c r="T264" s="92">
        <v>8137</v>
      </c>
      <c r="U264" s="92">
        <v>8058</v>
      </c>
      <c r="V264" s="92">
        <v>8295</v>
      </c>
      <c r="W264" s="92">
        <v>8110</v>
      </c>
      <c r="X264" s="92"/>
      <c r="Y264" s="90">
        <f t="shared" si="49"/>
        <v>313</v>
      </c>
      <c r="Z264" s="90">
        <f t="shared" si="56"/>
        <v>4.0143644991663461</v>
      </c>
      <c r="AA264" s="90">
        <f t="shared" si="50"/>
        <v>321</v>
      </c>
      <c r="AB264" s="90">
        <f t="shared" si="57"/>
        <v>324</v>
      </c>
      <c r="AC264" s="86"/>
      <c r="AP264" s="78"/>
      <c r="AQ264" s="109">
        <v>260</v>
      </c>
      <c r="AR264" s="104" t="s">
        <v>542</v>
      </c>
      <c r="AS264" s="101">
        <f t="shared" si="51"/>
        <v>4.0143644991663461</v>
      </c>
      <c r="AT264" s="101">
        <f t="shared" si="52"/>
        <v>4.0403644991663459</v>
      </c>
      <c r="AU264" s="102">
        <f t="shared" si="53"/>
        <v>324</v>
      </c>
      <c r="AV264" s="102" t="str">
        <f t="shared" si="54"/>
        <v>Sale</v>
      </c>
      <c r="AW264" s="101">
        <f t="shared" si="55"/>
        <v>11.942582337510929</v>
      </c>
      <c r="AX264" s="71"/>
      <c r="AY264" s="71"/>
      <c r="AZ264" s="71"/>
      <c r="BA264" s="71"/>
    </row>
    <row r="265" spans="1:53" x14ac:dyDescent="0.3">
      <c r="A265" s="87">
        <v>261</v>
      </c>
      <c r="C265" s="88" t="s">
        <v>216</v>
      </c>
      <c r="D265" s="89">
        <v>17459</v>
      </c>
      <c r="E265" s="89">
        <v>17788</v>
      </c>
      <c r="F265" s="89">
        <v>18126</v>
      </c>
      <c r="G265" s="89">
        <v>18466</v>
      </c>
      <c r="H265" s="89">
        <v>18836</v>
      </c>
      <c r="I265" s="89">
        <v>19297</v>
      </c>
      <c r="J265" s="89">
        <v>19437</v>
      </c>
      <c r="K265" s="90">
        <v>19448</v>
      </c>
      <c r="L265" s="90">
        <v>19749</v>
      </c>
      <c r="M265" s="90">
        <v>19901</v>
      </c>
      <c r="N265" s="90">
        <v>20065</v>
      </c>
      <c r="O265" s="90">
        <v>20232</v>
      </c>
      <c r="P265" s="90">
        <v>20873</v>
      </c>
      <c r="Q265" s="90">
        <v>21287</v>
      </c>
      <c r="R265" s="90">
        <v>21579</v>
      </c>
      <c r="S265" s="90">
        <v>21957</v>
      </c>
      <c r="T265" s="90">
        <v>22260</v>
      </c>
      <c r="U265" s="90">
        <v>22043</v>
      </c>
      <c r="V265" s="90">
        <v>21419</v>
      </c>
      <c r="W265" s="90">
        <v>21889</v>
      </c>
      <c r="X265" s="90"/>
      <c r="Y265" s="90">
        <f t="shared" si="49"/>
        <v>4430</v>
      </c>
      <c r="Z265" s="90">
        <f t="shared" si="56"/>
        <v>25.373732745288962</v>
      </c>
      <c r="AA265" s="90">
        <f t="shared" si="50"/>
        <v>106</v>
      </c>
      <c r="AB265" s="90">
        <f t="shared" si="57"/>
        <v>151</v>
      </c>
      <c r="AC265" s="86"/>
      <c r="AP265" s="78"/>
      <c r="AQ265" s="109">
        <v>261</v>
      </c>
      <c r="AR265" s="103" t="s">
        <v>216</v>
      </c>
      <c r="AS265" s="101">
        <f t="shared" si="51"/>
        <v>25.373732745288962</v>
      </c>
      <c r="AT265" s="101">
        <f t="shared" si="52"/>
        <v>25.399832745288961</v>
      </c>
      <c r="AU265" s="102">
        <f t="shared" si="53"/>
        <v>151</v>
      </c>
      <c r="AV265" s="102" t="str">
        <f t="shared" si="54"/>
        <v>Beaumaris</v>
      </c>
      <c r="AW265" s="101">
        <f t="shared" si="55"/>
        <v>11.891466771529689</v>
      </c>
      <c r="AX265" s="71"/>
      <c r="AY265" s="71"/>
      <c r="AZ265" s="71"/>
      <c r="BA265" s="71"/>
    </row>
    <row r="266" spans="1:53" x14ac:dyDescent="0.3">
      <c r="A266" s="87">
        <v>262</v>
      </c>
      <c r="C266" s="88" t="s">
        <v>403</v>
      </c>
      <c r="D266" s="89">
        <v>20762</v>
      </c>
      <c r="E266" s="89">
        <v>21151</v>
      </c>
      <c r="F266" s="89">
        <v>21497</v>
      </c>
      <c r="G266" s="89">
        <v>21966</v>
      </c>
      <c r="H266" s="89">
        <v>22460</v>
      </c>
      <c r="I266" s="89">
        <v>22854</v>
      </c>
      <c r="J266" s="89">
        <v>23164</v>
      </c>
      <c r="K266" s="90">
        <v>23224</v>
      </c>
      <c r="L266" s="90">
        <v>23480</v>
      </c>
      <c r="M266" s="90">
        <v>23812</v>
      </c>
      <c r="N266" s="90">
        <v>24089</v>
      </c>
      <c r="O266" s="90">
        <v>24400</v>
      </c>
      <c r="P266" s="90">
        <v>24894</v>
      </c>
      <c r="Q266" s="90">
        <v>25496</v>
      </c>
      <c r="R266" s="90">
        <v>25914</v>
      </c>
      <c r="S266" s="90">
        <v>26211</v>
      </c>
      <c r="T266" s="90">
        <v>26292</v>
      </c>
      <c r="U266" s="90">
        <v>25976</v>
      </c>
      <c r="V266" s="90">
        <v>25737</v>
      </c>
      <c r="W266" s="90">
        <v>25852</v>
      </c>
      <c r="X266" s="90"/>
      <c r="Y266" s="90">
        <f t="shared" si="49"/>
        <v>5090</v>
      </c>
      <c r="Z266" s="90">
        <f t="shared" si="56"/>
        <v>24.515942587419325</v>
      </c>
      <c r="AA266" s="90">
        <f t="shared" si="50"/>
        <v>87</v>
      </c>
      <c r="AB266" s="90">
        <f t="shared" si="57"/>
        <v>155</v>
      </c>
      <c r="AC266" s="86"/>
      <c r="AP266" s="78"/>
      <c r="AQ266" s="109">
        <v>262</v>
      </c>
      <c r="AR266" s="103" t="s">
        <v>403</v>
      </c>
      <c r="AS266" s="101">
        <f t="shared" si="51"/>
        <v>24.515942587419325</v>
      </c>
      <c r="AT266" s="101">
        <f t="shared" si="52"/>
        <v>24.542142587419324</v>
      </c>
      <c r="AU266" s="102">
        <f t="shared" si="53"/>
        <v>155</v>
      </c>
      <c r="AV266" s="102" t="str">
        <f t="shared" si="54"/>
        <v>Frankston</v>
      </c>
      <c r="AW266" s="101">
        <f t="shared" si="55"/>
        <v>11.725540965415203</v>
      </c>
      <c r="AX266" s="71"/>
      <c r="AY266" s="71"/>
      <c r="AZ266" s="71"/>
      <c r="BA266" s="71"/>
    </row>
    <row r="267" spans="1:53" x14ac:dyDescent="0.3">
      <c r="A267" s="87">
        <v>263</v>
      </c>
      <c r="C267" s="91" t="s">
        <v>504</v>
      </c>
      <c r="D267" s="92">
        <v>14001</v>
      </c>
      <c r="E267" s="92">
        <v>13944</v>
      </c>
      <c r="F267" s="92">
        <v>13936</v>
      </c>
      <c r="G267" s="92">
        <v>13984</v>
      </c>
      <c r="H267" s="92">
        <v>14053</v>
      </c>
      <c r="I267" s="92">
        <v>14108</v>
      </c>
      <c r="J267" s="92">
        <v>14207</v>
      </c>
      <c r="K267" s="92">
        <v>14302</v>
      </c>
      <c r="L267" s="92">
        <v>14334</v>
      </c>
      <c r="M267" s="92">
        <v>14186</v>
      </c>
      <c r="N267" s="92">
        <v>14095</v>
      </c>
      <c r="O267" s="92">
        <v>14017</v>
      </c>
      <c r="P267" s="92">
        <v>14008</v>
      </c>
      <c r="Q267" s="92">
        <v>14008</v>
      </c>
      <c r="R267" s="92">
        <v>14025</v>
      </c>
      <c r="S267" s="92">
        <v>14042</v>
      </c>
      <c r="T267" s="92">
        <v>14004</v>
      </c>
      <c r="U267" s="92">
        <v>14046</v>
      </c>
      <c r="V267" s="92">
        <v>14426</v>
      </c>
      <c r="W267" s="92">
        <v>14455</v>
      </c>
      <c r="X267" s="92"/>
      <c r="Y267" s="90">
        <f t="shared" si="49"/>
        <v>454</v>
      </c>
      <c r="Z267" s="90">
        <f t="shared" si="56"/>
        <v>3.2426255267480895</v>
      </c>
      <c r="AA267" s="90">
        <f t="shared" si="50"/>
        <v>315</v>
      </c>
      <c r="AB267" s="90">
        <f t="shared" si="57"/>
        <v>330</v>
      </c>
      <c r="AC267" s="86"/>
      <c r="AP267" s="78"/>
      <c r="AQ267" s="109">
        <v>263</v>
      </c>
      <c r="AR267" s="104" t="s">
        <v>504</v>
      </c>
      <c r="AS267" s="101">
        <f t="shared" si="51"/>
        <v>3.2426255267480895</v>
      </c>
      <c r="AT267" s="101">
        <f t="shared" si="52"/>
        <v>3.2689255267480894</v>
      </c>
      <c r="AU267" s="102">
        <f t="shared" si="53"/>
        <v>330</v>
      </c>
      <c r="AV267" s="102" t="str">
        <f t="shared" si="54"/>
        <v>Seaford (Vic.)</v>
      </c>
      <c r="AW267" s="101">
        <f t="shared" si="55"/>
        <v>11.568898379600553</v>
      </c>
      <c r="AX267" s="71"/>
      <c r="AY267" s="71"/>
      <c r="AZ267" s="71"/>
      <c r="BA267" s="71"/>
    </row>
    <row r="268" spans="1:53" x14ac:dyDescent="0.3">
      <c r="A268" s="87">
        <v>264</v>
      </c>
      <c r="C268" s="91" t="s">
        <v>485</v>
      </c>
      <c r="D268" s="92">
        <v>5801</v>
      </c>
      <c r="E268" s="92">
        <v>5815</v>
      </c>
      <c r="F268" s="92">
        <v>5857</v>
      </c>
      <c r="G268" s="92">
        <v>5890</v>
      </c>
      <c r="H268" s="92">
        <v>5914</v>
      </c>
      <c r="I268" s="92">
        <v>5992</v>
      </c>
      <c r="J268" s="92">
        <v>6036</v>
      </c>
      <c r="K268" s="92">
        <v>6053</v>
      </c>
      <c r="L268" s="92">
        <v>6054</v>
      </c>
      <c r="M268" s="92">
        <v>6052</v>
      </c>
      <c r="N268" s="92">
        <v>5973</v>
      </c>
      <c r="O268" s="92">
        <v>5942</v>
      </c>
      <c r="P268" s="92">
        <v>6072</v>
      </c>
      <c r="Q268" s="92">
        <v>6114</v>
      </c>
      <c r="R268" s="92">
        <v>6147</v>
      </c>
      <c r="S268" s="92">
        <v>6191</v>
      </c>
      <c r="T268" s="92">
        <v>6193</v>
      </c>
      <c r="U268" s="92">
        <v>6278</v>
      </c>
      <c r="V268" s="92">
        <v>6634</v>
      </c>
      <c r="W268" s="92">
        <v>6689</v>
      </c>
      <c r="X268" s="92"/>
      <c r="Y268" s="90">
        <f t="shared" si="49"/>
        <v>888</v>
      </c>
      <c r="Z268" s="90">
        <f t="shared" si="56"/>
        <v>15.307705568005517</v>
      </c>
      <c r="AA268" s="90">
        <f t="shared" si="50"/>
        <v>279</v>
      </c>
      <c r="AB268" s="90">
        <f t="shared" si="57"/>
        <v>238</v>
      </c>
      <c r="AC268" s="86"/>
      <c r="AP268" s="78"/>
      <c r="AQ268" s="109">
        <v>264</v>
      </c>
      <c r="AR268" s="104" t="s">
        <v>485</v>
      </c>
      <c r="AS268" s="101">
        <f t="shared" si="51"/>
        <v>15.307705568005517</v>
      </c>
      <c r="AT268" s="101">
        <f t="shared" si="52"/>
        <v>15.334105568005517</v>
      </c>
      <c r="AU268" s="102">
        <f t="shared" si="53"/>
        <v>238</v>
      </c>
      <c r="AV268" s="102" t="str">
        <f t="shared" si="54"/>
        <v>Bright - Mount Beauty</v>
      </c>
      <c r="AW268" s="101">
        <f t="shared" si="55"/>
        <v>11.507191994996873</v>
      </c>
      <c r="AX268" s="71"/>
      <c r="AY268" s="71"/>
      <c r="AZ268" s="71"/>
      <c r="BA268" s="71"/>
    </row>
    <row r="269" spans="1:53" x14ac:dyDescent="0.3">
      <c r="A269" s="87">
        <v>265</v>
      </c>
      <c r="C269" s="88" t="s">
        <v>305</v>
      </c>
      <c r="D269" s="89">
        <v>9762</v>
      </c>
      <c r="E269" s="89">
        <v>9769</v>
      </c>
      <c r="F269" s="89">
        <v>9778</v>
      </c>
      <c r="G269" s="89">
        <v>9843</v>
      </c>
      <c r="H269" s="89">
        <v>9903</v>
      </c>
      <c r="I269" s="89">
        <v>9974</v>
      </c>
      <c r="J269" s="89">
        <v>10035</v>
      </c>
      <c r="K269" s="90">
        <v>10060</v>
      </c>
      <c r="L269" s="90">
        <v>10047</v>
      </c>
      <c r="M269" s="90">
        <v>9940</v>
      </c>
      <c r="N269" s="90">
        <v>9945</v>
      </c>
      <c r="O269" s="90">
        <v>9899</v>
      </c>
      <c r="P269" s="90">
        <v>10204</v>
      </c>
      <c r="Q269" s="90">
        <v>10127</v>
      </c>
      <c r="R269" s="90">
        <v>10137</v>
      </c>
      <c r="S269" s="90">
        <v>10197</v>
      </c>
      <c r="T269" s="90">
        <v>10178</v>
      </c>
      <c r="U269" s="90">
        <v>10033</v>
      </c>
      <c r="V269" s="90">
        <v>9642</v>
      </c>
      <c r="W269" s="90">
        <v>9633</v>
      </c>
      <c r="X269" s="90"/>
      <c r="Y269" s="90">
        <f t="shared" si="49"/>
        <v>-129</v>
      </c>
      <c r="Z269" s="90">
        <f t="shared" si="56"/>
        <v>-1.3214505224339275</v>
      </c>
      <c r="AA269" s="90">
        <f t="shared" si="50"/>
        <v>379</v>
      </c>
      <c r="AB269" s="90">
        <f t="shared" si="57"/>
        <v>368</v>
      </c>
      <c r="AC269" s="86"/>
      <c r="AP269" s="78"/>
      <c r="AQ269" s="109">
        <v>265</v>
      </c>
      <c r="AR269" s="103" t="s">
        <v>305</v>
      </c>
      <c r="AS269" s="101">
        <f t="shared" si="51"/>
        <v>-1.3214505224339275</v>
      </c>
      <c r="AT269" s="101">
        <f t="shared" si="52"/>
        <v>-1.2949505224339275</v>
      </c>
      <c r="AU269" s="102">
        <f t="shared" si="53"/>
        <v>373</v>
      </c>
      <c r="AV269" s="102" t="str">
        <f t="shared" si="54"/>
        <v>Rosedale</v>
      </c>
      <c r="AW269" s="101">
        <f t="shared" si="55"/>
        <v>11.445508435932512</v>
      </c>
      <c r="AX269" s="71"/>
      <c r="AY269" s="71"/>
      <c r="AZ269" s="71"/>
      <c r="BA269" s="71"/>
    </row>
    <row r="270" spans="1:53" x14ac:dyDescent="0.3">
      <c r="A270" s="87">
        <v>266</v>
      </c>
      <c r="C270" s="88" t="s">
        <v>404</v>
      </c>
      <c r="D270" s="89">
        <v>17077</v>
      </c>
      <c r="E270" s="89">
        <v>17102</v>
      </c>
      <c r="F270" s="89">
        <v>17094</v>
      </c>
      <c r="G270" s="89">
        <v>17227</v>
      </c>
      <c r="H270" s="89">
        <v>17370</v>
      </c>
      <c r="I270" s="89">
        <v>17626</v>
      </c>
      <c r="J270" s="89">
        <v>17824</v>
      </c>
      <c r="K270" s="90">
        <v>17942</v>
      </c>
      <c r="L270" s="90">
        <v>18074</v>
      </c>
      <c r="M270" s="90">
        <v>18177</v>
      </c>
      <c r="N270" s="90">
        <v>18304</v>
      </c>
      <c r="O270" s="90">
        <v>18428</v>
      </c>
      <c r="P270" s="90">
        <v>18798</v>
      </c>
      <c r="Q270" s="90">
        <v>18843</v>
      </c>
      <c r="R270" s="90">
        <v>19024</v>
      </c>
      <c r="S270" s="90">
        <v>19140</v>
      </c>
      <c r="T270" s="90">
        <v>19235</v>
      </c>
      <c r="U270" s="90">
        <v>19064</v>
      </c>
      <c r="V270" s="90">
        <v>18783</v>
      </c>
      <c r="W270" s="90">
        <v>18878</v>
      </c>
      <c r="X270" s="90"/>
      <c r="Y270" s="90">
        <f t="shared" si="49"/>
        <v>1801</v>
      </c>
      <c r="Z270" s="90">
        <f t="shared" si="56"/>
        <v>10.546348890320315</v>
      </c>
      <c r="AA270" s="90">
        <f t="shared" si="50"/>
        <v>212</v>
      </c>
      <c r="AB270" s="90">
        <f t="shared" si="57"/>
        <v>274</v>
      </c>
      <c r="AC270" s="86"/>
      <c r="AP270" s="78"/>
      <c r="AQ270" s="109">
        <v>266</v>
      </c>
      <c r="AR270" s="103" t="s">
        <v>404</v>
      </c>
      <c r="AS270" s="101">
        <f t="shared" si="51"/>
        <v>10.546348890320315</v>
      </c>
      <c r="AT270" s="101">
        <f t="shared" si="52"/>
        <v>10.572948890320315</v>
      </c>
      <c r="AU270" s="102">
        <f t="shared" si="53"/>
        <v>274</v>
      </c>
      <c r="AV270" s="102" t="str">
        <f t="shared" si="54"/>
        <v>Pearcedale - Tooradin</v>
      </c>
      <c r="AW270" s="101">
        <f t="shared" si="55"/>
        <v>11.366434140336478</v>
      </c>
      <c r="AX270" s="71"/>
      <c r="AY270" s="71"/>
      <c r="AZ270" s="71"/>
      <c r="BA270" s="71"/>
    </row>
    <row r="271" spans="1:53" x14ac:dyDescent="0.3">
      <c r="A271" s="87">
        <v>267</v>
      </c>
      <c r="C271" s="88" t="s">
        <v>306</v>
      </c>
      <c r="D271" s="89">
        <v>9350</v>
      </c>
      <c r="E271" s="89">
        <v>9357</v>
      </c>
      <c r="F271" s="89">
        <v>9395</v>
      </c>
      <c r="G271" s="89">
        <v>9427</v>
      </c>
      <c r="H271" s="89">
        <v>9466</v>
      </c>
      <c r="I271" s="89">
        <v>9561</v>
      </c>
      <c r="J271" s="89">
        <v>9597</v>
      </c>
      <c r="K271" s="90">
        <v>9615</v>
      </c>
      <c r="L271" s="90">
        <v>9616</v>
      </c>
      <c r="M271" s="90">
        <v>9607</v>
      </c>
      <c r="N271" s="90">
        <v>9573</v>
      </c>
      <c r="O271" s="90">
        <v>9660</v>
      </c>
      <c r="P271" s="90">
        <v>10048</v>
      </c>
      <c r="Q271" s="90">
        <v>10170</v>
      </c>
      <c r="R271" s="90">
        <v>10208</v>
      </c>
      <c r="S271" s="90">
        <v>10298</v>
      </c>
      <c r="T271" s="90">
        <v>10250</v>
      </c>
      <c r="U271" s="90">
        <v>10251</v>
      </c>
      <c r="V271" s="90">
        <v>9807</v>
      </c>
      <c r="W271" s="90">
        <v>9919</v>
      </c>
      <c r="X271" s="90"/>
      <c r="Y271" s="90">
        <f t="shared" si="49"/>
        <v>569</v>
      </c>
      <c r="Z271" s="90">
        <f t="shared" si="56"/>
        <v>6.0855614973262027</v>
      </c>
      <c r="AA271" s="90">
        <f t="shared" si="50"/>
        <v>300</v>
      </c>
      <c r="AB271" s="90">
        <f t="shared" si="57"/>
        <v>313</v>
      </c>
      <c r="AC271" s="86"/>
      <c r="AP271" s="78"/>
      <c r="AQ271" s="109">
        <v>267</v>
      </c>
      <c r="AR271" s="103" t="s">
        <v>306</v>
      </c>
      <c r="AS271" s="101">
        <f t="shared" si="51"/>
        <v>6.0855614973262027</v>
      </c>
      <c r="AT271" s="101">
        <f t="shared" si="52"/>
        <v>6.1122614973262026</v>
      </c>
      <c r="AU271" s="102">
        <f t="shared" si="53"/>
        <v>313</v>
      </c>
      <c r="AV271" s="102" t="str">
        <f t="shared" si="54"/>
        <v>Armadale</v>
      </c>
      <c r="AW271" s="101">
        <f t="shared" si="55"/>
        <v>11.391106043329533</v>
      </c>
      <c r="AX271" s="71"/>
      <c r="AY271" s="71"/>
      <c r="AZ271" s="71"/>
      <c r="BA271" s="71"/>
    </row>
    <row r="272" spans="1:53" x14ac:dyDescent="0.3">
      <c r="A272" s="87">
        <v>268</v>
      </c>
      <c r="C272" s="88" t="s">
        <v>405</v>
      </c>
      <c r="D272" s="89">
        <v>14265</v>
      </c>
      <c r="E272" s="89">
        <v>14781</v>
      </c>
      <c r="F272" s="89">
        <v>15245</v>
      </c>
      <c r="G272" s="89">
        <v>15805</v>
      </c>
      <c r="H272" s="89">
        <v>16332</v>
      </c>
      <c r="I272" s="89">
        <v>16869</v>
      </c>
      <c r="J272" s="89">
        <v>17332</v>
      </c>
      <c r="K272" s="90">
        <v>17581</v>
      </c>
      <c r="L272" s="90">
        <v>18152</v>
      </c>
      <c r="M272" s="90">
        <v>18495</v>
      </c>
      <c r="N272" s="90">
        <v>18937</v>
      </c>
      <c r="O272" s="90">
        <v>19154</v>
      </c>
      <c r="P272" s="90">
        <v>19317</v>
      </c>
      <c r="Q272" s="90">
        <v>19601</v>
      </c>
      <c r="R272" s="90">
        <v>19773</v>
      </c>
      <c r="S272" s="90">
        <v>20022</v>
      </c>
      <c r="T272" s="90">
        <v>20108</v>
      </c>
      <c r="U272" s="90">
        <v>20088</v>
      </c>
      <c r="V272" s="90">
        <v>19983</v>
      </c>
      <c r="W272" s="90">
        <v>20087</v>
      </c>
      <c r="X272" s="90"/>
      <c r="Y272" s="90">
        <f t="shared" si="49"/>
        <v>5822</v>
      </c>
      <c r="Z272" s="90">
        <f t="shared" si="56"/>
        <v>40.813179109709083</v>
      </c>
      <c r="AA272" s="90">
        <f t="shared" si="50"/>
        <v>75</v>
      </c>
      <c r="AB272" s="90">
        <f t="shared" si="57"/>
        <v>84</v>
      </c>
      <c r="AC272" s="86"/>
      <c r="AP272" s="78"/>
      <c r="AQ272" s="109">
        <v>268</v>
      </c>
      <c r="AR272" s="103" t="s">
        <v>405</v>
      </c>
      <c r="AS272" s="101">
        <f t="shared" si="51"/>
        <v>40.813179109709083</v>
      </c>
      <c r="AT272" s="101">
        <f t="shared" si="52"/>
        <v>40.839979109709084</v>
      </c>
      <c r="AU272" s="102">
        <f t="shared" si="53"/>
        <v>84</v>
      </c>
      <c r="AV272" s="102" t="str">
        <f t="shared" si="54"/>
        <v>Brighton (Vic.)</v>
      </c>
      <c r="AW272" s="101">
        <f t="shared" si="55"/>
        <v>11.123171307220387</v>
      </c>
      <c r="AX272" s="71"/>
      <c r="AY272" s="71"/>
      <c r="AZ272" s="71"/>
      <c r="BA272" s="71"/>
    </row>
    <row r="273" spans="1:53" x14ac:dyDescent="0.3">
      <c r="A273" s="87">
        <v>269</v>
      </c>
      <c r="C273" s="88" t="s">
        <v>346</v>
      </c>
      <c r="D273" s="89">
        <v>14548</v>
      </c>
      <c r="E273" s="89">
        <v>14612</v>
      </c>
      <c r="F273" s="89">
        <v>14722</v>
      </c>
      <c r="G273" s="89">
        <v>14926</v>
      </c>
      <c r="H273" s="89">
        <v>15078</v>
      </c>
      <c r="I273" s="89">
        <v>15379</v>
      </c>
      <c r="J273" s="89">
        <v>15579</v>
      </c>
      <c r="K273" s="90">
        <v>15657</v>
      </c>
      <c r="L273" s="90">
        <v>15792</v>
      </c>
      <c r="M273" s="90">
        <v>15947</v>
      </c>
      <c r="N273" s="90">
        <v>16136</v>
      </c>
      <c r="O273" s="90">
        <v>16356</v>
      </c>
      <c r="P273" s="90">
        <v>16175</v>
      </c>
      <c r="Q273" s="90">
        <v>16219</v>
      </c>
      <c r="R273" s="90">
        <v>16334</v>
      </c>
      <c r="S273" s="90">
        <v>16452</v>
      </c>
      <c r="T273" s="90">
        <v>16642</v>
      </c>
      <c r="U273" s="90">
        <v>16242</v>
      </c>
      <c r="V273" s="90">
        <v>16302</v>
      </c>
      <c r="W273" s="90">
        <v>16796</v>
      </c>
      <c r="X273" s="90"/>
      <c r="Y273" s="90">
        <f t="shared" si="49"/>
        <v>2248</v>
      </c>
      <c r="Z273" s="90">
        <f t="shared" si="56"/>
        <v>15.45229584822656</v>
      </c>
      <c r="AA273" s="90">
        <f t="shared" si="50"/>
        <v>184</v>
      </c>
      <c r="AB273" s="90">
        <f t="shared" si="57"/>
        <v>235</v>
      </c>
      <c r="AC273" s="86"/>
      <c r="AP273" s="78"/>
      <c r="AQ273" s="109">
        <v>269</v>
      </c>
      <c r="AR273" s="103" t="s">
        <v>346</v>
      </c>
      <c r="AS273" s="101">
        <f t="shared" si="51"/>
        <v>15.45229584822656</v>
      </c>
      <c r="AT273" s="101">
        <f t="shared" si="52"/>
        <v>15.47919584822656</v>
      </c>
      <c r="AU273" s="102">
        <f t="shared" si="53"/>
        <v>235</v>
      </c>
      <c r="AV273" s="102" t="str">
        <f t="shared" si="54"/>
        <v>West Wodonga</v>
      </c>
      <c r="AW273" s="101">
        <f t="shared" si="55"/>
        <v>10.989245780215084</v>
      </c>
      <c r="AX273" s="71"/>
      <c r="AY273" s="71"/>
      <c r="AZ273" s="71"/>
      <c r="BA273" s="71"/>
    </row>
    <row r="274" spans="1:53" x14ac:dyDescent="0.3">
      <c r="A274" s="87">
        <v>270</v>
      </c>
      <c r="C274" s="88" t="s">
        <v>347</v>
      </c>
      <c r="D274" s="89">
        <v>16493</v>
      </c>
      <c r="E274" s="89">
        <v>16551</v>
      </c>
      <c r="F274" s="89">
        <v>16737</v>
      </c>
      <c r="G274" s="89">
        <v>16962</v>
      </c>
      <c r="H274" s="89">
        <v>17350</v>
      </c>
      <c r="I274" s="89">
        <v>17792</v>
      </c>
      <c r="J274" s="89">
        <v>17921</v>
      </c>
      <c r="K274" s="90">
        <v>17889</v>
      </c>
      <c r="L274" s="90">
        <v>18129</v>
      </c>
      <c r="M274" s="90">
        <v>18365</v>
      </c>
      <c r="N274" s="90">
        <v>18673</v>
      </c>
      <c r="O274" s="90">
        <v>18880</v>
      </c>
      <c r="P274" s="90">
        <v>19256</v>
      </c>
      <c r="Q274" s="90">
        <v>19637</v>
      </c>
      <c r="R274" s="90">
        <v>20009</v>
      </c>
      <c r="S274" s="90">
        <v>20239</v>
      </c>
      <c r="T274" s="90">
        <v>20286</v>
      </c>
      <c r="U274" s="90">
        <v>19768</v>
      </c>
      <c r="V274" s="90">
        <v>19608</v>
      </c>
      <c r="W274" s="90">
        <v>20236</v>
      </c>
      <c r="X274" s="90"/>
      <c r="Y274" s="90">
        <f t="shared" si="49"/>
        <v>3743</v>
      </c>
      <c r="Z274" s="90">
        <f t="shared" si="56"/>
        <v>22.694476444552233</v>
      </c>
      <c r="AA274" s="90">
        <f t="shared" si="50"/>
        <v>124</v>
      </c>
      <c r="AB274" s="90">
        <f t="shared" si="57"/>
        <v>170</v>
      </c>
      <c r="AC274" s="86"/>
      <c r="AP274" s="78"/>
      <c r="AQ274" s="109">
        <v>270</v>
      </c>
      <c r="AR274" s="103" t="s">
        <v>347</v>
      </c>
      <c r="AS274" s="101">
        <f t="shared" si="51"/>
        <v>22.694476444552233</v>
      </c>
      <c r="AT274" s="101">
        <f t="shared" si="52"/>
        <v>22.721476444552234</v>
      </c>
      <c r="AU274" s="102">
        <f t="shared" si="53"/>
        <v>170</v>
      </c>
      <c r="AV274" s="102" t="str">
        <f t="shared" si="54"/>
        <v>Elwood</v>
      </c>
      <c r="AW274" s="101">
        <f t="shared" si="55"/>
        <v>10.944452418544568</v>
      </c>
      <c r="AX274" s="71"/>
      <c r="AY274" s="71"/>
      <c r="AZ274" s="71"/>
      <c r="BA274" s="71"/>
    </row>
    <row r="275" spans="1:53" x14ac:dyDescent="0.3">
      <c r="A275" s="87">
        <v>271</v>
      </c>
      <c r="C275" s="91" t="s">
        <v>556</v>
      </c>
      <c r="D275" s="92">
        <v>6643</v>
      </c>
      <c r="E275" s="92">
        <v>6638</v>
      </c>
      <c r="F275" s="92">
        <v>6652</v>
      </c>
      <c r="G275" s="92">
        <v>6606</v>
      </c>
      <c r="H275" s="92">
        <v>6631</v>
      </c>
      <c r="I275" s="92">
        <v>6703</v>
      </c>
      <c r="J275" s="92">
        <v>6739</v>
      </c>
      <c r="K275" s="92">
        <v>6779</v>
      </c>
      <c r="L275" s="92">
        <v>6775</v>
      </c>
      <c r="M275" s="92">
        <v>6697</v>
      </c>
      <c r="N275" s="92">
        <v>6682</v>
      </c>
      <c r="O275" s="92">
        <v>6537</v>
      </c>
      <c r="P275" s="92">
        <v>6709</v>
      </c>
      <c r="Q275" s="92">
        <v>6667</v>
      </c>
      <c r="R275" s="92">
        <v>6669</v>
      </c>
      <c r="S275" s="92">
        <v>6685</v>
      </c>
      <c r="T275" s="92">
        <v>6739</v>
      </c>
      <c r="U275" s="92">
        <v>6815</v>
      </c>
      <c r="V275" s="92">
        <v>7046</v>
      </c>
      <c r="W275" s="92">
        <v>7132</v>
      </c>
      <c r="X275" s="92"/>
      <c r="Y275" s="90">
        <f t="shared" si="49"/>
        <v>489</v>
      </c>
      <c r="Z275" s="90">
        <f t="shared" si="56"/>
        <v>7.3611320186662654</v>
      </c>
      <c r="AA275" s="90">
        <f t="shared" si="50"/>
        <v>310</v>
      </c>
      <c r="AB275" s="90">
        <f t="shared" si="57"/>
        <v>304</v>
      </c>
      <c r="AC275" s="86"/>
      <c r="AP275" s="78"/>
      <c r="AQ275" s="109">
        <v>271</v>
      </c>
      <c r="AR275" s="104" t="s">
        <v>556</v>
      </c>
      <c r="AS275" s="101">
        <f t="shared" si="51"/>
        <v>7.3611320186662654</v>
      </c>
      <c r="AT275" s="101">
        <f t="shared" si="52"/>
        <v>7.3882320186662653</v>
      </c>
      <c r="AU275" s="102">
        <f t="shared" si="53"/>
        <v>304</v>
      </c>
      <c r="AV275" s="102" t="str">
        <f t="shared" si="54"/>
        <v>St Albans - North</v>
      </c>
      <c r="AW275" s="101">
        <f t="shared" si="55"/>
        <v>10.731811393215276</v>
      </c>
      <c r="AX275" s="71"/>
      <c r="AY275" s="71"/>
      <c r="AZ275" s="71"/>
      <c r="BA275" s="71"/>
    </row>
    <row r="276" spans="1:53" x14ac:dyDescent="0.3">
      <c r="A276" s="87">
        <v>272</v>
      </c>
      <c r="C276" s="91" t="s">
        <v>557</v>
      </c>
      <c r="D276" s="92">
        <v>8487</v>
      </c>
      <c r="E276" s="92">
        <v>8517</v>
      </c>
      <c r="F276" s="92">
        <v>8601</v>
      </c>
      <c r="G276" s="92">
        <v>8694</v>
      </c>
      <c r="H276" s="92">
        <v>8792</v>
      </c>
      <c r="I276" s="92">
        <v>8878</v>
      </c>
      <c r="J276" s="92">
        <v>8965</v>
      </c>
      <c r="K276" s="92">
        <v>9024</v>
      </c>
      <c r="L276" s="92">
        <v>9138</v>
      </c>
      <c r="M276" s="92">
        <v>9238</v>
      </c>
      <c r="N276" s="92">
        <v>9296</v>
      </c>
      <c r="O276" s="92">
        <v>9353</v>
      </c>
      <c r="P276" s="92">
        <v>9561</v>
      </c>
      <c r="Q276" s="92">
        <v>9680</v>
      </c>
      <c r="R276" s="92">
        <v>9776</v>
      </c>
      <c r="S276" s="92">
        <v>9841</v>
      </c>
      <c r="T276" s="92">
        <v>9860</v>
      </c>
      <c r="U276" s="92">
        <v>9977</v>
      </c>
      <c r="V276" s="92">
        <v>10098</v>
      </c>
      <c r="W276" s="92">
        <v>10148</v>
      </c>
      <c r="X276" s="92"/>
      <c r="Y276" s="90">
        <f t="shared" si="49"/>
        <v>1661</v>
      </c>
      <c r="Z276" s="90">
        <f t="shared" si="56"/>
        <v>19.571108754565806</v>
      </c>
      <c r="AA276" s="90">
        <f t="shared" si="50"/>
        <v>224</v>
      </c>
      <c r="AB276" s="90">
        <f t="shared" si="57"/>
        <v>199</v>
      </c>
      <c r="AC276" s="86"/>
      <c r="AP276" s="78"/>
      <c r="AQ276" s="109">
        <v>272</v>
      </c>
      <c r="AR276" s="104" t="s">
        <v>557</v>
      </c>
      <c r="AS276" s="101">
        <f t="shared" si="51"/>
        <v>19.571108754565806</v>
      </c>
      <c r="AT276" s="101">
        <f t="shared" si="52"/>
        <v>19.598308754565807</v>
      </c>
      <c r="AU276" s="102">
        <f t="shared" si="53"/>
        <v>199</v>
      </c>
      <c r="AV276" s="102" t="str">
        <f t="shared" si="54"/>
        <v>Somerville</v>
      </c>
      <c r="AW276" s="101">
        <f t="shared" si="55"/>
        <v>10.615149376617266</v>
      </c>
      <c r="AX276" s="71"/>
      <c r="AY276" s="71"/>
      <c r="AZ276" s="71"/>
      <c r="BA276" s="71"/>
    </row>
    <row r="277" spans="1:53" x14ac:dyDescent="0.3">
      <c r="A277" s="87">
        <v>273</v>
      </c>
      <c r="C277" s="88" t="s">
        <v>348</v>
      </c>
      <c r="D277" s="89">
        <v>16648</v>
      </c>
      <c r="E277" s="89">
        <v>16747</v>
      </c>
      <c r="F277" s="89">
        <v>16866</v>
      </c>
      <c r="G277" s="89">
        <v>17227</v>
      </c>
      <c r="H277" s="89">
        <v>17641</v>
      </c>
      <c r="I277" s="89">
        <v>18028</v>
      </c>
      <c r="J277" s="89">
        <v>18296</v>
      </c>
      <c r="K277" s="90">
        <v>18517</v>
      </c>
      <c r="L277" s="90">
        <v>18869</v>
      </c>
      <c r="M277" s="90">
        <v>19303</v>
      </c>
      <c r="N277" s="90">
        <v>19553</v>
      </c>
      <c r="O277" s="90">
        <v>19760</v>
      </c>
      <c r="P277" s="90">
        <v>20526</v>
      </c>
      <c r="Q277" s="90">
        <v>20663</v>
      </c>
      <c r="R277" s="90">
        <v>20900</v>
      </c>
      <c r="S277" s="90">
        <v>21035</v>
      </c>
      <c r="T277" s="90">
        <v>21189</v>
      </c>
      <c r="U277" s="90">
        <v>20699</v>
      </c>
      <c r="V277" s="90">
        <v>20232</v>
      </c>
      <c r="W277" s="90">
        <v>20690</v>
      </c>
      <c r="X277" s="90"/>
      <c r="Y277" s="90">
        <f t="shared" si="49"/>
        <v>4042</v>
      </c>
      <c r="Z277" s="90">
        <f t="shared" si="56"/>
        <v>24.279192695819319</v>
      </c>
      <c r="AA277" s="90">
        <f t="shared" si="50"/>
        <v>112</v>
      </c>
      <c r="AB277" s="90">
        <f t="shared" si="57"/>
        <v>157</v>
      </c>
      <c r="AC277" s="86"/>
      <c r="AP277" s="78"/>
      <c r="AQ277" s="109">
        <v>273</v>
      </c>
      <c r="AR277" s="103" t="s">
        <v>348</v>
      </c>
      <c r="AS277" s="101">
        <f t="shared" si="51"/>
        <v>24.279192695819319</v>
      </c>
      <c r="AT277" s="101">
        <f t="shared" si="52"/>
        <v>24.306492695819319</v>
      </c>
      <c r="AU277" s="102">
        <f t="shared" si="53"/>
        <v>157</v>
      </c>
      <c r="AV277" s="102" t="str">
        <f t="shared" si="54"/>
        <v>Bundoora - East</v>
      </c>
      <c r="AW277" s="101">
        <f t="shared" si="55"/>
        <v>10.579150579150578</v>
      </c>
      <c r="AX277" s="71"/>
      <c r="AY277" s="71"/>
      <c r="AZ277" s="71"/>
      <c r="BA277" s="71"/>
    </row>
    <row r="278" spans="1:53" x14ac:dyDescent="0.3">
      <c r="A278" s="87">
        <v>274</v>
      </c>
      <c r="C278" s="88" t="s">
        <v>204</v>
      </c>
      <c r="D278" s="89">
        <v>8262</v>
      </c>
      <c r="E278" s="89">
        <v>8387</v>
      </c>
      <c r="F278" s="89">
        <v>8548</v>
      </c>
      <c r="G278" s="89">
        <v>8744</v>
      </c>
      <c r="H278" s="89">
        <v>8896</v>
      </c>
      <c r="I278" s="89">
        <v>8977</v>
      </c>
      <c r="J278" s="89">
        <v>8990</v>
      </c>
      <c r="K278" s="90">
        <v>8983</v>
      </c>
      <c r="L278" s="90">
        <v>9124</v>
      </c>
      <c r="M278" s="90">
        <v>9244</v>
      </c>
      <c r="N278" s="90">
        <v>9404</v>
      </c>
      <c r="O278" s="90">
        <v>9572</v>
      </c>
      <c r="P278" s="90">
        <v>9771</v>
      </c>
      <c r="Q278" s="90">
        <v>9915</v>
      </c>
      <c r="R278" s="90">
        <v>9992</v>
      </c>
      <c r="S278" s="90">
        <v>10100</v>
      </c>
      <c r="T278" s="90">
        <v>10080</v>
      </c>
      <c r="U278" s="90">
        <v>9859</v>
      </c>
      <c r="V278" s="90">
        <v>9546</v>
      </c>
      <c r="W278" s="90">
        <v>9781</v>
      </c>
      <c r="X278" s="90"/>
      <c r="Y278" s="90">
        <f t="shared" si="49"/>
        <v>1519</v>
      </c>
      <c r="Z278" s="90">
        <f t="shared" si="56"/>
        <v>18.385378842895182</v>
      </c>
      <c r="AA278" s="90">
        <f t="shared" si="50"/>
        <v>239</v>
      </c>
      <c r="AB278" s="90">
        <f t="shared" si="57"/>
        <v>211</v>
      </c>
      <c r="AC278" s="86"/>
      <c r="AP278" s="78"/>
      <c r="AQ278" s="109">
        <v>274</v>
      </c>
      <c r="AR278" s="103" t="s">
        <v>204</v>
      </c>
      <c r="AS278" s="101">
        <f t="shared" si="51"/>
        <v>18.385378842895182</v>
      </c>
      <c r="AT278" s="101">
        <f t="shared" si="52"/>
        <v>18.412778842895182</v>
      </c>
      <c r="AU278" s="102">
        <f t="shared" si="53"/>
        <v>211</v>
      </c>
      <c r="AV278" s="102" t="str">
        <f t="shared" si="54"/>
        <v>Mount Eliza</v>
      </c>
      <c r="AW278" s="101">
        <f t="shared" si="55"/>
        <v>10.546348890320315</v>
      </c>
      <c r="AX278" s="71"/>
      <c r="AY278" s="71"/>
      <c r="AZ278" s="71"/>
      <c r="BA278" s="71"/>
    </row>
    <row r="279" spans="1:53" x14ac:dyDescent="0.3">
      <c r="A279" s="87">
        <v>275</v>
      </c>
      <c r="C279" s="91" t="s">
        <v>479</v>
      </c>
      <c r="D279" s="92">
        <v>4722</v>
      </c>
      <c r="E279" s="92">
        <v>4734</v>
      </c>
      <c r="F279" s="92">
        <v>4733</v>
      </c>
      <c r="G279" s="92">
        <v>4722</v>
      </c>
      <c r="H279" s="92">
        <v>4682</v>
      </c>
      <c r="I279" s="92">
        <v>4642</v>
      </c>
      <c r="J279" s="92">
        <v>4601</v>
      </c>
      <c r="K279" s="92">
        <v>4560</v>
      </c>
      <c r="L279" s="92">
        <v>4562</v>
      </c>
      <c r="M279" s="92">
        <v>4517</v>
      </c>
      <c r="N279" s="92">
        <v>4524</v>
      </c>
      <c r="O279" s="92">
        <v>4521</v>
      </c>
      <c r="P279" s="92">
        <v>4660</v>
      </c>
      <c r="Q279" s="92">
        <v>4740</v>
      </c>
      <c r="R279" s="92">
        <v>4724</v>
      </c>
      <c r="S279" s="92">
        <v>4753</v>
      </c>
      <c r="T279" s="92">
        <v>4791</v>
      </c>
      <c r="U279" s="92">
        <v>4794</v>
      </c>
      <c r="V279" s="92">
        <v>4696</v>
      </c>
      <c r="W279" s="92">
        <v>4663</v>
      </c>
      <c r="X279" s="92"/>
      <c r="Y279" s="90">
        <f t="shared" si="49"/>
        <v>-59</v>
      </c>
      <c r="Z279" s="90">
        <f t="shared" si="56"/>
        <v>-1.2494705633206269</v>
      </c>
      <c r="AA279" s="90">
        <f t="shared" si="50"/>
        <v>372</v>
      </c>
      <c r="AB279" s="90">
        <f t="shared" si="57"/>
        <v>366</v>
      </c>
      <c r="AC279" s="86"/>
      <c r="AP279" s="78"/>
      <c r="AQ279" s="109">
        <v>275</v>
      </c>
      <c r="AR279" s="104" t="s">
        <v>479</v>
      </c>
      <c r="AS279" s="101">
        <f t="shared" si="51"/>
        <v>-1.2494705633206269</v>
      </c>
      <c r="AT279" s="101">
        <f t="shared" si="52"/>
        <v>-1.2219705633206268</v>
      </c>
      <c r="AU279" s="102">
        <f t="shared" si="53"/>
        <v>371</v>
      </c>
      <c r="AV279" s="102" t="str">
        <f t="shared" si="54"/>
        <v>Forest Hill</v>
      </c>
      <c r="AW279" s="101">
        <f t="shared" si="55"/>
        <v>10.528426752231024</v>
      </c>
      <c r="AX279" s="71"/>
      <c r="AY279" s="71"/>
      <c r="AZ279" s="71"/>
      <c r="BA279" s="71"/>
    </row>
    <row r="280" spans="1:53" x14ac:dyDescent="0.3">
      <c r="A280" s="87">
        <v>276</v>
      </c>
      <c r="C280" s="91" t="s">
        <v>466</v>
      </c>
      <c r="D280" s="92">
        <v>3368</v>
      </c>
      <c r="E280" s="92">
        <v>3369</v>
      </c>
      <c r="F280" s="92">
        <v>3424</v>
      </c>
      <c r="G280" s="92">
        <v>3468</v>
      </c>
      <c r="H280" s="92">
        <v>3500</v>
      </c>
      <c r="I280" s="92">
        <v>3538</v>
      </c>
      <c r="J280" s="92">
        <v>3580</v>
      </c>
      <c r="K280" s="92">
        <v>3621</v>
      </c>
      <c r="L280" s="92">
        <v>3657</v>
      </c>
      <c r="M280" s="92">
        <v>3695</v>
      </c>
      <c r="N280" s="92">
        <v>3741</v>
      </c>
      <c r="O280" s="92">
        <v>3794</v>
      </c>
      <c r="P280" s="92">
        <v>4055</v>
      </c>
      <c r="Q280" s="92">
        <v>4110</v>
      </c>
      <c r="R280" s="92">
        <v>4200</v>
      </c>
      <c r="S280" s="92">
        <v>4269</v>
      </c>
      <c r="T280" s="92">
        <v>4414</v>
      </c>
      <c r="U280" s="92">
        <v>4547</v>
      </c>
      <c r="V280" s="92">
        <v>4635</v>
      </c>
      <c r="W280" s="92">
        <v>4716</v>
      </c>
      <c r="X280" s="92"/>
      <c r="Y280" s="90">
        <f t="shared" si="49"/>
        <v>1348</v>
      </c>
      <c r="Z280" s="90">
        <f t="shared" si="56"/>
        <v>40.023752969121141</v>
      </c>
      <c r="AA280" s="90">
        <f t="shared" si="50"/>
        <v>250</v>
      </c>
      <c r="AB280" s="90">
        <f t="shared" si="57"/>
        <v>89</v>
      </c>
      <c r="AC280" s="86"/>
      <c r="AP280" s="78"/>
      <c r="AQ280" s="109">
        <v>276</v>
      </c>
      <c r="AR280" s="104" t="s">
        <v>466</v>
      </c>
      <c r="AS280" s="101">
        <f t="shared" si="51"/>
        <v>40.023752969121141</v>
      </c>
      <c r="AT280" s="101">
        <f t="shared" si="52"/>
        <v>40.05135296912114</v>
      </c>
      <c r="AU280" s="102">
        <f t="shared" si="53"/>
        <v>89</v>
      </c>
      <c r="AV280" s="102" t="str">
        <f t="shared" si="54"/>
        <v>Narre Warren</v>
      </c>
      <c r="AW280" s="101">
        <f t="shared" si="55"/>
        <v>10.494746895893027</v>
      </c>
      <c r="AX280" s="71"/>
      <c r="AY280" s="71"/>
      <c r="AZ280" s="71"/>
      <c r="BA280" s="71"/>
    </row>
    <row r="281" spans="1:53" x14ac:dyDescent="0.3">
      <c r="A281" s="87">
        <v>277</v>
      </c>
      <c r="C281" s="88" t="s">
        <v>321</v>
      </c>
      <c r="D281" s="89">
        <v>26175</v>
      </c>
      <c r="E281" s="89">
        <v>26272</v>
      </c>
      <c r="F281" s="89">
        <v>26370</v>
      </c>
      <c r="G281" s="89">
        <v>26556</v>
      </c>
      <c r="H281" s="89">
        <v>26742</v>
      </c>
      <c r="I281" s="89">
        <v>26869</v>
      </c>
      <c r="J281" s="89">
        <v>26950</v>
      </c>
      <c r="K281" s="90">
        <v>26954</v>
      </c>
      <c r="L281" s="90">
        <v>27004</v>
      </c>
      <c r="M281" s="90">
        <v>27144</v>
      </c>
      <c r="N281" s="90">
        <v>27333</v>
      </c>
      <c r="O281" s="90">
        <v>27411</v>
      </c>
      <c r="P281" s="90">
        <v>28752</v>
      </c>
      <c r="Q281" s="90">
        <v>28784</v>
      </c>
      <c r="R281" s="90">
        <v>29058</v>
      </c>
      <c r="S281" s="90">
        <v>29204</v>
      </c>
      <c r="T281" s="90">
        <v>20197</v>
      </c>
      <c r="U281" s="90">
        <v>28743</v>
      </c>
      <c r="V281" s="90">
        <v>28455</v>
      </c>
      <c r="W281" s="90">
        <v>28922</v>
      </c>
      <c r="X281" s="90"/>
      <c r="Y281" s="90">
        <f t="shared" si="49"/>
        <v>2747</v>
      </c>
      <c r="Z281" s="90">
        <f t="shared" si="56"/>
        <v>10.494746895893027</v>
      </c>
      <c r="AA281" s="90">
        <f t="shared" si="50"/>
        <v>154</v>
      </c>
      <c r="AB281" s="90">
        <f t="shared" si="57"/>
        <v>276</v>
      </c>
      <c r="AC281" s="86"/>
      <c r="AP281" s="78"/>
      <c r="AQ281" s="109">
        <v>277</v>
      </c>
      <c r="AR281" s="103" t="s">
        <v>321</v>
      </c>
      <c r="AS281" s="101">
        <f t="shared" si="51"/>
        <v>10.494746895893027</v>
      </c>
      <c r="AT281" s="101">
        <f t="shared" si="52"/>
        <v>10.522446895893026</v>
      </c>
      <c r="AU281" s="102">
        <f t="shared" si="53"/>
        <v>276</v>
      </c>
      <c r="AV281" s="102" t="str">
        <f t="shared" si="54"/>
        <v>Chiltern - Indigo Valley</v>
      </c>
      <c r="AW281" s="101">
        <f t="shared" si="55"/>
        <v>10.427350427350428</v>
      </c>
      <c r="AX281" s="71"/>
      <c r="AY281" s="71"/>
      <c r="AZ281" s="71"/>
      <c r="BA281" s="71"/>
    </row>
    <row r="282" spans="1:53" x14ac:dyDescent="0.3">
      <c r="A282" s="87">
        <v>278</v>
      </c>
      <c r="C282" s="88" t="s">
        <v>322</v>
      </c>
      <c r="D282" s="89">
        <v>6014</v>
      </c>
      <c r="E282" s="89">
        <v>6279</v>
      </c>
      <c r="F282" s="89">
        <v>6388</v>
      </c>
      <c r="G282" s="89">
        <v>6493</v>
      </c>
      <c r="H282" s="89">
        <v>6695</v>
      </c>
      <c r="I282" s="89">
        <v>6963</v>
      </c>
      <c r="J282" s="89">
        <v>7096</v>
      </c>
      <c r="K282" s="90">
        <v>7216</v>
      </c>
      <c r="L282" s="90">
        <v>7325</v>
      </c>
      <c r="M282" s="90">
        <v>7415</v>
      </c>
      <c r="N282" s="90">
        <v>7584</v>
      </c>
      <c r="O282" s="90">
        <v>7700</v>
      </c>
      <c r="P282" s="90">
        <v>8082</v>
      </c>
      <c r="Q282" s="90">
        <v>8357</v>
      </c>
      <c r="R282" s="90">
        <v>8549</v>
      </c>
      <c r="S282" s="90">
        <v>8646</v>
      </c>
      <c r="T282" s="90">
        <v>8753</v>
      </c>
      <c r="U282" s="90">
        <v>8754</v>
      </c>
      <c r="V282" s="90">
        <v>8236</v>
      </c>
      <c r="W282" s="90">
        <v>8206</v>
      </c>
      <c r="X282" s="90"/>
      <c r="Y282" s="90">
        <f t="shared" si="49"/>
        <v>2192</v>
      </c>
      <c r="Z282" s="90">
        <f t="shared" si="56"/>
        <v>36.448287329564351</v>
      </c>
      <c r="AA282" s="90">
        <f t="shared" si="50"/>
        <v>188</v>
      </c>
      <c r="AB282" s="90">
        <f t="shared" si="57"/>
        <v>95</v>
      </c>
      <c r="AC282" s="86"/>
      <c r="AP282" s="78"/>
      <c r="AQ282" s="109">
        <v>278</v>
      </c>
      <c r="AR282" s="103" t="s">
        <v>322</v>
      </c>
      <c r="AS282" s="101">
        <f t="shared" si="51"/>
        <v>36.448287329564351</v>
      </c>
      <c r="AT282" s="101">
        <f t="shared" si="52"/>
        <v>36.476087329564351</v>
      </c>
      <c r="AU282" s="102">
        <f t="shared" si="53"/>
        <v>95</v>
      </c>
      <c r="AV282" s="102" t="str">
        <f t="shared" si="54"/>
        <v>Wandin - Seville</v>
      </c>
      <c r="AW282" s="101">
        <f t="shared" si="55"/>
        <v>10.330064908161857</v>
      </c>
      <c r="AX282" s="71"/>
      <c r="AY282" s="71"/>
      <c r="AZ282" s="71"/>
      <c r="BA282" s="71"/>
    </row>
    <row r="283" spans="1:53" x14ac:dyDescent="0.3">
      <c r="A283" s="87">
        <v>279</v>
      </c>
      <c r="C283" s="88" t="s">
        <v>330</v>
      </c>
      <c r="D283" s="89">
        <v>22684</v>
      </c>
      <c r="E283" s="89">
        <v>24494</v>
      </c>
      <c r="F283" s="89">
        <v>26160</v>
      </c>
      <c r="G283" s="89">
        <v>27524</v>
      </c>
      <c r="H283" s="89">
        <v>28563</v>
      </c>
      <c r="I283" s="89">
        <v>29233</v>
      </c>
      <c r="J283" s="89">
        <v>29557</v>
      </c>
      <c r="K283" s="90">
        <v>29640</v>
      </c>
      <c r="L283" s="90">
        <v>29920</v>
      </c>
      <c r="M283" s="90">
        <v>30019</v>
      </c>
      <c r="N283" s="90">
        <v>30069</v>
      </c>
      <c r="O283" s="90">
        <v>30110</v>
      </c>
      <c r="P283" s="90">
        <v>31404</v>
      </c>
      <c r="Q283" s="90">
        <v>31532</v>
      </c>
      <c r="R283" s="90">
        <v>31696</v>
      </c>
      <c r="S283" s="90">
        <v>31724</v>
      </c>
      <c r="T283" s="90">
        <v>29485</v>
      </c>
      <c r="U283" s="90">
        <v>31061</v>
      </c>
      <c r="V283" s="90">
        <v>29945</v>
      </c>
      <c r="W283" s="90">
        <v>30261</v>
      </c>
      <c r="X283" s="90"/>
      <c r="Y283" s="90">
        <f t="shared" si="49"/>
        <v>7577</v>
      </c>
      <c r="Z283" s="90">
        <f t="shared" si="56"/>
        <v>33.40239816610827</v>
      </c>
      <c r="AA283" s="90">
        <f t="shared" si="50"/>
        <v>58</v>
      </c>
      <c r="AB283" s="90">
        <f t="shared" si="57"/>
        <v>106</v>
      </c>
      <c r="AC283" s="86"/>
      <c r="AP283" s="78"/>
      <c r="AQ283" s="109">
        <v>279</v>
      </c>
      <c r="AR283" s="103" t="s">
        <v>330</v>
      </c>
      <c r="AS283" s="101">
        <f t="shared" si="51"/>
        <v>33.40239816610827</v>
      </c>
      <c r="AT283" s="101">
        <f t="shared" si="52"/>
        <v>33.430298166108273</v>
      </c>
      <c r="AU283" s="102">
        <f t="shared" si="53"/>
        <v>106</v>
      </c>
      <c r="AV283" s="102" t="str">
        <f t="shared" si="54"/>
        <v>Frankston South</v>
      </c>
      <c r="AW283" s="101">
        <f t="shared" si="55"/>
        <v>10.129929860871565</v>
      </c>
      <c r="AX283" s="71"/>
      <c r="AY283" s="71"/>
      <c r="AZ283" s="71"/>
      <c r="BA283" s="71"/>
    </row>
    <row r="284" spans="1:53" x14ac:dyDescent="0.3">
      <c r="A284" s="87">
        <v>280</v>
      </c>
      <c r="C284" s="91" t="s">
        <v>453</v>
      </c>
      <c r="D284" s="92">
        <v>14545</v>
      </c>
      <c r="E284" s="92">
        <v>14663</v>
      </c>
      <c r="F284" s="92">
        <v>14676</v>
      </c>
      <c r="G284" s="92">
        <v>14706</v>
      </c>
      <c r="H284" s="92">
        <v>14758</v>
      </c>
      <c r="I284" s="92">
        <v>14801</v>
      </c>
      <c r="J284" s="92">
        <v>14885</v>
      </c>
      <c r="K284" s="92">
        <v>14962</v>
      </c>
      <c r="L284" s="92">
        <v>15020</v>
      </c>
      <c r="M284" s="92">
        <v>15010</v>
      </c>
      <c r="N284" s="92">
        <v>14923</v>
      </c>
      <c r="O284" s="92">
        <v>14961</v>
      </c>
      <c r="P284" s="92">
        <v>14757</v>
      </c>
      <c r="Q284" s="92">
        <v>14903</v>
      </c>
      <c r="R284" s="92">
        <v>14950</v>
      </c>
      <c r="S284" s="92">
        <v>15119</v>
      </c>
      <c r="T284" s="92">
        <v>15089</v>
      </c>
      <c r="U284" s="92">
        <v>14938</v>
      </c>
      <c r="V284" s="92">
        <v>15291</v>
      </c>
      <c r="W284" s="92">
        <v>15197</v>
      </c>
      <c r="X284" s="92"/>
      <c r="Y284" s="90">
        <f t="shared" si="49"/>
        <v>652</v>
      </c>
      <c r="Z284" s="90">
        <f t="shared" si="56"/>
        <v>4.4826400825025781</v>
      </c>
      <c r="AA284" s="90">
        <f t="shared" si="50"/>
        <v>295</v>
      </c>
      <c r="AB284" s="90">
        <f t="shared" si="57"/>
        <v>322</v>
      </c>
      <c r="AC284" s="86"/>
      <c r="AP284" s="78"/>
      <c r="AQ284" s="109">
        <v>280</v>
      </c>
      <c r="AR284" s="104" t="s">
        <v>453</v>
      </c>
      <c r="AS284" s="101">
        <f t="shared" si="51"/>
        <v>4.4826400825025781</v>
      </c>
      <c r="AT284" s="101">
        <f t="shared" si="52"/>
        <v>4.5106400825025776</v>
      </c>
      <c r="AU284" s="102">
        <f t="shared" si="53"/>
        <v>322</v>
      </c>
      <c r="AV284" s="102" t="str">
        <f t="shared" si="54"/>
        <v>Rowville - North</v>
      </c>
      <c r="AW284" s="101">
        <f t="shared" si="55"/>
        <v>10.102427388803143</v>
      </c>
      <c r="AX284" s="71"/>
      <c r="AY284" s="71"/>
      <c r="AZ284" s="71"/>
      <c r="BA284" s="71"/>
    </row>
    <row r="285" spans="1:53" x14ac:dyDescent="0.3">
      <c r="A285" s="87">
        <v>281</v>
      </c>
      <c r="C285" s="88" t="s">
        <v>367</v>
      </c>
      <c r="D285" s="89">
        <v>14984</v>
      </c>
      <c r="E285" s="89">
        <v>15186</v>
      </c>
      <c r="F285" s="89">
        <v>15474</v>
      </c>
      <c r="G285" s="89">
        <v>15864</v>
      </c>
      <c r="H285" s="89">
        <v>16182</v>
      </c>
      <c r="I285" s="89">
        <v>16493</v>
      </c>
      <c r="J285" s="89">
        <v>16670</v>
      </c>
      <c r="K285" s="90">
        <v>16798</v>
      </c>
      <c r="L285" s="90">
        <v>17128</v>
      </c>
      <c r="M285" s="90">
        <v>17435</v>
      </c>
      <c r="N285" s="90">
        <v>17821</v>
      </c>
      <c r="O285" s="90">
        <v>18256</v>
      </c>
      <c r="P285" s="90">
        <v>18484</v>
      </c>
      <c r="Q285" s="90">
        <v>18836</v>
      </c>
      <c r="R285" s="90">
        <v>19180</v>
      </c>
      <c r="S285" s="90">
        <v>19563</v>
      </c>
      <c r="T285" s="90">
        <v>19811</v>
      </c>
      <c r="U285" s="90">
        <v>19612</v>
      </c>
      <c r="V285" s="90">
        <v>18961</v>
      </c>
      <c r="W285" s="90">
        <v>19487</v>
      </c>
      <c r="X285" s="90"/>
      <c r="Y285" s="90">
        <f t="shared" si="49"/>
        <v>4503</v>
      </c>
      <c r="Z285" s="90">
        <f t="shared" si="56"/>
        <v>30.052055525894289</v>
      </c>
      <c r="AA285" s="90">
        <f t="shared" si="50"/>
        <v>103</v>
      </c>
      <c r="AB285" s="90">
        <f t="shared" si="57"/>
        <v>125</v>
      </c>
      <c r="AC285" s="86"/>
      <c r="AP285" s="78"/>
      <c r="AQ285" s="109">
        <v>281</v>
      </c>
      <c r="AR285" s="103" t="s">
        <v>367</v>
      </c>
      <c r="AS285" s="101">
        <f t="shared" si="51"/>
        <v>30.052055525894289</v>
      </c>
      <c r="AT285" s="101">
        <f t="shared" si="52"/>
        <v>30.080155525894288</v>
      </c>
      <c r="AU285" s="102">
        <f t="shared" si="53"/>
        <v>125</v>
      </c>
      <c r="AV285" s="102" t="str">
        <f t="shared" si="54"/>
        <v>Springvale South</v>
      </c>
      <c r="AW285" s="101">
        <f t="shared" si="55"/>
        <v>9.8475766398355891</v>
      </c>
      <c r="AX285" s="71"/>
      <c r="AY285" s="71"/>
      <c r="AZ285" s="71"/>
      <c r="BA285" s="71"/>
    </row>
    <row r="286" spans="1:53" x14ac:dyDescent="0.3">
      <c r="A286" s="87">
        <v>282</v>
      </c>
      <c r="C286" s="91" t="s">
        <v>454</v>
      </c>
      <c r="D286" s="92">
        <v>9800</v>
      </c>
      <c r="E286" s="92">
        <v>9807</v>
      </c>
      <c r="F286" s="92">
        <v>9827</v>
      </c>
      <c r="G286" s="92">
        <v>9857</v>
      </c>
      <c r="H286" s="92">
        <v>9885</v>
      </c>
      <c r="I286" s="92">
        <v>9913</v>
      </c>
      <c r="J286" s="92">
        <v>9968</v>
      </c>
      <c r="K286" s="92">
        <v>10030</v>
      </c>
      <c r="L286" s="92">
        <v>10029</v>
      </c>
      <c r="M286" s="92">
        <v>10213</v>
      </c>
      <c r="N286" s="92">
        <v>10293</v>
      </c>
      <c r="O286" s="92">
        <v>10396</v>
      </c>
      <c r="P286" s="92">
        <v>10541</v>
      </c>
      <c r="Q286" s="92">
        <v>10597</v>
      </c>
      <c r="R286" s="92">
        <v>10719</v>
      </c>
      <c r="S286" s="92">
        <v>10833</v>
      </c>
      <c r="T286" s="92">
        <v>10945</v>
      </c>
      <c r="U286" s="92">
        <v>10905</v>
      </c>
      <c r="V286" s="92">
        <v>10305</v>
      </c>
      <c r="W286" s="92">
        <v>10362</v>
      </c>
      <c r="X286" s="92"/>
      <c r="Y286" s="90">
        <f t="shared" si="49"/>
        <v>562</v>
      </c>
      <c r="Z286" s="90">
        <f t="shared" si="56"/>
        <v>5.7346938775510203</v>
      </c>
      <c r="AA286" s="90">
        <f t="shared" si="50"/>
        <v>301</v>
      </c>
      <c r="AB286" s="90">
        <f t="shared" si="57"/>
        <v>315</v>
      </c>
      <c r="AC286" s="86"/>
      <c r="AP286" s="78"/>
      <c r="AQ286" s="109">
        <v>282</v>
      </c>
      <c r="AR286" s="104" t="s">
        <v>454</v>
      </c>
      <c r="AS286" s="101">
        <f t="shared" si="51"/>
        <v>5.7346938775510203</v>
      </c>
      <c r="AT286" s="101">
        <f t="shared" si="52"/>
        <v>5.7628938775510203</v>
      </c>
      <c r="AU286" s="102">
        <f t="shared" si="53"/>
        <v>315</v>
      </c>
      <c r="AV286" s="102" t="str">
        <f t="shared" si="54"/>
        <v>Colac</v>
      </c>
      <c r="AW286" s="101">
        <f t="shared" si="55"/>
        <v>9.8366353840806404</v>
      </c>
      <c r="AX286" s="71"/>
      <c r="AY286" s="71"/>
      <c r="AZ286" s="71"/>
      <c r="BA286" s="71"/>
    </row>
    <row r="287" spans="1:53" x14ac:dyDescent="0.3">
      <c r="A287" s="87">
        <v>283</v>
      </c>
      <c r="C287" s="91" t="s">
        <v>517</v>
      </c>
      <c r="D287" s="92">
        <v>7728</v>
      </c>
      <c r="E287" s="92">
        <v>7633</v>
      </c>
      <c r="F287" s="92">
        <v>7550</v>
      </c>
      <c r="G287" s="92">
        <v>7501</v>
      </c>
      <c r="H287" s="92">
        <v>7461</v>
      </c>
      <c r="I287" s="92">
        <v>7457</v>
      </c>
      <c r="J287" s="92">
        <v>7380</v>
      </c>
      <c r="K287" s="92">
        <v>7270</v>
      </c>
      <c r="L287" s="92">
        <v>7178</v>
      </c>
      <c r="M287" s="92">
        <v>7038</v>
      </c>
      <c r="N287" s="92">
        <v>6964</v>
      </c>
      <c r="O287" s="92">
        <v>6846</v>
      </c>
      <c r="P287" s="92">
        <v>6908</v>
      </c>
      <c r="Q287" s="92">
        <v>6882</v>
      </c>
      <c r="R287" s="92">
        <v>6796</v>
      </c>
      <c r="S287" s="92">
        <v>6722</v>
      </c>
      <c r="T287" s="92">
        <v>6711</v>
      </c>
      <c r="U287" s="92">
        <v>6679</v>
      </c>
      <c r="V287" s="92">
        <v>6839</v>
      </c>
      <c r="W287" s="92">
        <v>6796</v>
      </c>
      <c r="X287" s="92"/>
      <c r="Y287" s="90">
        <f t="shared" si="49"/>
        <v>-932</v>
      </c>
      <c r="Z287" s="90">
        <f t="shared" si="56"/>
        <v>-12.060041407867494</v>
      </c>
      <c r="AA287" s="90">
        <f t="shared" si="50"/>
        <v>414</v>
      </c>
      <c r="AB287" s="90">
        <f t="shared" si="57"/>
        <v>414</v>
      </c>
      <c r="AC287" s="86"/>
      <c r="AP287" s="78"/>
      <c r="AQ287" s="109">
        <v>283</v>
      </c>
      <c r="AR287" s="104" t="s">
        <v>517</v>
      </c>
      <c r="AS287" s="101">
        <f t="shared" si="51"/>
        <v>-12.060041407867494</v>
      </c>
      <c r="AT287" s="101">
        <f t="shared" si="52"/>
        <v>-12.031741407867495</v>
      </c>
      <c r="AU287" s="102">
        <f t="shared" si="53"/>
        <v>419</v>
      </c>
      <c r="AV287" s="102" t="str">
        <f t="shared" si="54"/>
        <v>Alexandra</v>
      </c>
      <c r="AW287" s="101">
        <f t="shared" si="55"/>
        <v>9.3585026395776669</v>
      </c>
      <c r="AX287" s="71"/>
      <c r="AY287" s="71"/>
      <c r="AZ287" s="71"/>
      <c r="BA287" s="71"/>
    </row>
    <row r="288" spans="1:53" x14ac:dyDescent="0.3">
      <c r="A288" s="87">
        <v>284</v>
      </c>
      <c r="C288" s="88" t="s">
        <v>253</v>
      </c>
      <c r="D288" s="89">
        <v>5979</v>
      </c>
      <c r="E288" s="89">
        <v>6005</v>
      </c>
      <c r="F288" s="89">
        <v>6089</v>
      </c>
      <c r="G288" s="89">
        <v>6153</v>
      </c>
      <c r="H288" s="89">
        <v>6280</v>
      </c>
      <c r="I288" s="89">
        <v>6350</v>
      </c>
      <c r="J288" s="89">
        <v>6458</v>
      </c>
      <c r="K288" s="90">
        <v>6472</v>
      </c>
      <c r="L288" s="90">
        <v>6593</v>
      </c>
      <c r="M288" s="90">
        <v>6737</v>
      </c>
      <c r="N288" s="90">
        <v>6894</v>
      </c>
      <c r="O288" s="90">
        <v>7069</v>
      </c>
      <c r="P288" s="90">
        <v>7216</v>
      </c>
      <c r="Q288" s="90">
        <v>7414</v>
      </c>
      <c r="R288" s="90">
        <v>7604</v>
      </c>
      <c r="S288" s="90">
        <v>7748</v>
      </c>
      <c r="T288" s="90">
        <v>7859</v>
      </c>
      <c r="U288" s="90">
        <v>7793</v>
      </c>
      <c r="V288" s="90">
        <v>7573</v>
      </c>
      <c r="W288" s="90">
        <v>7797</v>
      </c>
      <c r="X288" s="90"/>
      <c r="Y288" s="90">
        <f t="shared" si="49"/>
        <v>1818</v>
      </c>
      <c r="Z288" s="90">
        <f t="shared" si="56"/>
        <v>30.406422478675367</v>
      </c>
      <c r="AA288" s="90">
        <f t="shared" si="50"/>
        <v>210</v>
      </c>
      <c r="AB288" s="90">
        <f t="shared" si="57"/>
        <v>122</v>
      </c>
      <c r="AC288" s="86"/>
      <c r="AP288" s="78"/>
      <c r="AQ288" s="109">
        <v>284</v>
      </c>
      <c r="AR288" s="103" t="s">
        <v>253</v>
      </c>
      <c r="AS288" s="101">
        <f t="shared" si="51"/>
        <v>30.406422478675367</v>
      </c>
      <c r="AT288" s="101">
        <f t="shared" si="52"/>
        <v>30.434822478675368</v>
      </c>
      <c r="AU288" s="102">
        <f t="shared" si="53"/>
        <v>122</v>
      </c>
      <c r="AV288" s="102" t="str">
        <f t="shared" si="54"/>
        <v>Lysterfield</v>
      </c>
      <c r="AW288" s="101">
        <f t="shared" si="55"/>
        <v>9.1860465116279073</v>
      </c>
      <c r="AX288" s="71"/>
      <c r="AY288" s="71"/>
      <c r="AZ288" s="71"/>
      <c r="BA288" s="71"/>
    </row>
    <row r="289" spans="1:53" x14ac:dyDescent="0.3">
      <c r="A289" s="87">
        <v>285</v>
      </c>
      <c r="C289" s="88" t="s">
        <v>338</v>
      </c>
      <c r="D289" s="89">
        <v>26549</v>
      </c>
      <c r="E289" s="89">
        <v>26609</v>
      </c>
      <c r="F289" s="89">
        <v>27024</v>
      </c>
      <c r="G289" s="89">
        <v>27593</v>
      </c>
      <c r="H289" s="89">
        <v>28090</v>
      </c>
      <c r="I289" s="89">
        <v>28905</v>
      </c>
      <c r="J289" s="89">
        <v>29307</v>
      </c>
      <c r="K289" s="90">
        <v>29804</v>
      </c>
      <c r="L289" s="90">
        <v>30123</v>
      </c>
      <c r="M289" s="90">
        <v>30408</v>
      </c>
      <c r="N289" s="90">
        <v>31040</v>
      </c>
      <c r="O289" s="90">
        <v>31525</v>
      </c>
      <c r="P289" s="90">
        <v>27624</v>
      </c>
      <c r="Q289" s="90">
        <v>33070</v>
      </c>
      <c r="R289" s="90">
        <v>33493</v>
      </c>
      <c r="S289" s="90">
        <v>33798</v>
      </c>
      <c r="T289" s="90">
        <v>31269</v>
      </c>
      <c r="U289" s="90">
        <v>32491</v>
      </c>
      <c r="V289" s="90">
        <v>32550</v>
      </c>
      <c r="W289" s="90">
        <v>33568</v>
      </c>
      <c r="X289" s="90"/>
      <c r="Y289" s="90">
        <f t="shared" si="49"/>
        <v>7019</v>
      </c>
      <c r="Z289" s="90">
        <f t="shared" si="56"/>
        <v>26.437907265810388</v>
      </c>
      <c r="AA289" s="90">
        <f t="shared" si="50"/>
        <v>62</v>
      </c>
      <c r="AB289" s="90">
        <f t="shared" si="57"/>
        <v>143</v>
      </c>
      <c r="AC289" s="86"/>
      <c r="AP289" s="78"/>
      <c r="AQ289" s="109">
        <v>285</v>
      </c>
      <c r="AR289" s="103" t="s">
        <v>338</v>
      </c>
      <c r="AS289" s="101">
        <f t="shared" si="51"/>
        <v>26.437907265810388</v>
      </c>
      <c r="AT289" s="101">
        <f t="shared" si="52"/>
        <v>26.466407265810389</v>
      </c>
      <c r="AU289" s="102">
        <f t="shared" si="53"/>
        <v>143</v>
      </c>
      <c r="AV289" s="102" t="str">
        <f t="shared" si="54"/>
        <v>Emerald - Cockatoo</v>
      </c>
      <c r="AW289" s="101">
        <f t="shared" si="55"/>
        <v>9.110316178167551</v>
      </c>
      <c r="AX289" s="71"/>
      <c r="AY289" s="71"/>
      <c r="AZ289" s="71"/>
      <c r="BA289" s="71"/>
    </row>
    <row r="290" spans="1:53" x14ac:dyDescent="0.3">
      <c r="A290" s="87">
        <v>286</v>
      </c>
      <c r="C290" s="88" t="s">
        <v>339</v>
      </c>
      <c r="D290" s="89">
        <v>7947</v>
      </c>
      <c r="E290" s="89">
        <v>7861</v>
      </c>
      <c r="F290" s="89">
        <v>7804</v>
      </c>
      <c r="G290" s="89">
        <v>7769</v>
      </c>
      <c r="H290" s="89">
        <v>7764</v>
      </c>
      <c r="I290" s="89">
        <v>7802</v>
      </c>
      <c r="J290" s="89">
        <v>7762</v>
      </c>
      <c r="K290" s="90">
        <v>7753</v>
      </c>
      <c r="L290" s="90">
        <v>7763</v>
      </c>
      <c r="M290" s="90">
        <v>7733</v>
      </c>
      <c r="N290" s="90">
        <v>7792</v>
      </c>
      <c r="O290" s="90">
        <v>7868</v>
      </c>
      <c r="P290" s="90">
        <v>7912</v>
      </c>
      <c r="Q290" s="90">
        <v>7906</v>
      </c>
      <c r="R290" s="90">
        <v>7928</v>
      </c>
      <c r="S290" s="90">
        <v>7936</v>
      </c>
      <c r="T290" s="90">
        <v>7916</v>
      </c>
      <c r="U290" s="90">
        <v>7716</v>
      </c>
      <c r="V290" s="90">
        <v>7466</v>
      </c>
      <c r="W290" s="90">
        <v>7592</v>
      </c>
      <c r="X290" s="90"/>
      <c r="Y290" s="90">
        <f t="shared" si="49"/>
        <v>-355</v>
      </c>
      <c r="Z290" s="90">
        <f t="shared" si="56"/>
        <v>-4.4670945010695862</v>
      </c>
      <c r="AA290" s="90">
        <f t="shared" si="50"/>
        <v>390</v>
      </c>
      <c r="AB290" s="90">
        <f t="shared" si="57"/>
        <v>389</v>
      </c>
      <c r="AC290" s="86"/>
      <c r="AP290" s="78"/>
      <c r="AQ290" s="109">
        <v>286</v>
      </c>
      <c r="AR290" s="103" t="s">
        <v>339</v>
      </c>
      <c r="AS290" s="101">
        <f t="shared" si="51"/>
        <v>-4.4670945010695862</v>
      </c>
      <c r="AT290" s="101">
        <f t="shared" si="52"/>
        <v>-4.4384945010695862</v>
      </c>
      <c r="AU290" s="102">
        <f t="shared" si="53"/>
        <v>394</v>
      </c>
      <c r="AV290" s="102" t="str">
        <f t="shared" si="54"/>
        <v>Maryborough Region</v>
      </c>
      <c r="AW290" s="101">
        <f t="shared" si="55"/>
        <v>9.0206683407378794</v>
      </c>
      <c r="AX290" s="71"/>
      <c r="AY290" s="71"/>
      <c r="AZ290" s="71"/>
      <c r="BA290" s="71"/>
    </row>
    <row r="291" spans="1:53" x14ac:dyDescent="0.3">
      <c r="A291" s="87">
        <v>287</v>
      </c>
      <c r="C291" s="91" t="s">
        <v>455</v>
      </c>
      <c r="D291" s="92">
        <v>13759</v>
      </c>
      <c r="E291" s="92">
        <v>13801</v>
      </c>
      <c r="F291" s="92">
        <v>13834</v>
      </c>
      <c r="G291" s="92">
        <v>13919</v>
      </c>
      <c r="H291" s="92">
        <v>14045</v>
      </c>
      <c r="I291" s="92">
        <v>14195</v>
      </c>
      <c r="J291" s="92">
        <v>14361</v>
      </c>
      <c r="K291" s="92">
        <v>14487</v>
      </c>
      <c r="L291" s="92">
        <v>14416</v>
      </c>
      <c r="M291" s="92">
        <v>14366</v>
      </c>
      <c r="N291" s="92">
        <v>14504</v>
      </c>
      <c r="O291" s="92">
        <v>14908</v>
      </c>
      <c r="P291" s="92">
        <v>15109</v>
      </c>
      <c r="Q291" s="92">
        <v>15262</v>
      </c>
      <c r="R291" s="92">
        <v>15404</v>
      </c>
      <c r="S291" s="92">
        <v>15743</v>
      </c>
      <c r="T291" s="92">
        <v>15757</v>
      </c>
      <c r="U291" s="92">
        <v>15586</v>
      </c>
      <c r="V291" s="92">
        <v>15721</v>
      </c>
      <c r="W291" s="92">
        <v>15718</v>
      </c>
      <c r="X291" s="92"/>
      <c r="Y291" s="90">
        <f t="shared" si="49"/>
        <v>1959</v>
      </c>
      <c r="Z291" s="90">
        <f t="shared" si="56"/>
        <v>14.23795333963224</v>
      </c>
      <c r="AA291" s="90">
        <f t="shared" si="50"/>
        <v>202</v>
      </c>
      <c r="AB291" s="90">
        <f t="shared" si="57"/>
        <v>245</v>
      </c>
      <c r="AC291" s="86"/>
      <c r="AP291" s="78"/>
      <c r="AQ291" s="109">
        <v>287</v>
      </c>
      <c r="AR291" s="104" t="s">
        <v>455</v>
      </c>
      <c r="AS291" s="101">
        <f t="shared" si="51"/>
        <v>14.23795333963224</v>
      </c>
      <c r="AT291" s="101">
        <f t="shared" si="52"/>
        <v>14.26665333963224</v>
      </c>
      <c r="AU291" s="102">
        <f t="shared" si="53"/>
        <v>245</v>
      </c>
      <c r="AV291" s="102" t="str">
        <f t="shared" si="54"/>
        <v>Reservoir - West</v>
      </c>
      <c r="AW291" s="101">
        <f t="shared" si="55"/>
        <v>8.8356620093147047</v>
      </c>
      <c r="AX291" s="71"/>
      <c r="AY291" s="71"/>
      <c r="AZ291" s="71"/>
      <c r="BA291" s="71"/>
    </row>
    <row r="292" spans="1:53" x14ac:dyDescent="0.3">
      <c r="A292" s="87">
        <v>288</v>
      </c>
      <c r="C292" s="88" t="s">
        <v>146</v>
      </c>
      <c r="D292" s="89">
        <v>12826</v>
      </c>
      <c r="E292" s="89">
        <v>13278</v>
      </c>
      <c r="F292" s="89">
        <v>13714</v>
      </c>
      <c r="G292" s="89">
        <v>14277</v>
      </c>
      <c r="H292" s="89">
        <v>14812</v>
      </c>
      <c r="I292" s="89">
        <v>15409</v>
      </c>
      <c r="J292" s="89">
        <v>15875</v>
      </c>
      <c r="K292" s="90">
        <v>16361</v>
      </c>
      <c r="L292" s="90">
        <v>17145</v>
      </c>
      <c r="M292" s="90">
        <v>18092</v>
      </c>
      <c r="N292" s="90">
        <v>18842</v>
      </c>
      <c r="O292" s="90">
        <v>19716</v>
      </c>
      <c r="P292" s="90">
        <v>22086</v>
      </c>
      <c r="Q292" s="90">
        <v>23673</v>
      </c>
      <c r="R292" s="90">
        <v>25367</v>
      </c>
      <c r="S292" s="90">
        <v>26459</v>
      </c>
      <c r="T292" s="90">
        <v>27737</v>
      </c>
      <c r="U292" s="90">
        <v>26337</v>
      </c>
      <c r="V292" s="90">
        <v>16609</v>
      </c>
      <c r="W292" s="90">
        <v>18017</v>
      </c>
      <c r="X292" s="90"/>
      <c r="Y292" s="90">
        <f t="shared" si="49"/>
        <v>5191</v>
      </c>
      <c r="Z292" s="90">
        <f t="shared" si="56"/>
        <v>40.472477779510371</v>
      </c>
      <c r="AA292" s="90">
        <f t="shared" si="50"/>
        <v>84</v>
      </c>
      <c r="AB292" s="90">
        <f t="shared" si="57"/>
        <v>86</v>
      </c>
      <c r="AC292" s="86"/>
      <c r="AP292" s="78"/>
      <c r="AQ292" s="109">
        <v>288</v>
      </c>
      <c r="AR292" s="103" t="s">
        <v>146</v>
      </c>
      <c r="AS292" s="101">
        <f t="shared" si="51"/>
        <v>40.472477779510371</v>
      </c>
      <c r="AT292" s="101">
        <f t="shared" si="52"/>
        <v>40.501277779510367</v>
      </c>
      <c r="AU292" s="102">
        <f t="shared" si="53"/>
        <v>86</v>
      </c>
      <c r="AV292" s="102" t="str">
        <f t="shared" si="54"/>
        <v>Belmont</v>
      </c>
      <c r="AW292" s="101">
        <f t="shared" si="55"/>
        <v>8.7237128353879623</v>
      </c>
      <c r="AX292" s="71"/>
      <c r="AY292" s="71"/>
      <c r="AZ292" s="71"/>
      <c r="BA292" s="71"/>
    </row>
    <row r="293" spans="1:53" x14ac:dyDescent="0.3">
      <c r="A293" s="87">
        <v>289</v>
      </c>
      <c r="C293" s="88" t="s">
        <v>134</v>
      </c>
      <c r="D293" s="89">
        <v>21567</v>
      </c>
      <c r="E293" s="89">
        <v>21817</v>
      </c>
      <c r="F293" s="89">
        <v>22220</v>
      </c>
      <c r="G293" s="89">
        <v>22726</v>
      </c>
      <c r="H293" s="89">
        <v>23282</v>
      </c>
      <c r="I293" s="89">
        <v>23821</v>
      </c>
      <c r="J293" s="89">
        <v>24070</v>
      </c>
      <c r="K293" s="90">
        <v>24152</v>
      </c>
      <c r="L293" s="90">
        <v>24359</v>
      </c>
      <c r="M293" s="90">
        <v>24951</v>
      </c>
      <c r="N293" s="90">
        <v>25520</v>
      </c>
      <c r="O293" s="90">
        <v>25960</v>
      </c>
      <c r="P293" s="90">
        <v>26334</v>
      </c>
      <c r="Q293" s="90">
        <v>26989</v>
      </c>
      <c r="R293" s="90">
        <v>27523</v>
      </c>
      <c r="S293" s="90">
        <v>27913</v>
      </c>
      <c r="T293" s="90">
        <v>28242</v>
      </c>
      <c r="U293" s="90">
        <v>27402</v>
      </c>
      <c r="V293" s="90">
        <v>25629</v>
      </c>
      <c r="W293" s="90">
        <v>26289</v>
      </c>
      <c r="X293" s="90"/>
      <c r="Y293" s="90">
        <f t="shared" si="49"/>
        <v>4722</v>
      </c>
      <c r="Z293" s="90">
        <f t="shared" si="56"/>
        <v>21.894561135067462</v>
      </c>
      <c r="AA293" s="90">
        <f t="shared" si="50"/>
        <v>97</v>
      </c>
      <c r="AB293" s="90">
        <f t="shared" si="57"/>
        <v>177</v>
      </c>
      <c r="AC293" s="86"/>
      <c r="AP293" s="78"/>
      <c r="AQ293" s="109">
        <v>289</v>
      </c>
      <c r="AR293" s="103" t="s">
        <v>134</v>
      </c>
      <c r="AS293" s="101">
        <f t="shared" si="51"/>
        <v>21.894561135067462</v>
      </c>
      <c r="AT293" s="101">
        <f t="shared" si="52"/>
        <v>21.923461135067463</v>
      </c>
      <c r="AU293" s="102">
        <f t="shared" si="53"/>
        <v>177</v>
      </c>
      <c r="AV293" s="102" t="str">
        <f t="shared" si="54"/>
        <v>Swan Hill</v>
      </c>
      <c r="AW293" s="101">
        <f t="shared" si="55"/>
        <v>8.4497275879148095</v>
      </c>
      <c r="AX293" s="71"/>
      <c r="AY293" s="71"/>
      <c r="AZ293" s="71"/>
      <c r="BA293" s="71"/>
    </row>
    <row r="294" spans="1:53" x14ac:dyDescent="0.3">
      <c r="A294" s="87">
        <v>290</v>
      </c>
      <c r="C294" s="91" t="s">
        <v>540</v>
      </c>
      <c r="D294" s="92">
        <v>12381</v>
      </c>
      <c r="E294" s="92">
        <v>12391</v>
      </c>
      <c r="F294" s="92">
        <v>12425</v>
      </c>
      <c r="G294" s="92">
        <v>12457</v>
      </c>
      <c r="H294" s="92">
        <v>12481</v>
      </c>
      <c r="I294" s="92">
        <v>12451</v>
      </c>
      <c r="J294" s="92">
        <v>12436</v>
      </c>
      <c r="K294" s="92">
        <v>12386</v>
      </c>
      <c r="L294" s="92">
        <v>12460</v>
      </c>
      <c r="M294" s="92">
        <v>12339</v>
      </c>
      <c r="N294" s="92">
        <v>12332</v>
      </c>
      <c r="O294" s="92">
        <v>12308</v>
      </c>
      <c r="P294" s="92">
        <v>12343</v>
      </c>
      <c r="Q294" s="92">
        <v>12416</v>
      </c>
      <c r="R294" s="92">
        <v>12420</v>
      </c>
      <c r="S294" s="92">
        <v>12400</v>
      </c>
      <c r="T294" s="92">
        <v>12361</v>
      </c>
      <c r="U294" s="92">
        <v>12278</v>
      </c>
      <c r="V294" s="92">
        <v>12510</v>
      </c>
      <c r="W294" s="92">
        <v>12467</v>
      </c>
      <c r="X294" s="92"/>
      <c r="Y294" s="90">
        <f t="shared" si="49"/>
        <v>86</v>
      </c>
      <c r="Z294" s="90">
        <f t="shared" si="56"/>
        <v>0.69461271302802685</v>
      </c>
      <c r="AA294" s="90">
        <f t="shared" si="50"/>
        <v>349</v>
      </c>
      <c r="AB294" s="90">
        <f t="shared" si="57"/>
        <v>354</v>
      </c>
      <c r="AC294" s="86"/>
      <c r="AP294" s="78"/>
      <c r="AQ294" s="109">
        <v>290</v>
      </c>
      <c r="AR294" s="104" t="s">
        <v>540</v>
      </c>
      <c r="AS294" s="101">
        <f t="shared" si="51"/>
        <v>0.69461271302802685</v>
      </c>
      <c r="AT294" s="101">
        <f t="shared" si="52"/>
        <v>0.72361271302802688</v>
      </c>
      <c r="AU294" s="102">
        <f t="shared" si="53"/>
        <v>354</v>
      </c>
      <c r="AV294" s="102" t="str">
        <f t="shared" si="54"/>
        <v>Balwyn North</v>
      </c>
      <c r="AW294" s="101">
        <f t="shared" si="55"/>
        <v>8.4820543327384499</v>
      </c>
      <c r="AX294" s="71"/>
      <c r="AY294" s="71"/>
      <c r="AZ294" s="71"/>
      <c r="BA294" s="71"/>
    </row>
    <row r="295" spans="1:53" x14ac:dyDescent="0.3">
      <c r="A295" s="87">
        <v>291</v>
      </c>
      <c r="C295" s="88" t="s">
        <v>294</v>
      </c>
      <c r="D295" s="89">
        <v>10478</v>
      </c>
      <c r="E295" s="89">
        <v>10466</v>
      </c>
      <c r="F295" s="89">
        <v>10553</v>
      </c>
      <c r="G295" s="89">
        <v>10846</v>
      </c>
      <c r="H295" s="89">
        <v>10985</v>
      </c>
      <c r="I295" s="89">
        <v>11200</v>
      </c>
      <c r="J295" s="89">
        <v>11276</v>
      </c>
      <c r="K295" s="90">
        <v>11382</v>
      </c>
      <c r="L295" s="90">
        <v>11532</v>
      </c>
      <c r="M295" s="90">
        <v>11649</v>
      </c>
      <c r="N295" s="90">
        <v>11737</v>
      </c>
      <c r="O295" s="90">
        <v>11919</v>
      </c>
      <c r="P295" s="90">
        <v>12464</v>
      </c>
      <c r="Q295" s="90">
        <v>12651</v>
      </c>
      <c r="R295" s="90">
        <v>12839</v>
      </c>
      <c r="S295" s="90">
        <v>12925</v>
      </c>
      <c r="T295" s="90">
        <v>12989</v>
      </c>
      <c r="U295" s="90">
        <v>12687</v>
      </c>
      <c r="V295" s="90">
        <v>12602</v>
      </c>
      <c r="W295" s="90">
        <v>12927</v>
      </c>
      <c r="X295" s="90"/>
      <c r="Y295" s="90">
        <f t="shared" si="49"/>
        <v>2449</v>
      </c>
      <c r="Z295" s="90">
        <f t="shared" si="56"/>
        <v>23.372781065088759</v>
      </c>
      <c r="AA295" s="90">
        <f t="shared" si="50"/>
        <v>177</v>
      </c>
      <c r="AB295" s="90">
        <f t="shared" si="57"/>
        <v>165</v>
      </c>
      <c r="AC295" s="86"/>
      <c r="AP295" s="78"/>
      <c r="AQ295" s="109">
        <v>291</v>
      </c>
      <c r="AR295" s="103" t="s">
        <v>294</v>
      </c>
      <c r="AS295" s="101">
        <f t="shared" si="51"/>
        <v>23.372781065088759</v>
      </c>
      <c r="AT295" s="101">
        <f t="shared" si="52"/>
        <v>23.401881065088759</v>
      </c>
      <c r="AU295" s="102">
        <f t="shared" si="53"/>
        <v>165</v>
      </c>
      <c r="AV295" s="102" t="str">
        <f t="shared" si="54"/>
        <v>Benalla Region</v>
      </c>
      <c r="AW295" s="101">
        <f t="shared" si="55"/>
        <v>8.4258468545402803</v>
      </c>
      <c r="AX295" s="71"/>
      <c r="AY295" s="71"/>
      <c r="AZ295" s="71"/>
      <c r="BA295" s="71"/>
    </row>
    <row r="296" spans="1:53" x14ac:dyDescent="0.3">
      <c r="A296" s="87">
        <v>292</v>
      </c>
      <c r="C296" s="88" t="s">
        <v>349</v>
      </c>
      <c r="D296" s="89">
        <v>19339</v>
      </c>
      <c r="E296" s="89">
        <v>19487</v>
      </c>
      <c r="F296" s="89">
        <v>19701</v>
      </c>
      <c r="G296" s="89">
        <v>19988</v>
      </c>
      <c r="H296" s="89">
        <v>20410</v>
      </c>
      <c r="I296" s="89">
        <v>20805</v>
      </c>
      <c r="J296" s="89">
        <v>21049</v>
      </c>
      <c r="K296" s="90">
        <v>21232</v>
      </c>
      <c r="L296" s="90">
        <v>21546</v>
      </c>
      <c r="M296" s="90">
        <v>21750</v>
      </c>
      <c r="N296" s="90">
        <v>22105</v>
      </c>
      <c r="O296" s="90">
        <v>22397</v>
      </c>
      <c r="P296" s="90">
        <v>22537</v>
      </c>
      <c r="Q296" s="90">
        <v>23152</v>
      </c>
      <c r="R296" s="90">
        <v>23589</v>
      </c>
      <c r="S296" s="90">
        <v>24068</v>
      </c>
      <c r="T296" s="90">
        <v>24411</v>
      </c>
      <c r="U296" s="90">
        <v>24130</v>
      </c>
      <c r="V296" s="90">
        <v>23558</v>
      </c>
      <c r="W296" s="90">
        <v>24439</v>
      </c>
      <c r="X296" s="90"/>
      <c r="Y296" s="90">
        <f t="shared" si="49"/>
        <v>5100</v>
      </c>
      <c r="Z296" s="90">
        <f t="shared" si="56"/>
        <v>26.371580743575159</v>
      </c>
      <c r="AA296" s="90">
        <f t="shared" si="50"/>
        <v>86</v>
      </c>
      <c r="AB296" s="90">
        <f t="shared" si="57"/>
        <v>144</v>
      </c>
      <c r="AC296" s="86"/>
      <c r="AP296" s="78"/>
      <c r="AQ296" s="109">
        <v>292</v>
      </c>
      <c r="AR296" s="103" t="s">
        <v>349</v>
      </c>
      <c r="AS296" s="101">
        <f t="shared" si="51"/>
        <v>26.371580743575159</v>
      </c>
      <c r="AT296" s="101">
        <f t="shared" si="52"/>
        <v>26.400780743575158</v>
      </c>
      <c r="AU296" s="102">
        <f t="shared" si="53"/>
        <v>144</v>
      </c>
      <c r="AV296" s="102" t="str">
        <f t="shared" si="54"/>
        <v>Camberwell</v>
      </c>
      <c r="AW296" s="101">
        <f t="shared" si="55"/>
        <v>8.2853455123113573</v>
      </c>
      <c r="AX296" s="71"/>
      <c r="AY296" s="71"/>
      <c r="AZ296" s="71"/>
      <c r="BA296" s="71"/>
    </row>
    <row r="297" spans="1:53" x14ac:dyDescent="0.3">
      <c r="A297" s="87">
        <v>293</v>
      </c>
      <c r="C297" s="91" t="s">
        <v>458</v>
      </c>
      <c r="D297" s="92">
        <v>16550</v>
      </c>
      <c r="E297" s="92">
        <v>16728</v>
      </c>
      <c r="F297" s="92">
        <v>16817</v>
      </c>
      <c r="G297" s="92">
        <v>17191</v>
      </c>
      <c r="H297" s="92">
        <v>17566</v>
      </c>
      <c r="I297" s="92">
        <v>17946</v>
      </c>
      <c r="J297" s="92">
        <v>18349</v>
      </c>
      <c r="K297" s="92">
        <v>18842</v>
      </c>
      <c r="L297" s="92">
        <v>19130</v>
      </c>
      <c r="M297" s="92">
        <v>19600</v>
      </c>
      <c r="N297" s="92">
        <v>20413</v>
      </c>
      <c r="O297" s="92">
        <v>21392</v>
      </c>
      <c r="P297" s="92">
        <v>24102</v>
      </c>
      <c r="Q297" s="92">
        <v>25360</v>
      </c>
      <c r="R297" s="92">
        <v>26648</v>
      </c>
      <c r="S297" s="92">
        <v>28053</v>
      </c>
      <c r="T297" s="92">
        <v>29382</v>
      </c>
      <c r="U297" s="92">
        <v>30630</v>
      </c>
      <c r="V297" s="92">
        <v>19850</v>
      </c>
      <c r="W297" s="92">
        <v>20220</v>
      </c>
      <c r="X297" s="92"/>
      <c r="Y297" s="90">
        <f t="shared" si="49"/>
        <v>3670</v>
      </c>
      <c r="Z297" s="90">
        <f t="shared" si="56"/>
        <v>22.17522658610272</v>
      </c>
      <c r="AA297" s="90">
        <f t="shared" si="50"/>
        <v>125</v>
      </c>
      <c r="AB297" s="90">
        <f t="shared" si="57"/>
        <v>173</v>
      </c>
      <c r="AC297" s="86"/>
      <c r="AP297" s="78"/>
      <c r="AQ297" s="109">
        <v>293</v>
      </c>
      <c r="AR297" s="104" t="s">
        <v>458</v>
      </c>
      <c r="AS297" s="101">
        <f t="shared" si="51"/>
        <v>22.17522658610272</v>
      </c>
      <c r="AT297" s="101">
        <f t="shared" si="52"/>
        <v>22.20452658610272</v>
      </c>
      <c r="AU297" s="102">
        <f t="shared" si="53"/>
        <v>173</v>
      </c>
      <c r="AV297" s="102" t="str">
        <f t="shared" si="54"/>
        <v>Sydenham</v>
      </c>
      <c r="AW297" s="101">
        <f t="shared" si="55"/>
        <v>8.2439248051352596</v>
      </c>
      <c r="AX297" s="71"/>
      <c r="AY297" s="71"/>
      <c r="AZ297" s="71"/>
      <c r="BA297" s="71"/>
    </row>
    <row r="298" spans="1:53" x14ac:dyDescent="0.3">
      <c r="A298" s="87">
        <v>294</v>
      </c>
      <c r="C298" s="91" t="s">
        <v>493</v>
      </c>
      <c r="D298" s="92">
        <v>6926</v>
      </c>
      <c r="E298" s="92">
        <v>6902</v>
      </c>
      <c r="F298" s="92">
        <v>6865</v>
      </c>
      <c r="G298" s="92">
        <v>6851</v>
      </c>
      <c r="H298" s="92">
        <v>6840</v>
      </c>
      <c r="I298" s="92">
        <v>6828</v>
      </c>
      <c r="J298" s="92">
        <v>6813</v>
      </c>
      <c r="K298" s="92">
        <v>6800</v>
      </c>
      <c r="L298" s="92">
        <v>6720</v>
      </c>
      <c r="M298" s="92">
        <v>6674</v>
      </c>
      <c r="N298" s="92">
        <v>6510</v>
      </c>
      <c r="O298" s="92">
        <v>6413</v>
      </c>
      <c r="P298" s="92">
        <v>6475</v>
      </c>
      <c r="Q298" s="92">
        <v>6468</v>
      </c>
      <c r="R298" s="92">
        <v>6475</v>
      </c>
      <c r="S298" s="92">
        <v>6448</v>
      </c>
      <c r="T298" s="92">
        <v>6461</v>
      </c>
      <c r="U298" s="92">
        <v>6502</v>
      </c>
      <c r="V298" s="92">
        <v>6697</v>
      </c>
      <c r="W298" s="92">
        <v>6685</v>
      </c>
      <c r="X298" s="92"/>
      <c r="Y298" s="90">
        <f t="shared" si="49"/>
        <v>-241</v>
      </c>
      <c r="Z298" s="90">
        <f t="shared" si="56"/>
        <v>-3.4796419289633262</v>
      </c>
      <c r="AA298" s="90">
        <f t="shared" si="50"/>
        <v>386</v>
      </c>
      <c r="AB298" s="90">
        <f t="shared" si="57"/>
        <v>383</v>
      </c>
      <c r="AC298" s="86"/>
      <c r="AP298" s="78"/>
      <c r="AQ298" s="109">
        <v>294</v>
      </c>
      <c r="AR298" s="104" t="s">
        <v>493</v>
      </c>
      <c r="AS298" s="101">
        <f t="shared" si="51"/>
        <v>-3.4796419289633262</v>
      </c>
      <c r="AT298" s="101">
        <f t="shared" si="52"/>
        <v>-3.4502419289633264</v>
      </c>
      <c r="AU298" s="102">
        <f t="shared" si="53"/>
        <v>388</v>
      </c>
      <c r="AV298" s="102" t="str">
        <f t="shared" si="54"/>
        <v>Wangaratta Region</v>
      </c>
      <c r="AW298" s="101">
        <f t="shared" si="55"/>
        <v>8.0094735708903002</v>
      </c>
      <c r="AX298" s="71"/>
      <c r="AY298" s="71"/>
      <c r="AZ298" s="71"/>
      <c r="BA298" s="71"/>
    </row>
    <row r="299" spans="1:53" x14ac:dyDescent="0.3">
      <c r="A299" s="87">
        <v>295</v>
      </c>
      <c r="C299" s="88" t="s">
        <v>205</v>
      </c>
      <c r="D299" s="89">
        <v>11131</v>
      </c>
      <c r="E299" s="89">
        <v>11288</v>
      </c>
      <c r="F299" s="89">
        <v>11703</v>
      </c>
      <c r="G299" s="89">
        <v>12049</v>
      </c>
      <c r="H299" s="89">
        <v>12369</v>
      </c>
      <c r="I299" s="89">
        <v>12695</v>
      </c>
      <c r="J299" s="89">
        <v>12835</v>
      </c>
      <c r="K299" s="90">
        <v>12967</v>
      </c>
      <c r="L299" s="90">
        <v>13182</v>
      </c>
      <c r="M299" s="90">
        <v>13353</v>
      </c>
      <c r="N299" s="90">
        <v>13529</v>
      </c>
      <c r="O299" s="90">
        <v>13657</v>
      </c>
      <c r="P299" s="90">
        <v>14089</v>
      </c>
      <c r="Q299" s="90">
        <v>14283</v>
      </c>
      <c r="R299" s="90">
        <v>14525</v>
      </c>
      <c r="S299" s="90">
        <v>14727</v>
      </c>
      <c r="T299" s="90">
        <v>14832</v>
      </c>
      <c r="U299" s="90">
        <v>14078</v>
      </c>
      <c r="V299" s="90">
        <v>13426</v>
      </c>
      <c r="W299" s="90">
        <v>14038</v>
      </c>
      <c r="X299" s="90"/>
      <c r="Y299" s="90">
        <f t="shared" si="49"/>
        <v>2907</v>
      </c>
      <c r="Z299" s="90">
        <f t="shared" si="56"/>
        <v>26.116251909082745</v>
      </c>
      <c r="AA299" s="90">
        <f t="shared" si="50"/>
        <v>149</v>
      </c>
      <c r="AB299" s="90">
        <f t="shared" si="57"/>
        <v>146</v>
      </c>
      <c r="AC299" s="86"/>
      <c r="AP299" s="78"/>
      <c r="AQ299" s="109">
        <v>295</v>
      </c>
      <c r="AR299" s="103" t="s">
        <v>205</v>
      </c>
      <c r="AS299" s="101">
        <f t="shared" si="51"/>
        <v>26.116251909082745</v>
      </c>
      <c r="AT299" s="101">
        <f t="shared" si="52"/>
        <v>26.145751909082744</v>
      </c>
      <c r="AU299" s="102">
        <f t="shared" si="53"/>
        <v>147</v>
      </c>
      <c r="AV299" s="102" t="str">
        <f t="shared" si="54"/>
        <v>Creswick - Clunes</v>
      </c>
      <c r="AW299" s="101">
        <f t="shared" si="55"/>
        <v>8.0054090601757935</v>
      </c>
      <c r="AX299" s="71"/>
      <c r="AY299" s="71"/>
      <c r="AZ299" s="71"/>
      <c r="BA299" s="71"/>
    </row>
    <row r="300" spans="1:53" x14ac:dyDescent="0.3">
      <c r="A300" s="87">
        <v>296</v>
      </c>
      <c r="C300" s="91" t="s">
        <v>558</v>
      </c>
      <c r="D300" s="92">
        <v>3511</v>
      </c>
      <c r="E300" s="92">
        <v>3492</v>
      </c>
      <c r="F300" s="92">
        <v>3459</v>
      </c>
      <c r="G300" s="92">
        <v>3489</v>
      </c>
      <c r="H300" s="92">
        <v>3501</v>
      </c>
      <c r="I300" s="92">
        <v>3490</v>
      </c>
      <c r="J300" s="92">
        <v>3460</v>
      </c>
      <c r="K300" s="92">
        <v>3420</v>
      </c>
      <c r="L300" s="92">
        <v>3403</v>
      </c>
      <c r="M300" s="92">
        <v>3349</v>
      </c>
      <c r="N300" s="92">
        <v>3279</v>
      </c>
      <c r="O300" s="92">
        <v>3204</v>
      </c>
      <c r="P300" s="92">
        <v>3571</v>
      </c>
      <c r="Q300" s="92">
        <v>3569</v>
      </c>
      <c r="R300" s="92">
        <v>3579</v>
      </c>
      <c r="S300" s="92">
        <v>3608</v>
      </c>
      <c r="T300" s="92">
        <v>3653</v>
      </c>
      <c r="U300" s="92">
        <v>3661</v>
      </c>
      <c r="V300" s="92">
        <v>3974</v>
      </c>
      <c r="W300" s="92">
        <v>3983</v>
      </c>
      <c r="X300" s="92"/>
      <c r="Y300" s="90">
        <f t="shared" si="49"/>
        <v>472</v>
      </c>
      <c r="Z300" s="90">
        <f t="shared" si="56"/>
        <v>13.44346340074053</v>
      </c>
      <c r="AA300" s="90">
        <f t="shared" si="50"/>
        <v>313</v>
      </c>
      <c r="AB300" s="90">
        <f t="shared" si="57"/>
        <v>250</v>
      </c>
      <c r="AC300" s="86"/>
      <c r="AP300" s="78"/>
      <c r="AQ300" s="109">
        <v>296</v>
      </c>
      <c r="AR300" s="104" t="s">
        <v>558</v>
      </c>
      <c r="AS300" s="101">
        <f t="shared" si="51"/>
        <v>13.44346340074053</v>
      </c>
      <c r="AT300" s="101">
        <f t="shared" si="52"/>
        <v>13.47306340074053</v>
      </c>
      <c r="AU300" s="102">
        <f t="shared" si="53"/>
        <v>250</v>
      </c>
      <c r="AV300" s="102" t="str">
        <f t="shared" si="54"/>
        <v>Kew</v>
      </c>
      <c r="AW300" s="101">
        <f t="shared" si="55"/>
        <v>7.9604512612498413</v>
      </c>
      <c r="AX300" s="71"/>
      <c r="AY300" s="71"/>
      <c r="AZ300" s="71"/>
      <c r="BA300" s="71"/>
    </row>
    <row r="301" spans="1:53" x14ac:dyDescent="0.3">
      <c r="A301" s="87">
        <v>297</v>
      </c>
      <c r="C301" s="88" t="s">
        <v>314</v>
      </c>
      <c r="D301" s="89">
        <v>6907</v>
      </c>
      <c r="E301" s="89">
        <v>7000</v>
      </c>
      <c r="F301" s="89">
        <v>7557</v>
      </c>
      <c r="G301" s="89">
        <v>8180</v>
      </c>
      <c r="H301" s="89">
        <v>9119</v>
      </c>
      <c r="I301" s="89">
        <v>10332</v>
      </c>
      <c r="J301" s="89">
        <v>11652</v>
      </c>
      <c r="K301" s="90">
        <v>12906</v>
      </c>
      <c r="L301" s="90">
        <v>14209</v>
      </c>
      <c r="M301" s="90">
        <v>15492</v>
      </c>
      <c r="N301" s="90">
        <v>16589</v>
      </c>
      <c r="O301" s="90">
        <v>17569</v>
      </c>
      <c r="P301" s="90">
        <v>19341</v>
      </c>
      <c r="Q301" s="90">
        <v>20564</v>
      </c>
      <c r="R301" s="90">
        <v>21640</v>
      </c>
      <c r="S301" s="90">
        <v>22657</v>
      </c>
      <c r="T301" s="90">
        <v>23332</v>
      </c>
      <c r="U301" s="90">
        <v>23730</v>
      </c>
      <c r="V301" s="90">
        <v>23896</v>
      </c>
      <c r="W301" s="90">
        <v>24836</v>
      </c>
      <c r="X301" s="90"/>
      <c r="Y301" s="90">
        <f t="shared" si="49"/>
        <v>17929</v>
      </c>
      <c r="Z301" s="90">
        <f t="shared" si="56"/>
        <v>259.57724048067178</v>
      </c>
      <c r="AA301" s="90">
        <f t="shared" si="50"/>
        <v>13</v>
      </c>
      <c r="AB301" s="90">
        <f t="shared" si="57"/>
        <v>14</v>
      </c>
      <c r="AC301" s="86"/>
      <c r="AP301" s="78"/>
      <c r="AQ301" s="109">
        <v>297</v>
      </c>
      <c r="AR301" s="103" t="s">
        <v>314</v>
      </c>
      <c r="AS301" s="101">
        <f t="shared" si="51"/>
        <v>259.57724048067178</v>
      </c>
      <c r="AT301" s="101">
        <f t="shared" si="52"/>
        <v>259.60694048067177</v>
      </c>
      <c r="AU301" s="102">
        <f t="shared" si="53"/>
        <v>14</v>
      </c>
      <c r="AV301" s="102" t="str">
        <f t="shared" si="54"/>
        <v>Montmorency - Briar Hill</v>
      </c>
      <c r="AW301" s="101">
        <f t="shared" si="55"/>
        <v>7.9218699967979509</v>
      </c>
      <c r="AX301" s="71"/>
      <c r="AY301" s="71"/>
      <c r="AZ301" s="71"/>
      <c r="BA301" s="71"/>
    </row>
    <row r="302" spans="1:53" x14ac:dyDescent="0.3">
      <c r="A302" s="87">
        <v>298</v>
      </c>
      <c r="C302" s="88" t="s">
        <v>315</v>
      </c>
      <c r="D302" s="89">
        <v>9869</v>
      </c>
      <c r="E302" s="89">
        <v>11197</v>
      </c>
      <c r="F302" s="89">
        <v>12437</v>
      </c>
      <c r="G302" s="89">
        <v>14078</v>
      </c>
      <c r="H302" s="89">
        <v>15787</v>
      </c>
      <c r="I302" s="89">
        <v>17761</v>
      </c>
      <c r="J302" s="89">
        <v>19806</v>
      </c>
      <c r="K302" s="90">
        <v>21687</v>
      </c>
      <c r="L302" s="90">
        <v>23696</v>
      </c>
      <c r="M302" s="90">
        <v>25393</v>
      </c>
      <c r="N302" s="90">
        <v>26551</v>
      </c>
      <c r="O302" s="90">
        <v>27727</v>
      </c>
      <c r="P302" s="90">
        <v>29485</v>
      </c>
      <c r="Q302" s="90">
        <v>30959</v>
      </c>
      <c r="R302" s="90">
        <v>32087</v>
      </c>
      <c r="S302" s="90">
        <v>33108</v>
      </c>
      <c r="T302" s="90">
        <v>33943</v>
      </c>
      <c r="U302" s="90">
        <v>33996</v>
      </c>
      <c r="V302" s="90">
        <v>34054</v>
      </c>
      <c r="W302" s="90">
        <v>34688</v>
      </c>
      <c r="X302" s="90"/>
      <c r="Y302" s="90">
        <f t="shared" si="49"/>
        <v>24819</v>
      </c>
      <c r="Z302" s="90">
        <f t="shared" si="56"/>
        <v>251.48444624582024</v>
      </c>
      <c r="AA302" s="90">
        <f t="shared" si="50"/>
        <v>8</v>
      </c>
      <c r="AB302" s="90">
        <f t="shared" si="57"/>
        <v>15</v>
      </c>
      <c r="AC302" s="86"/>
      <c r="AP302" s="78"/>
      <c r="AQ302" s="109">
        <v>298</v>
      </c>
      <c r="AR302" s="103" t="s">
        <v>315</v>
      </c>
      <c r="AS302" s="101">
        <f t="shared" si="51"/>
        <v>251.48444624582024</v>
      </c>
      <c r="AT302" s="101">
        <f t="shared" si="52"/>
        <v>251.51424624582023</v>
      </c>
      <c r="AU302" s="102">
        <f t="shared" si="53"/>
        <v>15</v>
      </c>
      <c r="AV302" s="102" t="str">
        <f t="shared" si="54"/>
        <v>Seymour Region</v>
      </c>
      <c r="AW302" s="101">
        <f t="shared" si="55"/>
        <v>7.8922495274102085</v>
      </c>
      <c r="AX302" s="71"/>
      <c r="AY302" s="71"/>
      <c r="AZ302" s="71"/>
      <c r="BA302" s="71"/>
    </row>
    <row r="303" spans="1:53" x14ac:dyDescent="0.3">
      <c r="A303" s="87">
        <v>299</v>
      </c>
      <c r="C303" s="88" t="s">
        <v>235</v>
      </c>
      <c r="D303" s="89">
        <v>5216</v>
      </c>
      <c r="E303" s="89">
        <v>5286</v>
      </c>
      <c r="F303" s="89">
        <v>5374</v>
      </c>
      <c r="G303" s="89">
        <v>5365</v>
      </c>
      <c r="H303" s="89">
        <v>5357</v>
      </c>
      <c r="I303" s="89">
        <v>5329</v>
      </c>
      <c r="J303" s="89">
        <v>5274</v>
      </c>
      <c r="K303" s="90">
        <v>5227</v>
      </c>
      <c r="L303" s="90">
        <v>5216</v>
      </c>
      <c r="M303" s="90">
        <v>5216</v>
      </c>
      <c r="N303" s="90">
        <v>5205</v>
      </c>
      <c r="O303" s="90">
        <v>5239</v>
      </c>
      <c r="P303" s="90">
        <v>5423</v>
      </c>
      <c r="Q303" s="90">
        <v>5441</v>
      </c>
      <c r="R303" s="90">
        <v>5496</v>
      </c>
      <c r="S303" s="90">
        <v>5490</v>
      </c>
      <c r="T303" s="90">
        <v>5464</v>
      </c>
      <c r="U303" s="90">
        <v>5412</v>
      </c>
      <c r="V303" s="90">
        <v>5162</v>
      </c>
      <c r="W303" s="90">
        <v>5129</v>
      </c>
      <c r="X303" s="90"/>
      <c r="Y303" s="90">
        <f t="shared" si="49"/>
        <v>-87</v>
      </c>
      <c r="Z303" s="90">
        <f t="shared" si="56"/>
        <v>-1.6679447852760738</v>
      </c>
      <c r="AA303" s="90">
        <f t="shared" si="50"/>
        <v>375</v>
      </c>
      <c r="AB303" s="90">
        <f t="shared" si="57"/>
        <v>372</v>
      </c>
      <c r="AC303" s="86"/>
      <c r="AP303" s="78"/>
      <c r="AQ303" s="109">
        <v>299</v>
      </c>
      <c r="AR303" s="103" t="s">
        <v>235</v>
      </c>
      <c r="AS303" s="101">
        <f t="shared" si="51"/>
        <v>-1.6679447852760738</v>
      </c>
      <c r="AT303" s="101">
        <f t="shared" si="52"/>
        <v>-1.6380447852760738</v>
      </c>
      <c r="AU303" s="102">
        <f t="shared" si="53"/>
        <v>377</v>
      </c>
      <c r="AV303" s="102" t="str">
        <f t="shared" si="54"/>
        <v>Kew East</v>
      </c>
      <c r="AW303" s="101">
        <f t="shared" si="55"/>
        <v>7.7972709551656916</v>
      </c>
      <c r="AX303" s="71"/>
      <c r="AY303" s="71"/>
      <c r="AZ303" s="71"/>
      <c r="BA303" s="71"/>
    </row>
    <row r="304" spans="1:53" x14ac:dyDescent="0.3">
      <c r="A304" s="87">
        <v>300</v>
      </c>
      <c r="C304" s="88" t="s">
        <v>147</v>
      </c>
      <c r="D304" s="89">
        <v>5201</v>
      </c>
      <c r="E304" s="89">
        <v>5157</v>
      </c>
      <c r="F304" s="89">
        <v>5270</v>
      </c>
      <c r="G304" s="89">
        <v>5649</v>
      </c>
      <c r="H304" s="89">
        <v>6000</v>
      </c>
      <c r="I304" s="89">
        <v>6331</v>
      </c>
      <c r="J304" s="89">
        <v>6482</v>
      </c>
      <c r="K304" s="90">
        <v>6551</v>
      </c>
      <c r="L304" s="90">
        <v>6696</v>
      </c>
      <c r="M304" s="90">
        <v>7018</v>
      </c>
      <c r="N304" s="90">
        <v>7219</v>
      </c>
      <c r="O304" s="90">
        <v>7380</v>
      </c>
      <c r="P304" s="90">
        <v>7898</v>
      </c>
      <c r="Q304" s="90">
        <v>8283</v>
      </c>
      <c r="R304" s="90">
        <v>8447</v>
      </c>
      <c r="S304" s="90">
        <v>8756</v>
      </c>
      <c r="T304" s="90">
        <v>8741</v>
      </c>
      <c r="U304" s="90">
        <v>7964</v>
      </c>
      <c r="V304" s="90">
        <v>7475</v>
      </c>
      <c r="W304" s="90">
        <v>8003</v>
      </c>
      <c r="X304" s="90"/>
      <c r="Y304" s="90">
        <f t="shared" si="49"/>
        <v>2802</v>
      </c>
      <c r="Z304" s="90">
        <f t="shared" si="56"/>
        <v>53.874254950970965</v>
      </c>
      <c r="AA304" s="90">
        <f t="shared" si="50"/>
        <v>150</v>
      </c>
      <c r="AB304" s="90">
        <f t="shared" si="57"/>
        <v>73</v>
      </c>
      <c r="AC304" s="86"/>
      <c r="AP304" s="78"/>
      <c r="AQ304" s="109">
        <v>300</v>
      </c>
      <c r="AR304" s="103" t="s">
        <v>147</v>
      </c>
      <c r="AS304" s="101">
        <f t="shared" si="51"/>
        <v>53.874254950970965</v>
      </c>
      <c r="AT304" s="101">
        <f t="shared" si="52"/>
        <v>53.904254950970966</v>
      </c>
      <c r="AU304" s="102">
        <f t="shared" si="53"/>
        <v>73</v>
      </c>
      <c r="AV304" s="102" t="str">
        <f t="shared" si="54"/>
        <v>Ferntree Gully</v>
      </c>
      <c r="AW304" s="101">
        <f t="shared" si="55"/>
        <v>7.6856711481774393</v>
      </c>
      <c r="AX304" s="71"/>
      <c r="AY304" s="71"/>
      <c r="AZ304" s="71"/>
      <c r="BA304" s="71"/>
    </row>
    <row r="305" spans="1:53" x14ac:dyDescent="0.3">
      <c r="A305" s="87">
        <v>301</v>
      </c>
      <c r="C305" s="88" t="s">
        <v>262</v>
      </c>
      <c r="D305" s="89">
        <v>19070</v>
      </c>
      <c r="E305" s="89">
        <v>19153</v>
      </c>
      <c r="F305" s="89">
        <v>19436</v>
      </c>
      <c r="G305" s="89">
        <v>19927</v>
      </c>
      <c r="H305" s="89">
        <v>20311</v>
      </c>
      <c r="I305" s="89">
        <v>20887</v>
      </c>
      <c r="J305" s="89">
        <v>21298</v>
      </c>
      <c r="K305" s="90">
        <v>21506</v>
      </c>
      <c r="L305" s="90">
        <v>21969</v>
      </c>
      <c r="M305" s="90">
        <v>22357</v>
      </c>
      <c r="N305" s="90">
        <v>22894</v>
      </c>
      <c r="O305" s="90">
        <v>23437</v>
      </c>
      <c r="P305" s="90">
        <v>24631</v>
      </c>
      <c r="Q305" s="90">
        <v>25638</v>
      </c>
      <c r="R305" s="90">
        <v>26419</v>
      </c>
      <c r="S305" s="90">
        <v>26957</v>
      </c>
      <c r="T305" s="90">
        <v>27364</v>
      </c>
      <c r="U305" s="90">
        <v>26967</v>
      </c>
      <c r="V305" s="90">
        <v>17476</v>
      </c>
      <c r="W305" s="90">
        <v>17934</v>
      </c>
      <c r="X305" s="90"/>
      <c r="Y305" s="90">
        <f t="shared" si="49"/>
        <v>-1136</v>
      </c>
      <c r="Z305" s="90">
        <f t="shared" si="56"/>
        <v>-5.9570005243838491</v>
      </c>
      <c r="AA305" s="90">
        <f t="shared" si="50"/>
        <v>417</v>
      </c>
      <c r="AB305" s="90">
        <f t="shared" si="57"/>
        <v>397</v>
      </c>
      <c r="AC305" s="86"/>
      <c r="AP305" s="78"/>
      <c r="AQ305" s="109">
        <v>301</v>
      </c>
      <c r="AR305" s="103" t="s">
        <v>262</v>
      </c>
      <c r="AS305" s="101">
        <f t="shared" si="51"/>
        <v>-5.9570005243838491</v>
      </c>
      <c r="AT305" s="101">
        <f t="shared" si="52"/>
        <v>-5.9269005243838491</v>
      </c>
      <c r="AU305" s="102">
        <f t="shared" si="53"/>
        <v>402</v>
      </c>
      <c r="AV305" s="102" t="str">
        <f t="shared" si="54"/>
        <v>Churchill</v>
      </c>
      <c r="AW305" s="101">
        <f t="shared" si="55"/>
        <v>7.6834045584045576</v>
      </c>
      <c r="AX305" s="71"/>
      <c r="AY305" s="71"/>
      <c r="AZ305" s="71"/>
      <c r="BA305" s="71"/>
    </row>
    <row r="306" spans="1:53" x14ac:dyDescent="0.3">
      <c r="A306" s="87">
        <v>302</v>
      </c>
      <c r="C306" s="88" t="s">
        <v>132</v>
      </c>
      <c r="D306" s="89">
        <v>8967</v>
      </c>
      <c r="E306" s="89">
        <v>9070</v>
      </c>
      <c r="F306" s="89">
        <v>9206</v>
      </c>
      <c r="G306" s="89">
        <v>9318</v>
      </c>
      <c r="H306" s="89">
        <v>9445</v>
      </c>
      <c r="I306" s="89">
        <v>9678</v>
      </c>
      <c r="J306" s="89">
        <v>9810</v>
      </c>
      <c r="K306" s="90">
        <v>9860</v>
      </c>
      <c r="L306" s="90">
        <v>9958</v>
      </c>
      <c r="M306" s="90">
        <v>10046</v>
      </c>
      <c r="N306" s="90">
        <v>10107</v>
      </c>
      <c r="O306" s="90">
        <v>10236</v>
      </c>
      <c r="P306" s="90">
        <v>10402</v>
      </c>
      <c r="Q306" s="90">
        <v>10763</v>
      </c>
      <c r="R306" s="90">
        <v>10969</v>
      </c>
      <c r="S306" s="90">
        <v>11081</v>
      </c>
      <c r="T306" s="90">
        <v>11125</v>
      </c>
      <c r="U306" s="90">
        <v>10832</v>
      </c>
      <c r="V306" s="90">
        <v>10420</v>
      </c>
      <c r="W306" s="90">
        <v>10628</v>
      </c>
      <c r="X306" s="90"/>
      <c r="Y306" s="90">
        <f t="shared" si="49"/>
        <v>1661</v>
      </c>
      <c r="Z306" s="90">
        <f t="shared" si="56"/>
        <v>18.523474963755994</v>
      </c>
      <c r="AA306" s="90">
        <f t="shared" si="50"/>
        <v>224</v>
      </c>
      <c r="AB306" s="90">
        <f t="shared" si="57"/>
        <v>209</v>
      </c>
      <c r="AC306" s="86"/>
      <c r="AP306" s="78"/>
      <c r="AQ306" s="109">
        <v>302</v>
      </c>
      <c r="AR306" s="103" t="s">
        <v>132</v>
      </c>
      <c r="AS306" s="101">
        <f t="shared" si="51"/>
        <v>18.523474963755994</v>
      </c>
      <c r="AT306" s="101">
        <f t="shared" si="52"/>
        <v>18.553674963755995</v>
      </c>
      <c r="AU306" s="102">
        <f t="shared" si="53"/>
        <v>209</v>
      </c>
      <c r="AV306" s="102" t="str">
        <f t="shared" si="54"/>
        <v>Balwyn</v>
      </c>
      <c r="AW306" s="101">
        <f t="shared" si="55"/>
        <v>7.6185573643909654</v>
      </c>
      <c r="AX306" s="71"/>
      <c r="AY306" s="71"/>
      <c r="AZ306" s="71"/>
      <c r="BA306" s="71"/>
    </row>
    <row r="307" spans="1:53" x14ac:dyDescent="0.3">
      <c r="A307" s="87">
        <v>303</v>
      </c>
      <c r="C307" s="91" t="s">
        <v>494</v>
      </c>
      <c r="D307" s="92">
        <v>4947</v>
      </c>
      <c r="E307" s="92">
        <v>5008</v>
      </c>
      <c r="F307" s="92">
        <v>5074</v>
      </c>
      <c r="G307" s="92">
        <v>5196</v>
      </c>
      <c r="H307" s="92">
        <v>5300</v>
      </c>
      <c r="I307" s="92">
        <v>5462</v>
      </c>
      <c r="J307" s="92">
        <v>5570</v>
      </c>
      <c r="K307" s="92">
        <v>5654</v>
      </c>
      <c r="L307" s="92">
        <v>5735</v>
      </c>
      <c r="M307" s="92">
        <v>5833</v>
      </c>
      <c r="N307" s="92">
        <v>5981</v>
      </c>
      <c r="O307" s="92">
        <v>6098</v>
      </c>
      <c r="P307" s="92">
        <v>6332</v>
      </c>
      <c r="Q307" s="92">
        <v>6485</v>
      </c>
      <c r="R307" s="92">
        <v>6662</v>
      </c>
      <c r="S307" s="92">
        <v>6838</v>
      </c>
      <c r="T307" s="92">
        <v>6913</v>
      </c>
      <c r="U307" s="92">
        <v>7076</v>
      </c>
      <c r="V307" s="92">
        <v>6994</v>
      </c>
      <c r="W307" s="92">
        <v>7051</v>
      </c>
      <c r="X307" s="92"/>
      <c r="Y307" s="90">
        <f t="shared" si="49"/>
        <v>2104</v>
      </c>
      <c r="Z307" s="90">
        <f t="shared" si="56"/>
        <v>42.530826763695167</v>
      </c>
      <c r="AA307" s="90">
        <f t="shared" si="50"/>
        <v>193</v>
      </c>
      <c r="AB307" s="90">
        <f t="shared" si="57"/>
        <v>81</v>
      </c>
      <c r="AC307" s="86"/>
      <c r="AP307" s="78"/>
      <c r="AQ307" s="109">
        <v>303</v>
      </c>
      <c r="AR307" s="104" t="s">
        <v>494</v>
      </c>
      <c r="AS307" s="101">
        <f t="shared" si="51"/>
        <v>42.530826763695167</v>
      </c>
      <c r="AT307" s="101">
        <f t="shared" si="52"/>
        <v>42.561126763695164</v>
      </c>
      <c r="AU307" s="102">
        <f t="shared" si="53"/>
        <v>81</v>
      </c>
      <c r="AV307" s="102" t="str">
        <f t="shared" si="54"/>
        <v>St Kilda East</v>
      </c>
      <c r="AW307" s="101">
        <f t="shared" si="55"/>
        <v>7.3955396052294287</v>
      </c>
      <c r="AX307" s="71"/>
      <c r="AY307" s="71"/>
      <c r="AZ307" s="71"/>
      <c r="BA307" s="71"/>
    </row>
    <row r="308" spans="1:53" x14ac:dyDescent="0.3">
      <c r="A308" s="87">
        <v>304</v>
      </c>
      <c r="C308" s="88" t="s">
        <v>331</v>
      </c>
      <c r="D308" s="89">
        <v>7311</v>
      </c>
      <c r="E308" s="89">
        <v>7537</v>
      </c>
      <c r="F308" s="89">
        <v>7571</v>
      </c>
      <c r="G308" s="89">
        <v>7559</v>
      </c>
      <c r="H308" s="89">
        <v>7552</v>
      </c>
      <c r="I308" s="89">
        <v>7574</v>
      </c>
      <c r="J308" s="89">
        <v>7623</v>
      </c>
      <c r="K308" s="90">
        <v>7706</v>
      </c>
      <c r="L308" s="90">
        <v>7689</v>
      </c>
      <c r="M308" s="90">
        <v>7670</v>
      </c>
      <c r="N308" s="90">
        <v>7699</v>
      </c>
      <c r="O308" s="90">
        <v>7743</v>
      </c>
      <c r="P308" s="90">
        <v>8038</v>
      </c>
      <c r="Q308" s="90">
        <v>8092</v>
      </c>
      <c r="R308" s="90">
        <v>8155</v>
      </c>
      <c r="S308" s="90">
        <v>8176</v>
      </c>
      <c r="T308" s="90">
        <v>8169</v>
      </c>
      <c r="U308" s="90">
        <v>8126</v>
      </c>
      <c r="V308" s="90">
        <v>8104</v>
      </c>
      <c r="W308" s="90">
        <v>8142</v>
      </c>
      <c r="X308" s="90"/>
      <c r="Y308" s="90">
        <f t="shared" si="49"/>
        <v>831</v>
      </c>
      <c r="Z308" s="90">
        <f t="shared" si="56"/>
        <v>11.366434140336478</v>
      </c>
      <c r="AA308" s="90">
        <f t="shared" si="50"/>
        <v>282</v>
      </c>
      <c r="AB308" s="90">
        <f t="shared" si="57"/>
        <v>267</v>
      </c>
      <c r="AC308" s="86"/>
      <c r="AP308" s="78"/>
      <c r="AQ308" s="109">
        <v>304</v>
      </c>
      <c r="AR308" s="103" t="s">
        <v>331</v>
      </c>
      <c r="AS308" s="101">
        <f t="shared" si="51"/>
        <v>11.366434140336478</v>
      </c>
      <c r="AT308" s="101">
        <f t="shared" si="52"/>
        <v>11.396834140336479</v>
      </c>
      <c r="AU308" s="102">
        <f t="shared" si="53"/>
        <v>266</v>
      </c>
      <c r="AV308" s="102" t="str">
        <f t="shared" si="54"/>
        <v>Moyne - East</v>
      </c>
      <c r="AW308" s="101">
        <f t="shared" si="55"/>
        <v>7.3611320186662654</v>
      </c>
      <c r="AX308" s="71"/>
      <c r="AY308" s="71"/>
      <c r="AZ308" s="71"/>
      <c r="BA308" s="71"/>
    </row>
    <row r="309" spans="1:53" x14ac:dyDescent="0.3">
      <c r="A309" s="87">
        <v>305</v>
      </c>
      <c r="C309" s="91" t="s">
        <v>499</v>
      </c>
      <c r="D309" s="92">
        <v>7967</v>
      </c>
      <c r="E309" s="92">
        <v>8260</v>
      </c>
      <c r="F309" s="92">
        <v>8303</v>
      </c>
      <c r="G309" s="92">
        <v>8573</v>
      </c>
      <c r="H309" s="92">
        <v>8880</v>
      </c>
      <c r="I309" s="92">
        <v>9193</v>
      </c>
      <c r="J309" s="92">
        <v>9500</v>
      </c>
      <c r="K309" s="92">
        <v>9657</v>
      </c>
      <c r="L309" s="92">
        <v>9751</v>
      </c>
      <c r="M309" s="92">
        <v>9813</v>
      </c>
      <c r="N309" s="92">
        <v>9952</v>
      </c>
      <c r="O309" s="92">
        <v>10136</v>
      </c>
      <c r="P309" s="92">
        <v>10665</v>
      </c>
      <c r="Q309" s="92">
        <v>11037</v>
      </c>
      <c r="R309" s="92">
        <v>11416</v>
      </c>
      <c r="S309" s="92">
        <v>11750</v>
      </c>
      <c r="T309" s="92">
        <v>12118</v>
      </c>
      <c r="U309" s="92">
        <v>12553</v>
      </c>
      <c r="V309" s="92">
        <v>14074</v>
      </c>
      <c r="W309" s="92">
        <v>14273</v>
      </c>
      <c r="X309" s="92"/>
      <c r="Y309" s="90">
        <f t="shared" si="49"/>
        <v>6306</v>
      </c>
      <c r="Z309" s="90">
        <f t="shared" si="56"/>
        <v>79.151499937241127</v>
      </c>
      <c r="AA309" s="90">
        <f t="shared" si="50"/>
        <v>68</v>
      </c>
      <c r="AB309" s="90">
        <f t="shared" si="57"/>
        <v>47</v>
      </c>
      <c r="AC309" s="86"/>
      <c r="AP309" s="78"/>
      <c r="AQ309" s="109">
        <v>305</v>
      </c>
      <c r="AR309" s="104" t="s">
        <v>499</v>
      </c>
      <c r="AS309" s="101">
        <f t="shared" si="51"/>
        <v>79.151499937241127</v>
      </c>
      <c r="AT309" s="101">
        <f t="shared" si="52"/>
        <v>79.18199993724113</v>
      </c>
      <c r="AU309" s="102">
        <f t="shared" si="53"/>
        <v>47</v>
      </c>
      <c r="AV309" s="102" t="str">
        <f t="shared" si="54"/>
        <v>Yarra Valley</v>
      </c>
      <c r="AW309" s="101">
        <f t="shared" si="55"/>
        <v>7.1505274461499599</v>
      </c>
      <c r="AX309" s="71"/>
      <c r="AY309" s="71"/>
      <c r="AZ309" s="71"/>
      <c r="BA309" s="71"/>
    </row>
    <row r="310" spans="1:53" x14ac:dyDescent="0.3">
      <c r="A310" s="87">
        <v>306</v>
      </c>
      <c r="C310" s="88" t="s">
        <v>236</v>
      </c>
      <c r="D310" s="89">
        <v>8220</v>
      </c>
      <c r="E310" s="89">
        <v>8476</v>
      </c>
      <c r="F310" s="89">
        <v>8722</v>
      </c>
      <c r="G310" s="89">
        <v>8828</v>
      </c>
      <c r="H310" s="89">
        <v>9047</v>
      </c>
      <c r="I310" s="89">
        <v>9266</v>
      </c>
      <c r="J310" s="89">
        <v>9344</v>
      </c>
      <c r="K310" s="90">
        <v>9401</v>
      </c>
      <c r="L310" s="90">
        <v>9514</v>
      </c>
      <c r="M310" s="90">
        <v>9492</v>
      </c>
      <c r="N310" s="90">
        <v>9615</v>
      </c>
      <c r="O310" s="90">
        <v>9602</v>
      </c>
      <c r="P310" s="90">
        <v>9941</v>
      </c>
      <c r="Q310" s="90">
        <v>9882</v>
      </c>
      <c r="R310" s="90">
        <v>9930</v>
      </c>
      <c r="S310" s="90">
        <v>9985</v>
      </c>
      <c r="T310" s="90">
        <v>9936</v>
      </c>
      <c r="U310" s="90">
        <v>9782</v>
      </c>
      <c r="V310" s="90">
        <v>9435</v>
      </c>
      <c r="W310" s="90">
        <v>9570</v>
      </c>
      <c r="X310" s="90"/>
      <c r="Y310" s="90">
        <f t="shared" si="49"/>
        <v>1350</v>
      </c>
      <c r="Z310" s="90">
        <f t="shared" si="56"/>
        <v>16.423357664233578</v>
      </c>
      <c r="AA310" s="90">
        <f t="shared" si="50"/>
        <v>249</v>
      </c>
      <c r="AB310" s="90">
        <f t="shared" si="57"/>
        <v>228</v>
      </c>
      <c r="AC310" s="86"/>
      <c r="AP310" s="78"/>
      <c r="AQ310" s="109">
        <v>306</v>
      </c>
      <c r="AR310" s="103" t="s">
        <v>236</v>
      </c>
      <c r="AS310" s="101">
        <f t="shared" si="51"/>
        <v>16.423357664233578</v>
      </c>
      <c r="AT310" s="101">
        <f t="shared" si="52"/>
        <v>16.453957664233577</v>
      </c>
      <c r="AU310" s="102">
        <f t="shared" si="53"/>
        <v>228</v>
      </c>
      <c r="AV310" s="102" t="str">
        <f t="shared" si="54"/>
        <v>St Albans - South</v>
      </c>
      <c r="AW310" s="101">
        <f t="shared" si="55"/>
        <v>7.1533561979421858</v>
      </c>
      <c r="AX310" s="71"/>
      <c r="AY310" s="71"/>
      <c r="AZ310" s="71"/>
      <c r="BA310" s="71"/>
    </row>
    <row r="311" spans="1:53" x14ac:dyDescent="0.3">
      <c r="A311" s="87">
        <v>307</v>
      </c>
      <c r="C311" s="88" t="s">
        <v>387</v>
      </c>
      <c r="D311" s="89">
        <v>8505</v>
      </c>
      <c r="E311" s="89">
        <v>11588</v>
      </c>
      <c r="F311" s="89">
        <v>14540</v>
      </c>
      <c r="G311" s="89">
        <v>17606</v>
      </c>
      <c r="H311" s="89">
        <v>21040</v>
      </c>
      <c r="I311" s="89">
        <v>24747</v>
      </c>
      <c r="J311" s="89">
        <v>29093</v>
      </c>
      <c r="K311" s="90">
        <v>33362</v>
      </c>
      <c r="L311" s="90">
        <v>37240</v>
      </c>
      <c r="M311" s="90">
        <v>40443</v>
      </c>
      <c r="N311" s="90">
        <v>43976</v>
      </c>
      <c r="O311" s="90">
        <v>47262</v>
      </c>
      <c r="P311" s="90">
        <v>52611</v>
      </c>
      <c r="Q311" s="90">
        <v>56243</v>
      </c>
      <c r="R311" s="90">
        <v>59743</v>
      </c>
      <c r="S311" s="90">
        <v>62900</v>
      </c>
      <c r="T311" s="90">
        <v>50675</v>
      </c>
      <c r="U311" s="90">
        <v>64478</v>
      </c>
      <c r="V311" s="90">
        <v>63899</v>
      </c>
      <c r="W311" s="90">
        <v>65766</v>
      </c>
      <c r="X311" s="90"/>
      <c r="Y311" s="90">
        <f t="shared" si="49"/>
        <v>57261</v>
      </c>
      <c r="Z311" s="90">
        <f t="shared" si="56"/>
        <v>673.26278659612001</v>
      </c>
      <c r="AA311" s="90">
        <f t="shared" si="50"/>
        <v>1</v>
      </c>
      <c r="AB311" s="90">
        <f t="shared" si="57"/>
        <v>6</v>
      </c>
      <c r="AC311" s="86"/>
      <c r="AP311" s="78"/>
      <c r="AQ311" s="109">
        <v>307</v>
      </c>
      <c r="AR311" s="103" t="s">
        <v>387</v>
      </c>
      <c r="AS311" s="101">
        <f t="shared" si="51"/>
        <v>673.26278659612001</v>
      </c>
      <c r="AT311" s="101">
        <f t="shared" si="52"/>
        <v>673.29348659612003</v>
      </c>
      <c r="AU311" s="102">
        <f t="shared" si="53"/>
        <v>6</v>
      </c>
      <c r="AV311" s="102" t="str">
        <f t="shared" si="54"/>
        <v>Templestowe Lower</v>
      </c>
      <c r="AW311" s="101">
        <f t="shared" si="55"/>
        <v>7.111078155123832</v>
      </c>
      <c r="AX311" s="71"/>
      <c r="AY311" s="71"/>
      <c r="AZ311" s="71"/>
      <c r="BA311" s="71"/>
    </row>
    <row r="312" spans="1:53" x14ac:dyDescent="0.3">
      <c r="A312" s="87">
        <v>308</v>
      </c>
      <c r="C312" s="88" t="s">
        <v>406</v>
      </c>
      <c r="D312" s="89">
        <v>16433</v>
      </c>
      <c r="E312" s="89">
        <v>16473</v>
      </c>
      <c r="F312" s="89">
        <v>16542</v>
      </c>
      <c r="G312" s="89">
        <v>16583</v>
      </c>
      <c r="H312" s="89">
        <v>16627</v>
      </c>
      <c r="I312" s="89">
        <v>16648</v>
      </c>
      <c r="J312" s="89">
        <v>16662</v>
      </c>
      <c r="K312" s="90">
        <v>16670</v>
      </c>
      <c r="L312" s="90">
        <v>16670</v>
      </c>
      <c r="M312" s="90">
        <v>16638</v>
      </c>
      <c r="N312" s="90">
        <v>16620</v>
      </c>
      <c r="O312" s="90">
        <v>16559</v>
      </c>
      <c r="P312" s="90">
        <v>17726</v>
      </c>
      <c r="Q312" s="90">
        <v>18204</v>
      </c>
      <c r="R312" s="90">
        <v>18433</v>
      </c>
      <c r="S312" s="90">
        <v>18709</v>
      </c>
      <c r="T312" s="90">
        <v>28242</v>
      </c>
      <c r="U312" s="90">
        <v>19241</v>
      </c>
      <c r="V312" s="90">
        <v>19940</v>
      </c>
      <c r="W312" s="90">
        <v>19947</v>
      </c>
      <c r="X312" s="90"/>
      <c r="Y312" s="90">
        <f t="shared" si="49"/>
        <v>3514</v>
      </c>
      <c r="Z312" s="90">
        <f t="shared" si="56"/>
        <v>21.383800888456157</v>
      </c>
      <c r="AA312" s="90">
        <f t="shared" si="50"/>
        <v>127</v>
      </c>
      <c r="AB312" s="90">
        <f t="shared" si="57"/>
        <v>180</v>
      </c>
      <c r="AC312" s="86"/>
      <c r="AP312" s="78"/>
      <c r="AQ312" s="109">
        <v>308</v>
      </c>
      <c r="AR312" s="103" t="s">
        <v>406</v>
      </c>
      <c r="AS312" s="101">
        <f t="shared" si="51"/>
        <v>21.383800888456157</v>
      </c>
      <c r="AT312" s="101">
        <f t="shared" si="52"/>
        <v>21.414600888456157</v>
      </c>
      <c r="AU312" s="102">
        <f t="shared" si="53"/>
        <v>180</v>
      </c>
      <c r="AV312" s="102" t="str">
        <f t="shared" si="54"/>
        <v>Maryborough (Vic.)</v>
      </c>
      <c r="AW312" s="101">
        <f t="shared" si="55"/>
        <v>6.5464523716189733</v>
      </c>
      <c r="AX312" s="71"/>
      <c r="AY312" s="71"/>
      <c r="AZ312" s="71"/>
      <c r="BA312" s="71"/>
    </row>
    <row r="313" spans="1:53" x14ac:dyDescent="0.3">
      <c r="A313" s="87">
        <v>309</v>
      </c>
      <c r="C313" s="88" t="s">
        <v>153</v>
      </c>
      <c r="D313" s="89">
        <v>13037</v>
      </c>
      <c r="E313" s="89">
        <v>13543</v>
      </c>
      <c r="F313" s="89">
        <v>14049</v>
      </c>
      <c r="G313" s="89">
        <v>14577</v>
      </c>
      <c r="H313" s="89">
        <v>14958</v>
      </c>
      <c r="I313" s="89">
        <v>15315</v>
      </c>
      <c r="J313" s="89">
        <v>15363</v>
      </c>
      <c r="K313" s="90">
        <v>15413</v>
      </c>
      <c r="L313" s="90">
        <v>15995</v>
      </c>
      <c r="M313" s="90">
        <v>16554</v>
      </c>
      <c r="N313" s="90">
        <v>16760</v>
      </c>
      <c r="O313" s="90">
        <v>16986</v>
      </c>
      <c r="P313" s="90">
        <v>17370</v>
      </c>
      <c r="Q313" s="90">
        <v>17682</v>
      </c>
      <c r="R313" s="90">
        <v>17842</v>
      </c>
      <c r="S313" s="90">
        <v>18049</v>
      </c>
      <c r="T313" s="90">
        <v>19027</v>
      </c>
      <c r="U313" s="90">
        <v>17632</v>
      </c>
      <c r="V313" s="90">
        <v>16390</v>
      </c>
      <c r="W313" s="90">
        <v>16782</v>
      </c>
      <c r="X313" s="90"/>
      <c r="Y313" s="90">
        <f t="shared" si="49"/>
        <v>3745</v>
      </c>
      <c r="Z313" s="90">
        <f t="shared" si="56"/>
        <v>28.725933880493983</v>
      </c>
      <c r="AA313" s="90">
        <f t="shared" si="50"/>
        <v>123</v>
      </c>
      <c r="AB313" s="90">
        <f t="shared" si="57"/>
        <v>130</v>
      </c>
      <c r="AC313" s="86"/>
      <c r="AP313" s="78"/>
      <c r="AQ313" s="109">
        <v>309</v>
      </c>
      <c r="AR313" s="103" t="s">
        <v>153</v>
      </c>
      <c r="AS313" s="101">
        <f t="shared" si="51"/>
        <v>28.725933880493983</v>
      </c>
      <c r="AT313" s="101">
        <f t="shared" si="52"/>
        <v>28.756833880493982</v>
      </c>
      <c r="AU313" s="102">
        <f t="shared" si="53"/>
        <v>130</v>
      </c>
      <c r="AV313" s="102" t="str">
        <f t="shared" si="54"/>
        <v>Bayswater North</v>
      </c>
      <c r="AW313" s="101">
        <f t="shared" si="55"/>
        <v>6.5516624955309259</v>
      </c>
      <c r="AX313" s="71"/>
      <c r="AY313" s="71"/>
      <c r="AZ313" s="71"/>
      <c r="BA313" s="71"/>
    </row>
    <row r="314" spans="1:53" x14ac:dyDescent="0.3">
      <c r="A314" s="87">
        <v>310</v>
      </c>
      <c r="C314" s="88" t="s">
        <v>154</v>
      </c>
      <c r="D314" s="89">
        <v>9</v>
      </c>
      <c r="E314" s="89">
        <v>9</v>
      </c>
      <c r="F314" s="89">
        <v>9</v>
      </c>
      <c r="G314" s="89">
        <v>10</v>
      </c>
      <c r="H314" s="89">
        <v>11</v>
      </c>
      <c r="I314" s="89">
        <v>13</v>
      </c>
      <c r="J314" s="89">
        <v>14</v>
      </c>
      <c r="K314" s="90">
        <v>15</v>
      </c>
      <c r="L314" s="90">
        <v>15</v>
      </c>
      <c r="M314" s="90">
        <v>15</v>
      </c>
      <c r="N314" s="90">
        <v>15</v>
      </c>
      <c r="O314" s="90">
        <v>15</v>
      </c>
      <c r="P314" s="90">
        <v>27</v>
      </c>
      <c r="Q314" s="90">
        <v>25</v>
      </c>
      <c r="R314" s="90">
        <v>259</v>
      </c>
      <c r="S314" s="90">
        <v>438</v>
      </c>
      <c r="T314" s="90">
        <v>18003</v>
      </c>
      <c r="U314" s="90">
        <v>800</v>
      </c>
      <c r="V314" s="90">
        <v>2229</v>
      </c>
      <c r="W314" s="90">
        <v>2493</v>
      </c>
      <c r="X314" s="90"/>
      <c r="Y314" s="90">
        <f t="shared" si="49"/>
        <v>2484</v>
      </c>
      <c r="Z314" s="90">
        <f t="shared" si="56"/>
        <v>27600</v>
      </c>
      <c r="AA314" s="90">
        <f t="shared" si="50"/>
        <v>171</v>
      </c>
      <c r="AB314" s="90">
        <f t="shared" si="57"/>
        <v>1</v>
      </c>
      <c r="AC314" s="86"/>
      <c r="AP314" s="78"/>
      <c r="AQ314" s="109">
        <v>310</v>
      </c>
      <c r="AR314" s="103" t="s">
        <v>154</v>
      </c>
      <c r="AS314" s="101">
        <f t="shared" si="51"/>
        <v>27600</v>
      </c>
      <c r="AT314" s="101">
        <f t="shared" si="52"/>
        <v>27600.030999999999</v>
      </c>
      <c r="AU314" s="102">
        <f t="shared" si="53"/>
        <v>1</v>
      </c>
      <c r="AV314" s="102" t="str">
        <f t="shared" si="54"/>
        <v>Glen Waverley - East</v>
      </c>
      <c r="AW314" s="101">
        <f t="shared" si="55"/>
        <v>6.4802506646410931</v>
      </c>
      <c r="AX314" s="71"/>
      <c r="AY314" s="71"/>
      <c r="AZ314" s="71"/>
      <c r="BA314" s="71"/>
    </row>
    <row r="315" spans="1:53" x14ac:dyDescent="0.3">
      <c r="A315" s="87">
        <v>311</v>
      </c>
      <c r="C315" s="91" t="s">
        <v>459</v>
      </c>
      <c r="D315" s="92">
        <v>5599</v>
      </c>
      <c r="E315" s="92">
        <v>5716</v>
      </c>
      <c r="F315" s="92">
        <v>5681</v>
      </c>
      <c r="G315" s="92">
        <v>5863</v>
      </c>
      <c r="H315" s="92">
        <v>5978</v>
      </c>
      <c r="I315" s="92">
        <v>6186</v>
      </c>
      <c r="J315" s="92">
        <v>6400</v>
      </c>
      <c r="K315" s="92">
        <v>6647</v>
      </c>
      <c r="L315" s="92">
        <v>6850</v>
      </c>
      <c r="M315" s="92">
        <v>7038</v>
      </c>
      <c r="N315" s="92">
        <v>7049</v>
      </c>
      <c r="O315" s="92">
        <v>7158</v>
      </c>
      <c r="P315" s="92">
        <v>7527</v>
      </c>
      <c r="Q315" s="92">
        <v>7685</v>
      </c>
      <c r="R315" s="92">
        <v>7915</v>
      </c>
      <c r="S315" s="92">
        <v>8158</v>
      </c>
      <c r="T315" s="92">
        <v>685</v>
      </c>
      <c r="U315" s="92">
        <v>9040</v>
      </c>
      <c r="V315" s="92">
        <v>9928</v>
      </c>
      <c r="W315" s="92">
        <v>10282</v>
      </c>
      <c r="X315" s="92"/>
      <c r="Y315" s="90">
        <f t="shared" si="49"/>
        <v>4683</v>
      </c>
      <c r="Z315" s="90">
        <f t="shared" si="56"/>
        <v>83.639935702804067</v>
      </c>
      <c r="AA315" s="90">
        <f t="shared" si="50"/>
        <v>99</v>
      </c>
      <c r="AB315" s="90">
        <f t="shared" si="57"/>
        <v>45</v>
      </c>
      <c r="AC315" s="86"/>
      <c r="AP315" s="78"/>
      <c r="AQ315" s="109">
        <v>311</v>
      </c>
      <c r="AR315" s="104" t="s">
        <v>459</v>
      </c>
      <c r="AS315" s="101">
        <f t="shared" si="51"/>
        <v>83.639935702804067</v>
      </c>
      <c r="AT315" s="101">
        <f t="shared" si="52"/>
        <v>83.671035702804062</v>
      </c>
      <c r="AU315" s="102">
        <f t="shared" si="53"/>
        <v>45</v>
      </c>
      <c r="AV315" s="102" t="str">
        <f t="shared" si="54"/>
        <v>Red Cliffs</v>
      </c>
      <c r="AW315" s="101">
        <f t="shared" si="55"/>
        <v>6.4035087719298254</v>
      </c>
      <c r="AX315" s="71"/>
      <c r="AY315" s="71"/>
      <c r="AZ315" s="71"/>
      <c r="BA315" s="71"/>
    </row>
    <row r="316" spans="1:53" x14ac:dyDescent="0.3">
      <c r="A316" s="87">
        <v>312</v>
      </c>
      <c r="C316" s="91" t="s">
        <v>549</v>
      </c>
      <c r="D316" s="92">
        <v>10752</v>
      </c>
      <c r="E316" s="92">
        <v>10768</v>
      </c>
      <c r="F316" s="92">
        <v>10804</v>
      </c>
      <c r="G316" s="92">
        <v>10800</v>
      </c>
      <c r="H316" s="92">
        <v>10812</v>
      </c>
      <c r="I316" s="92">
        <v>10812</v>
      </c>
      <c r="J316" s="92">
        <v>10856</v>
      </c>
      <c r="K316" s="92">
        <v>10894</v>
      </c>
      <c r="L316" s="92">
        <v>10923</v>
      </c>
      <c r="M316" s="92">
        <v>10839</v>
      </c>
      <c r="N316" s="92">
        <v>10803</v>
      </c>
      <c r="O316" s="92">
        <v>10756</v>
      </c>
      <c r="P316" s="92">
        <v>10950</v>
      </c>
      <c r="Q316" s="92">
        <v>10933</v>
      </c>
      <c r="R316" s="92">
        <v>10899</v>
      </c>
      <c r="S316" s="92">
        <v>10928</v>
      </c>
      <c r="T316" s="92">
        <v>8541</v>
      </c>
      <c r="U316" s="92">
        <v>10832</v>
      </c>
      <c r="V316" s="92">
        <v>11175</v>
      </c>
      <c r="W316" s="92">
        <v>11181</v>
      </c>
      <c r="X316" s="92"/>
      <c r="Y316" s="90">
        <f t="shared" si="49"/>
        <v>429</v>
      </c>
      <c r="Z316" s="90">
        <f t="shared" si="56"/>
        <v>3.9899553571428568</v>
      </c>
      <c r="AA316" s="90">
        <f t="shared" si="50"/>
        <v>316</v>
      </c>
      <c r="AB316" s="90">
        <f t="shared" si="57"/>
        <v>325</v>
      </c>
      <c r="AC316" s="86"/>
      <c r="AP316" s="78"/>
      <c r="AQ316" s="109">
        <v>312</v>
      </c>
      <c r="AR316" s="104" t="s">
        <v>549</v>
      </c>
      <c r="AS316" s="101">
        <f t="shared" si="51"/>
        <v>3.9899553571428568</v>
      </c>
      <c r="AT316" s="101">
        <f t="shared" si="52"/>
        <v>4.0211553571428569</v>
      </c>
      <c r="AU316" s="102">
        <f t="shared" si="53"/>
        <v>325</v>
      </c>
      <c r="AV316" s="102" t="str">
        <f t="shared" si="54"/>
        <v>Warrnambool - South</v>
      </c>
      <c r="AW316" s="101">
        <f t="shared" si="55"/>
        <v>6.1353075529652674</v>
      </c>
      <c r="AX316" s="71"/>
      <c r="AY316" s="71"/>
      <c r="AZ316" s="71"/>
      <c r="BA316" s="71"/>
    </row>
    <row r="317" spans="1:53" x14ac:dyDescent="0.3">
      <c r="A317" s="87">
        <v>313</v>
      </c>
      <c r="C317" s="88" t="s">
        <v>159</v>
      </c>
      <c r="D317" s="89">
        <v>17117</v>
      </c>
      <c r="E317" s="89">
        <v>17358</v>
      </c>
      <c r="F317" s="89">
        <v>17594</v>
      </c>
      <c r="G317" s="89">
        <v>17921</v>
      </c>
      <c r="H317" s="89">
        <v>18299</v>
      </c>
      <c r="I317" s="89">
        <v>18583</v>
      </c>
      <c r="J317" s="89">
        <v>18695</v>
      </c>
      <c r="K317" s="90">
        <v>18738</v>
      </c>
      <c r="L317" s="90">
        <v>19531</v>
      </c>
      <c r="M317" s="90">
        <v>20031</v>
      </c>
      <c r="N317" s="90">
        <v>20726</v>
      </c>
      <c r="O317" s="90">
        <v>20968</v>
      </c>
      <c r="P317" s="90">
        <v>21391</v>
      </c>
      <c r="Q317" s="90">
        <v>21742</v>
      </c>
      <c r="R317" s="90">
        <v>22040</v>
      </c>
      <c r="S317" s="90">
        <v>22234</v>
      </c>
      <c r="T317" s="90">
        <v>10908</v>
      </c>
      <c r="U317" s="90">
        <v>21391</v>
      </c>
      <c r="V317" s="90">
        <v>19291</v>
      </c>
      <c r="W317" s="90">
        <v>20268</v>
      </c>
      <c r="X317" s="90"/>
      <c r="Y317" s="90">
        <f t="shared" si="49"/>
        <v>3151</v>
      </c>
      <c r="Z317" s="90">
        <f t="shared" si="56"/>
        <v>18.408599637786995</v>
      </c>
      <c r="AA317" s="90">
        <f t="shared" si="50"/>
        <v>140</v>
      </c>
      <c r="AB317" s="90">
        <f t="shared" si="57"/>
        <v>210</v>
      </c>
      <c r="AC317" s="86"/>
      <c r="AP317" s="78"/>
      <c r="AQ317" s="109">
        <v>313</v>
      </c>
      <c r="AR317" s="103" t="s">
        <v>159</v>
      </c>
      <c r="AS317" s="101">
        <f t="shared" si="51"/>
        <v>18.408599637786995</v>
      </c>
      <c r="AT317" s="101">
        <f t="shared" si="52"/>
        <v>18.439899637786997</v>
      </c>
      <c r="AU317" s="102">
        <f t="shared" si="53"/>
        <v>210</v>
      </c>
      <c r="AV317" s="102" t="str">
        <f t="shared" si="54"/>
        <v>Mount Evelyn</v>
      </c>
      <c r="AW317" s="101">
        <f t="shared" si="55"/>
        <v>6.0855614973262027</v>
      </c>
      <c r="AX317" s="71"/>
      <c r="AY317" s="71"/>
      <c r="AZ317" s="71"/>
      <c r="BA317" s="71"/>
    </row>
    <row r="318" spans="1:53" x14ac:dyDescent="0.3">
      <c r="A318" s="87">
        <v>314</v>
      </c>
      <c r="C318" s="88" t="s">
        <v>229</v>
      </c>
      <c r="D318" s="89">
        <v>28001</v>
      </c>
      <c r="E318" s="89">
        <v>28418</v>
      </c>
      <c r="F318" s="89">
        <v>28716</v>
      </c>
      <c r="G318" s="89">
        <v>29150</v>
      </c>
      <c r="H318" s="89">
        <v>29834</v>
      </c>
      <c r="I318" s="89">
        <v>30502</v>
      </c>
      <c r="J318" s="89">
        <v>30888</v>
      </c>
      <c r="K318" s="90">
        <v>31400</v>
      </c>
      <c r="L318" s="90">
        <v>31697</v>
      </c>
      <c r="M318" s="90">
        <v>32053</v>
      </c>
      <c r="N318" s="90">
        <v>32629</v>
      </c>
      <c r="O318" s="90">
        <v>33367</v>
      </c>
      <c r="P318" s="90">
        <v>21188</v>
      </c>
      <c r="Q318" s="90">
        <v>35016</v>
      </c>
      <c r="R318" s="90">
        <v>22401</v>
      </c>
      <c r="S318" s="90">
        <v>22907</v>
      </c>
      <c r="T318" s="90">
        <v>22395</v>
      </c>
      <c r="U318" s="90">
        <v>23205</v>
      </c>
      <c r="V318" s="90">
        <v>33893</v>
      </c>
      <c r="W318" s="90">
        <v>35161</v>
      </c>
      <c r="X318" s="90"/>
      <c r="Y318" s="90">
        <f t="shared" si="49"/>
        <v>7160</v>
      </c>
      <c r="Z318" s="90">
        <f t="shared" si="56"/>
        <v>25.570515338737902</v>
      </c>
      <c r="AA318" s="90">
        <f t="shared" si="50"/>
        <v>61</v>
      </c>
      <c r="AB318" s="90">
        <f t="shared" si="57"/>
        <v>149</v>
      </c>
      <c r="AC318" s="86"/>
      <c r="AP318" s="78"/>
      <c r="AQ318" s="109">
        <v>314</v>
      </c>
      <c r="AR318" s="103" t="s">
        <v>229</v>
      </c>
      <c r="AS318" s="101">
        <f t="shared" si="51"/>
        <v>25.570515338737902</v>
      </c>
      <c r="AT318" s="101">
        <f t="shared" si="52"/>
        <v>25.601915338737903</v>
      </c>
      <c r="AU318" s="102">
        <f t="shared" si="53"/>
        <v>149</v>
      </c>
      <c r="AV318" s="102" t="str">
        <f t="shared" si="54"/>
        <v>Bulleen</v>
      </c>
      <c r="AW318" s="101">
        <f t="shared" si="55"/>
        <v>5.9781619654231122</v>
      </c>
      <c r="AX318" s="71"/>
      <c r="AY318" s="71"/>
      <c r="AZ318" s="71"/>
      <c r="BA318" s="71"/>
    </row>
    <row r="319" spans="1:53" x14ac:dyDescent="0.3">
      <c r="A319" s="87">
        <v>315</v>
      </c>
      <c r="C319" s="91" t="s">
        <v>460</v>
      </c>
      <c r="D319" s="92">
        <v>4130</v>
      </c>
      <c r="E319" s="92">
        <v>4101</v>
      </c>
      <c r="F319" s="92">
        <v>4130</v>
      </c>
      <c r="G319" s="92">
        <v>4126</v>
      </c>
      <c r="H319" s="92">
        <v>4150</v>
      </c>
      <c r="I319" s="92">
        <v>4158</v>
      </c>
      <c r="J319" s="92">
        <v>4175</v>
      </c>
      <c r="K319" s="92">
        <v>4164</v>
      </c>
      <c r="L319" s="92">
        <v>4171</v>
      </c>
      <c r="M319" s="92">
        <v>4151</v>
      </c>
      <c r="N319" s="92">
        <v>4126</v>
      </c>
      <c r="O319" s="92">
        <v>4148</v>
      </c>
      <c r="P319" s="92">
        <v>4100</v>
      </c>
      <c r="Q319" s="92">
        <v>4126</v>
      </c>
      <c r="R319" s="92">
        <v>13366</v>
      </c>
      <c r="S319" s="92">
        <v>13608</v>
      </c>
      <c r="T319" s="92">
        <v>20287</v>
      </c>
      <c r="U319" s="92">
        <v>13469</v>
      </c>
      <c r="V319" s="92">
        <v>5595</v>
      </c>
      <c r="W319" s="92">
        <v>5725</v>
      </c>
      <c r="X319" s="92"/>
      <c r="Y319" s="90">
        <f t="shared" si="49"/>
        <v>1595</v>
      </c>
      <c r="Z319" s="90">
        <f t="shared" si="56"/>
        <v>38.619854721549636</v>
      </c>
      <c r="AA319" s="90">
        <f t="shared" si="50"/>
        <v>233</v>
      </c>
      <c r="AB319" s="90">
        <f t="shared" si="57"/>
        <v>91</v>
      </c>
      <c r="AC319" s="86"/>
      <c r="AP319" s="78"/>
      <c r="AQ319" s="109">
        <v>315</v>
      </c>
      <c r="AR319" s="104" t="s">
        <v>460</v>
      </c>
      <c r="AS319" s="101">
        <f t="shared" si="51"/>
        <v>38.619854721549636</v>
      </c>
      <c r="AT319" s="101">
        <f t="shared" si="52"/>
        <v>38.651354721549637</v>
      </c>
      <c r="AU319" s="102">
        <f t="shared" si="53"/>
        <v>91</v>
      </c>
      <c r="AV319" s="102" t="str">
        <f t="shared" si="54"/>
        <v>Newtown (Vic.)</v>
      </c>
      <c r="AW319" s="101">
        <f t="shared" si="55"/>
        <v>5.7346938775510203</v>
      </c>
      <c r="AX319" s="71"/>
      <c r="AY319" s="71"/>
      <c r="AZ319" s="71"/>
      <c r="BA319" s="71"/>
    </row>
    <row r="320" spans="1:53" x14ac:dyDescent="0.3">
      <c r="A320" s="87">
        <v>316</v>
      </c>
      <c r="C320" s="91" t="s">
        <v>526</v>
      </c>
      <c r="D320" s="92">
        <v>5700</v>
      </c>
      <c r="E320" s="92">
        <v>5664</v>
      </c>
      <c r="F320" s="92">
        <v>5600</v>
      </c>
      <c r="G320" s="92">
        <v>5549</v>
      </c>
      <c r="H320" s="92">
        <v>5510</v>
      </c>
      <c r="I320" s="92">
        <v>5498</v>
      </c>
      <c r="J320" s="92">
        <v>5479</v>
      </c>
      <c r="K320" s="92">
        <v>5457</v>
      </c>
      <c r="L320" s="92">
        <v>5475</v>
      </c>
      <c r="M320" s="92">
        <v>5481</v>
      </c>
      <c r="N320" s="92">
        <v>5541</v>
      </c>
      <c r="O320" s="92">
        <v>5499</v>
      </c>
      <c r="P320" s="92">
        <v>5921</v>
      </c>
      <c r="Q320" s="92">
        <v>5995</v>
      </c>
      <c r="R320" s="92">
        <v>6007</v>
      </c>
      <c r="S320" s="92">
        <v>5990</v>
      </c>
      <c r="T320" s="92">
        <v>5991</v>
      </c>
      <c r="U320" s="92">
        <v>5855</v>
      </c>
      <c r="V320" s="92">
        <v>6106</v>
      </c>
      <c r="W320" s="92">
        <v>6065</v>
      </c>
      <c r="X320" s="92"/>
      <c r="Y320" s="90">
        <f t="shared" si="49"/>
        <v>365</v>
      </c>
      <c r="Z320" s="90">
        <f t="shared" si="56"/>
        <v>6.4035087719298254</v>
      </c>
      <c r="AA320" s="90">
        <f t="shared" si="50"/>
        <v>318</v>
      </c>
      <c r="AB320" s="90">
        <f t="shared" si="57"/>
        <v>311</v>
      </c>
      <c r="AC320" s="86"/>
      <c r="AP320" s="78"/>
      <c r="AQ320" s="109">
        <v>316</v>
      </c>
      <c r="AR320" s="104" t="s">
        <v>526</v>
      </c>
      <c r="AS320" s="101">
        <f t="shared" si="51"/>
        <v>6.4035087719298254</v>
      </c>
      <c r="AT320" s="101">
        <f t="shared" si="52"/>
        <v>6.4351087719298254</v>
      </c>
      <c r="AU320" s="102">
        <f t="shared" si="53"/>
        <v>311</v>
      </c>
      <c r="AV320" s="102" t="str">
        <f t="shared" si="54"/>
        <v>Viewbank - Yallambie</v>
      </c>
      <c r="AW320" s="101">
        <f t="shared" si="55"/>
        <v>5.5552475467095412</v>
      </c>
      <c r="AX320" s="71"/>
      <c r="AY320" s="71"/>
      <c r="AZ320" s="71"/>
      <c r="BA320" s="71"/>
    </row>
    <row r="321" spans="1:53" x14ac:dyDescent="0.3">
      <c r="A321" s="87">
        <v>317</v>
      </c>
      <c r="C321" s="88" t="s">
        <v>237</v>
      </c>
      <c r="D321" s="89">
        <v>6853</v>
      </c>
      <c r="E321" s="89">
        <v>6846</v>
      </c>
      <c r="F321" s="89">
        <v>6843</v>
      </c>
      <c r="G321" s="89">
        <v>6838</v>
      </c>
      <c r="H321" s="89">
        <v>6852</v>
      </c>
      <c r="I321" s="89">
        <v>6867</v>
      </c>
      <c r="J321" s="89">
        <v>6859</v>
      </c>
      <c r="K321" s="90">
        <v>6846</v>
      </c>
      <c r="L321" s="90">
        <v>6859</v>
      </c>
      <c r="M321" s="90">
        <v>6833</v>
      </c>
      <c r="N321" s="90">
        <v>6813</v>
      </c>
      <c r="O321" s="90">
        <v>6879</v>
      </c>
      <c r="P321" s="90">
        <v>7011</v>
      </c>
      <c r="Q321" s="90">
        <v>7044</v>
      </c>
      <c r="R321" s="90">
        <v>7054</v>
      </c>
      <c r="S321" s="90">
        <v>7055</v>
      </c>
      <c r="T321" s="90">
        <v>7107</v>
      </c>
      <c r="U321" s="90">
        <v>7141</v>
      </c>
      <c r="V321" s="90">
        <v>6969</v>
      </c>
      <c r="W321" s="90">
        <v>6979</v>
      </c>
      <c r="X321" s="90"/>
      <c r="Y321" s="90">
        <f t="shared" si="49"/>
        <v>126</v>
      </c>
      <c r="Z321" s="90">
        <f t="shared" si="56"/>
        <v>1.8386108273748722</v>
      </c>
      <c r="AA321" s="90">
        <f t="shared" si="50"/>
        <v>341</v>
      </c>
      <c r="AB321" s="90">
        <f t="shared" si="57"/>
        <v>341</v>
      </c>
      <c r="AC321" s="86"/>
      <c r="AP321" s="78"/>
      <c r="AQ321" s="109">
        <v>317</v>
      </c>
      <c r="AR321" s="103" t="s">
        <v>237</v>
      </c>
      <c r="AS321" s="101">
        <f t="shared" si="51"/>
        <v>1.8386108273748722</v>
      </c>
      <c r="AT321" s="101">
        <f t="shared" si="52"/>
        <v>1.8703108273748723</v>
      </c>
      <c r="AU321" s="102">
        <f t="shared" si="53"/>
        <v>341</v>
      </c>
      <c r="AV321" s="102" t="str">
        <f t="shared" si="54"/>
        <v>Shepparton Region - West</v>
      </c>
      <c r="AW321" s="101">
        <f t="shared" si="55"/>
        <v>5.3303607620591809</v>
      </c>
      <c r="AX321" s="71"/>
      <c r="AY321" s="71"/>
      <c r="AZ321" s="71"/>
      <c r="BA321" s="71"/>
    </row>
    <row r="322" spans="1:53" x14ac:dyDescent="0.3">
      <c r="A322" s="87">
        <v>318</v>
      </c>
      <c r="C322" s="88" t="s">
        <v>230</v>
      </c>
      <c r="D322" s="89">
        <v>24153</v>
      </c>
      <c r="E322" s="89">
        <v>24318</v>
      </c>
      <c r="F322" s="89">
        <v>24666</v>
      </c>
      <c r="G322" s="89">
        <v>24909</v>
      </c>
      <c r="H322" s="89">
        <v>25115</v>
      </c>
      <c r="I322" s="89">
        <v>25479</v>
      </c>
      <c r="J322" s="89">
        <v>25662</v>
      </c>
      <c r="K322" s="90">
        <v>25781</v>
      </c>
      <c r="L322" s="90">
        <v>26253</v>
      </c>
      <c r="M322" s="90">
        <v>26580</v>
      </c>
      <c r="N322" s="90">
        <v>26961</v>
      </c>
      <c r="O322" s="90">
        <v>27244</v>
      </c>
      <c r="P322" s="90">
        <v>28460</v>
      </c>
      <c r="Q322" s="90">
        <v>29034</v>
      </c>
      <c r="R322" s="90">
        <v>29560</v>
      </c>
      <c r="S322" s="90">
        <v>30027</v>
      </c>
      <c r="T322" s="90">
        <v>30280</v>
      </c>
      <c r="U322" s="90">
        <v>29586</v>
      </c>
      <c r="V322" s="90">
        <v>27983</v>
      </c>
      <c r="W322" s="90">
        <v>28892</v>
      </c>
      <c r="X322" s="90"/>
      <c r="Y322" s="90">
        <f t="shared" si="49"/>
        <v>4739</v>
      </c>
      <c r="Z322" s="90">
        <f t="shared" si="56"/>
        <v>19.620751045418789</v>
      </c>
      <c r="AA322" s="90">
        <f t="shared" si="50"/>
        <v>95</v>
      </c>
      <c r="AB322" s="90">
        <f t="shared" si="57"/>
        <v>198</v>
      </c>
      <c r="AC322" s="86"/>
      <c r="AP322" s="78"/>
      <c r="AQ322" s="109">
        <v>318</v>
      </c>
      <c r="AR322" s="103" t="s">
        <v>230</v>
      </c>
      <c r="AS322" s="101">
        <f t="shared" si="51"/>
        <v>19.620751045418789</v>
      </c>
      <c r="AT322" s="101">
        <f t="shared" si="52"/>
        <v>19.652551045418789</v>
      </c>
      <c r="AU322" s="102">
        <f t="shared" si="53"/>
        <v>198</v>
      </c>
      <c r="AV322" s="102" t="str">
        <f t="shared" si="54"/>
        <v>Moira</v>
      </c>
      <c r="AW322" s="101">
        <f t="shared" si="55"/>
        <v>4.9629629629629628</v>
      </c>
      <c r="AX322" s="71"/>
      <c r="AY322" s="71"/>
      <c r="AZ322" s="71"/>
      <c r="BA322" s="71"/>
    </row>
    <row r="323" spans="1:53" x14ac:dyDescent="0.3">
      <c r="A323" s="87">
        <v>319</v>
      </c>
      <c r="C323" s="88" t="s">
        <v>231</v>
      </c>
      <c r="D323" s="89">
        <v>22545</v>
      </c>
      <c r="E323" s="89">
        <v>22534</v>
      </c>
      <c r="F323" s="89">
        <v>22663</v>
      </c>
      <c r="G323" s="89">
        <v>22829</v>
      </c>
      <c r="H323" s="89">
        <v>23286</v>
      </c>
      <c r="I323" s="89">
        <v>23627</v>
      </c>
      <c r="J323" s="89">
        <v>23828</v>
      </c>
      <c r="K323" s="90">
        <v>23969</v>
      </c>
      <c r="L323" s="90">
        <v>24138</v>
      </c>
      <c r="M323" s="90">
        <v>24339</v>
      </c>
      <c r="N323" s="90">
        <v>24518</v>
      </c>
      <c r="O323" s="90">
        <v>24708</v>
      </c>
      <c r="P323" s="90">
        <v>25295</v>
      </c>
      <c r="Q323" s="90">
        <v>25599</v>
      </c>
      <c r="R323" s="90">
        <v>25837</v>
      </c>
      <c r="S323" s="90">
        <v>26086</v>
      </c>
      <c r="T323" s="90">
        <v>26275</v>
      </c>
      <c r="U323" s="90">
        <v>25554</v>
      </c>
      <c r="V323" s="90">
        <v>23976</v>
      </c>
      <c r="W323" s="90">
        <v>24537</v>
      </c>
      <c r="X323" s="90"/>
      <c r="Y323" s="90">
        <f t="shared" si="49"/>
        <v>1992</v>
      </c>
      <c r="Z323" s="90">
        <f t="shared" si="56"/>
        <v>8.8356620093147047</v>
      </c>
      <c r="AA323" s="90">
        <f t="shared" si="50"/>
        <v>199</v>
      </c>
      <c r="AB323" s="90">
        <f t="shared" si="57"/>
        <v>287</v>
      </c>
      <c r="AC323" s="86"/>
      <c r="AP323" s="78"/>
      <c r="AQ323" s="109">
        <v>319</v>
      </c>
      <c r="AR323" s="103" t="s">
        <v>231</v>
      </c>
      <c r="AS323" s="101">
        <f t="shared" si="51"/>
        <v>8.8356620093147047</v>
      </c>
      <c r="AT323" s="101">
        <f t="shared" si="52"/>
        <v>8.867562009314705</v>
      </c>
      <c r="AU323" s="102">
        <f t="shared" si="53"/>
        <v>287</v>
      </c>
      <c r="AV323" s="102" t="str">
        <f t="shared" si="54"/>
        <v>Benalla</v>
      </c>
      <c r="AW323" s="101">
        <f t="shared" si="55"/>
        <v>4.8141318062700185</v>
      </c>
      <c r="AX323" s="71"/>
      <c r="AY323" s="71"/>
      <c r="AZ323" s="71"/>
      <c r="BA323" s="71"/>
    </row>
    <row r="324" spans="1:53" x14ac:dyDescent="0.3">
      <c r="A324" s="87">
        <v>320</v>
      </c>
      <c r="C324" s="88" t="s">
        <v>167</v>
      </c>
      <c r="D324" s="89">
        <v>25227</v>
      </c>
      <c r="E324" s="89">
        <v>25510</v>
      </c>
      <c r="F324" s="89">
        <v>25883</v>
      </c>
      <c r="G324" s="89">
        <v>26313</v>
      </c>
      <c r="H324" s="89">
        <v>26774</v>
      </c>
      <c r="I324" s="89">
        <v>27312</v>
      </c>
      <c r="J324" s="89">
        <v>27583</v>
      </c>
      <c r="K324" s="90">
        <v>27841</v>
      </c>
      <c r="L324" s="90">
        <v>28738</v>
      </c>
      <c r="M324" s="90">
        <v>29532</v>
      </c>
      <c r="N324" s="90">
        <v>30530</v>
      </c>
      <c r="O324" s="90">
        <v>31190</v>
      </c>
      <c r="P324" s="90">
        <v>32848</v>
      </c>
      <c r="Q324" s="90">
        <v>33697</v>
      </c>
      <c r="R324" s="90">
        <v>34659</v>
      </c>
      <c r="S324" s="90">
        <v>35852</v>
      </c>
      <c r="T324" s="90">
        <v>36252</v>
      </c>
      <c r="U324" s="90">
        <v>34944</v>
      </c>
      <c r="V324" s="90">
        <v>31930</v>
      </c>
      <c r="W324" s="90">
        <v>33568</v>
      </c>
      <c r="X324" s="90"/>
      <c r="Y324" s="90">
        <f t="shared" si="49"/>
        <v>8341</v>
      </c>
      <c r="Z324" s="90">
        <f t="shared" si="56"/>
        <v>33.063780869703095</v>
      </c>
      <c r="AA324" s="90">
        <f t="shared" si="50"/>
        <v>47</v>
      </c>
      <c r="AB324" s="90">
        <f t="shared" si="57"/>
        <v>108</v>
      </c>
      <c r="AC324" s="86"/>
      <c r="AP324" s="78"/>
      <c r="AQ324" s="109">
        <v>320</v>
      </c>
      <c r="AR324" s="103" t="s">
        <v>167</v>
      </c>
      <c r="AS324" s="101">
        <f t="shared" si="51"/>
        <v>33.063780869703095</v>
      </c>
      <c r="AT324" s="101">
        <f t="shared" si="52"/>
        <v>33.095780869703091</v>
      </c>
      <c r="AU324" s="102">
        <f t="shared" si="53"/>
        <v>108</v>
      </c>
      <c r="AV324" s="102" t="str">
        <f t="shared" si="54"/>
        <v>Blackburn South</v>
      </c>
      <c r="AW324" s="101">
        <f t="shared" si="55"/>
        <v>4.7506163474303049</v>
      </c>
      <c r="AX324" s="71"/>
      <c r="AY324" s="71"/>
      <c r="AZ324" s="71"/>
      <c r="BA324" s="71"/>
    </row>
    <row r="325" spans="1:53" x14ac:dyDescent="0.3">
      <c r="A325" s="87">
        <v>321</v>
      </c>
      <c r="C325" s="88" t="s">
        <v>257</v>
      </c>
      <c r="D325" s="89">
        <v>3554</v>
      </c>
      <c r="E325" s="89">
        <v>3565</v>
      </c>
      <c r="F325" s="89">
        <v>3648</v>
      </c>
      <c r="G325" s="89">
        <v>3697</v>
      </c>
      <c r="H325" s="89">
        <v>3749</v>
      </c>
      <c r="I325" s="89">
        <v>3801</v>
      </c>
      <c r="J325" s="89">
        <v>3842</v>
      </c>
      <c r="K325" s="90">
        <v>3882</v>
      </c>
      <c r="L325" s="90">
        <v>3900</v>
      </c>
      <c r="M325" s="90">
        <v>3950</v>
      </c>
      <c r="N325" s="90">
        <v>4001</v>
      </c>
      <c r="O325" s="90">
        <v>4002</v>
      </c>
      <c r="P325" s="90">
        <v>4185</v>
      </c>
      <c r="Q325" s="90">
        <v>4240</v>
      </c>
      <c r="R325" s="90">
        <v>4281</v>
      </c>
      <c r="S325" s="90">
        <v>4319</v>
      </c>
      <c r="T325" s="90">
        <v>4416</v>
      </c>
      <c r="U325" s="90">
        <v>4469</v>
      </c>
      <c r="V325" s="90">
        <v>4539</v>
      </c>
      <c r="W325" s="90">
        <v>4561</v>
      </c>
      <c r="X325" s="90"/>
      <c r="Y325" s="90">
        <f t="shared" si="49"/>
        <v>1007</v>
      </c>
      <c r="Z325" s="90">
        <f t="shared" si="56"/>
        <v>28.334271243669107</v>
      </c>
      <c r="AA325" s="90">
        <f t="shared" si="50"/>
        <v>269</v>
      </c>
      <c r="AB325" s="90">
        <f t="shared" si="57"/>
        <v>132</v>
      </c>
      <c r="AC325" s="86"/>
      <c r="AP325" s="78"/>
      <c r="AQ325" s="109">
        <v>321</v>
      </c>
      <c r="AR325" s="103" t="s">
        <v>257</v>
      </c>
      <c r="AS325" s="101">
        <f t="shared" si="51"/>
        <v>28.334271243669107</v>
      </c>
      <c r="AT325" s="101">
        <f t="shared" si="52"/>
        <v>28.366371243669107</v>
      </c>
      <c r="AU325" s="102">
        <f t="shared" si="53"/>
        <v>132</v>
      </c>
      <c r="AV325" s="102" t="str">
        <f t="shared" si="54"/>
        <v>Donvale - Park Orchards</v>
      </c>
      <c r="AW325" s="101">
        <f t="shared" si="55"/>
        <v>4.5132295227243953</v>
      </c>
      <c r="AX325" s="71"/>
      <c r="AY325" s="71"/>
      <c r="AZ325" s="71"/>
      <c r="BA325" s="71"/>
    </row>
    <row r="326" spans="1:53" x14ac:dyDescent="0.3">
      <c r="A326" s="87">
        <v>322</v>
      </c>
      <c r="C326" s="88" t="s">
        <v>289</v>
      </c>
      <c r="D326" s="89">
        <v>15247</v>
      </c>
      <c r="E326" s="89">
        <v>15211</v>
      </c>
      <c r="F326" s="89">
        <v>15222</v>
      </c>
      <c r="G326" s="89">
        <v>15411</v>
      </c>
      <c r="H326" s="89">
        <v>15701</v>
      </c>
      <c r="I326" s="89">
        <v>16175</v>
      </c>
      <c r="J326" s="89">
        <v>16410</v>
      </c>
      <c r="K326" s="90">
        <v>16594</v>
      </c>
      <c r="L326" s="90">
        <v>16776</v>
      </c>
      <c r="M326" s="90">
        <v>17025</v>
      </c>
      <c r="N326" s="90">
        <v>17224</v>
      </c>
      <c r="O326" s="90">
        <v>17318</v>
      </c>
      <c r="P326" s="90">
        <v>17916</v>
      </c>
      <c r="Q326" s="90">
        <v>18289</v>
      </c>
      <c r="R326" s="90">
        <v>18488</v>
      </c>
      <c r="S326" s="90">
        <v>18861</v>
      </c>
      <c r="T326" s="90">
        <v>19159</v>
      </c>
      <c r="U326" s="90">
        <v>18932</v>
      </c>
      <c r="V326" s="90">
        <v>18977</v>
      </c>
      <c r="W326" s="90">
        <v>19317</v>
      </c>
      <c r="X326" s="90"/>
      <c r="Y326" s="90">
        <f t="shared" ref="Y326:Y389" si="58">W326-D326</f>
        <v>4070</v>
      </c>
      <c r="Z326" s="90">
        <f t="shared" ref="Z326:Z389" si="59">Y326/D326*100</f>
        <v>26.693775824752407</v>
      </c>
      <c r="AA326" s="90">
        <f t="shared" ref="AA326:AA389" si="60">RANK(Y326,Y$5:Y$437)</f>
        <v>110</v>
      </c>
      <c r="AB326" s="90">
        <f t="shared" ref="AB326:AB389" si="61">RANK(Z326,Z$5:Z$437)</f>
        <v>141</v>
      </c>
      <c r="AC326" s="86"/>
      <c r="AP326" s="78"/>
      <c r="AQ326" s="109">
        <v>322</v>
      </c>
      <c r="AR326" s="103" t="s">
        <v>289</v>
      </c>
      <c r="AS326" s="101">
        <f t="shared" ref="AS326:AS389" si="62">VLOOKUP(AQ326,$A$5:$Z$437,24+$AT$3)</f>
        <v>26.693775824752407</v>
      </c>
      <c r="AT326" s="101">
        <f t="shared" ref="AT326:AT389" si="63">AS326+0.0001*AQ326</f>
        <v>26.725975824752407</v>
      </c>
      <c r="AU326" s="102">
        <f t="shared" ref="AU326:AU389" si="64">RANK(AT326,AT$5:AT$437)</f>
        <v>141</v>
      </c>
      <c r="AV326" s="102" t="str">
        <f t="shared" ref="AV326:AV389" si="65">VLOOKUP(MATCH(AQ326,$AU$5:$AU$437,0),$AQ$5:$AS$437,2)</f>
        <v>Newcomb - Moolap</v>
      </c>
      <c r="AW326" s="101">
        <f t="shared" ref="AW326:AW389" si="66">VLOOKUP(MATCH(AQ326,$AU$5:$AU$437,0),$AQ$5:$AS$437,3)</f>
        <v>4.4826400825025781</v>
      </c>
      <c r="AX326" s="71"/>
      <c r="AY326" s="71"/>
      <c r="AZ326" s="71"/>
      <c r="BA326" s="71"/>
    </row>
    <row r="327" spans="1:53" x14ac:dyDescent="0.3">
      <c r="A327" s="87">
        <v>323</v>
      </c>
      <c r="C327" s="88" t="s">
        <v>290</v>
      </c>
      <c r="D327" s="89">
        <v>18353</v>
      </c>
      <c r="E327" s="89">
        <v>18470</v>
      </c>
      <c r="F327" s="89">
        <v>18532</v>
      </c>
      <c r="G327" s="89">
        <v>18846</v>
      </c>
      <c r="H327" s="89">
        <v>19067</v>
      </c>
      <c r="I327" s="89">
        <v>19378</v>
      </c>
      <c r="J327" s="89">
        <v>19454</v>
      </c>
      <c r="K327" s="90">
        <v>19670</v>
      </c>
      <c r="L327" s="90">
        <v>19869</v>
      </c>
      <c r="M327" s="90">
        <v>19998</v>
      </c>
      <c r="N327" s="90">
        <v>20408</v>
      </c>
      <c r="O327" s="90">
        <v>20787</v>
      </c>
      <c r="P327" s="90">
        <v>21142</v>
      </c>
      <c r="Q327" s="90">
        <v>21341</v>
      </c>
      <c r="R327" s="90">
        <v>21544</v>
      </c>
      <c r="S327" s="90">
        <v>21744</v>
      </c>
      <c r="T327" s="90">
        <v>21922</v>
      </c>
      <c r="U327" s="90">
        <v>21537</v>
      </c>
      <c r="V327" s="90">
        <v>21262</v>
      </c>
      <c r="W327" s="90">
        <v>21461</v>
      </c>
      <c r="X327" s="90"/>
      <c r="Y327" s="90">
        <f t="shared" si="58"/>
        <v>3108</v>
      </c>
      <c r="Z327" s="90">
        <f t="shared" si="59"/>
        <v>16.934561107175938</v>
      </c>
      <c r="AA327" s="90">
        <f t="shared" si="60"/>
        <v>142</v>
      </c>
      <c r="AB327" s="90">
        <f t="shared" si="61"/>
        <v>222</v>
      </c>
      <c r="AC327" s="86"/>
      <c r="AP327" s="78"/>
      <c r="AQ327" s="109">
        <v>323</v>
      </c>
      <c r="AR327" s="103" t="s">
        <v>290</v>
      </c>
      <c r="AS327" s="101">
        <f t="shared" si="62"/>
        <v>16.934561107175938</v>
      </c>
      <c r="AT327" s="101">
        <f t="shared" si="63"/>
        <v>16.966861107175937</v>
      </c>
      <c r="AU327" s="102">
        <f t="shared" si="64"/>
        <v>222</v>
      </c>
      <c r="AV327" s="102" t="str">
        <f t="shared" si="65"/>
        <v>East Bendigo - Kennington</v>
      </c>
      <c r="AW327" s="101">
        <f t="shared" si="66"/>
        <v>4.1825095057034218</v>
      </c>
      <c r="AX327" s="71"/>
      <c r="AY327" s="71"/>
      <c r="AZ327" s="71"/>
      <c r="BA327" s="71"/>
    </row>
    <row r="328" spans="1:53" x14ac:dyDescent="0.3">
      <c r="A328" s="87">
        <v>324</v>
      </c>
      <c r="C328" s="88" t="s">
        <v>291</v>
      </c>
      <c r="D328" s="89">
        <v>9504</v>
      </c>
      <c r="E328" s="89">
        <v>9530</v>
      </c>
      <c r="F328" s="89">
        <v>9541</v>
      </c>
      <c r="G328" s="89">
        <v>9569</v>
      </c>
      <c r="H328" s="89">
        <v>9599</v>
      </c>
      <c r="I328" s="89">
        <v>9637</v>
      </c>
      <c r="J328" s="89">
        <v>9660</v>
      </c>
      <c r="K328" s="90">
        <v>9658</v>
      </c>
      <c r="L328" s="90">
        <v>9688</v>
      </c>
      <c r="M328" s="90">
        <v>9726</v>
      </c>
      <c r="N328" s="90">
        <v>9863</v>
      </c>
      <c r="O328" s="90">
        <v>9822</v>
      </c>
      <c r="P328" s="90">
        <v>9956</v>
      </c>
      <c r="Q328" s="90">
        <v>10062</v>
      </c>
      <c r="R328" s="90">
        <v>10099</v>
      </c>
      <c r="S328" s="90">
        <v>10076</v>
      </c>
      <c r="T328" s="90">
        <v>9980</v>
      </c>
      <c r="U328" s="90">
        <v>9794</v>
      </c>
      <c r="V328" s="90">
        <v>9665</v>
      </c>
      <c r="W328" s="90">
        <v>9700</v>
      </c>
      <c r="X328" s="90"/>
      <c r="Y328" s="90">
        <f t="shared" si="58"/>
        <v>196</v>
      </c>
      <c r="Z328" s="90">
        <f t="shared" si="59"/>
        <v>2.0622895622895623</v>
      </c>
      <c r="AA328" s="90">
        <f t="shared" si="60"/>
        <v>335</v>
      </c>
      <c r="AB328" s="90">
        <f t="shared" si="61"/>
        <v>339</v>
      </c>
      <c r="AC328" s="86"/>
      <c r="AP328" s="78"/>
      <c r="AQ328" s="109">
        <v>324</v>
      </c>
      <c r="AR328" s="103" t="s">
        <v>291</v>
      </c>
      <c r="AS328" s="101">
        <f t="shared" si="62"/>
        <v>2.0622895622895623</v>
      </c>
      <c r="AT328" s="101">
        <f t="shared" si="63"/>
        <v>2.0946895622895623</v>
      </c>
      <c r="AU328" s="102">
        <f t="shared" si="64"/>
        <v>339</v>
      </c>
      <c r="AV328" s="102" t="str">
        <f t="shared" si="65"/>
        <v>Mooroopna</v>
      </c>
      <c r="AW328" s="101">
        <f t="shared" si="66"/>
        <v>4.0143644991663461</v>
      </c>
      <c r="AX328" s="71"/>
      <c r="AY328" s="71"/>
      <c r="AZ328" s="71"/>
      <c r="BA328" s="71"/>
    </row>
    <row r="329" spans="1:53" x14ac:dyDescent="0.3">
      <c r="A329" s="87">
        <v>325</v>
      </c>
      <c r="C329" s="91" t="s">
        <v>530</v>
      </c>
      <c r="D329" s="92">
        <v>3809</v>
      </c>
      <c r="E329" s="92">
        <v>3818</v>
      </c>
      <c r="F329" s="92">
        <v>3837</v>
      </c>
      <c r="G329" s="92">
        <v>3776</v>
      </c>
      <c r="H329" s="92">
        <v>3724</v>
      </c>
      <c r="I329" s="92">
        <v>3689</v>
      </c>
      <c r="J329" s="92">
        <v>3671</v>
      </c>
      <c r="K329" s="92">
        <v>3609</v>
      </c>
      <c r="L329" s="92">
        <v>3572</v>
      </c>
      <c r="M329" s="92">
        <v>3553</v>
      </c>
      <c r="N329" s="92">
        <v>3441</v>
      </c>
      <c r="O329" s="92">
        <v>3414</v>
      </c>
      <c r="P329" s="92">
        <v>3427</v>
      </c>
      <c r="Q329" s="92">
        <v>3359</v>
      </c>
      <c r="R329" s="92">
        <v>3374</v>
      </c>
      <c r="S329" s="92">
        <v>3328</v>
      </c>
      <c r="T329" s="92">
        <v>3302</v>
      </c>
      <c r="U329" s="92">
        <v>3136</v>
      </c>
      <c r="V329" s="92">
        <v>3687</v>
      </c>
      <c r="W329" s="92">
        <v>3753</v>
      </c>
      <c r="X329" s="92"/>
      <c r="Y329" s="90">
        <f t="shared" si="58"/>
        <v>-56</v>
      </c>
      <c r="Z329" s="90">
        <f t="shared" si="59"/>
        <v>-1.4702021527960094</v>
      </c>
      <c r="AA329" s="90">
        <f t="shared" si="60"/>
        <v>371</v>
      </c>
      <c r="AB329" s="90">
        <f t="shared" si="61"/>
        <v>369</v>
      </c>
      <c r="AC329" s="86"/>
      <c r="AP329" s="78"/>
      <c r="AQ329" s="109">
        <v>325</v>
      </c>
      <c r="AR329" s="104" t="s">
        <v>530</v>
      </c>
      <c r="AS329" s="101">
        <f t="shared" si="62"/>
        <v>-1.4702021527960094</v>
      </c>
      <c r="AT329" s="101">
        <f t="shared" si="63"/>
        <v>-1.4377021527960094</v>
      </c>
      <c r="AU329" s="102">
        <f t="shared" si="64"/>
        <v>374</v>
      </c>
      <c r="AV329" s="102" t="str">
        <f t="shared" si="65"/>
        <v>Portland</v>
      </c>
      <c r="AW329" s="101">
        <f t="shared" si="66"/>
        <v>3.9899553571428568</v>
      </c>
      <c r="AX329" s="71"/>
      <c r="AY329" s="71"/>
      <c r="AZ329" s="71"/>
      <c r="BA329" s="71"/>
    </row>
    <row r="330" spans="1:53" x14ac:dyDescent="0.3">
      <c r="A330" s="87">
        <v>326</v>
      </c>
      <c r="C330" s="91" t="s">
        <v>536</v>
      </c>
      <c r="D330" s="92">
        <v>3668</v>
      </c>
      <c r="E330" s="92">
        <v>3675</v>
      </c>
      <c r="F330" s="92">
        <v>3685</v>
      </c>
      <c r="G330" s="92">
        <v>3747</v>
      </c>
      <c r="H330" s="92">
        <v>3800</v>
      </c>
      <c r="I330" s="92">
        <v>3839</v>
      </c>
      <c r="J330" s="92">
        <v>3872</v>
      </c>
      <c r="K330" s="92">
        <v>3876</v>
      </c>
      <c r="L330" s="92">
        <v>3930</v>
      </c>
      <c r="M330" s="92">
        <v>3868</v>
      </c>
      <c r="N330" s="92">
        <v>3871</v>
      </c>
      <c r="O330" s="92">
        <v>3861</v>
      </c>
      <c r="P330" s="92">
        <v>3958</v>
      </c>
      <c r="Q330" s="92">
        <v>3902</v>
      </c>
      <c r="R330" s="92">
        <v>3906</v>
      </c>
      <c r="S330" s="92">
        <v>3888</v>
      </c>
      <c r="T330" s="92">
        <v>3833</v>
      </c>
      <c r="U330" s="92">
        <v>3848</v>
      </c>
      <c r="V330" s="92">
        <v>3960</v>
      </c>
      <c r="W330" s="92">
        <v>3792</v>
      </c>
      <c r="X330" s="92"/>
      <c r="Y330" s="90">
        <f t="shared" si="58"/>
        <v>124</v>
      </c>
      <c r="Z330" s="90">
        <f t="shared" si="59"/>
        <v>3.3805888767720829</v>
      </c>
      <c r="AA330" s="90">
        <f t="shared" si="60"/>
        <v>342</v>
      </c>
      <c r="AB330" s="90">
        <f t="shared" si="61"/>
        <v>328</v>
      </c>
      <c r="AC330" s="86"/>
      <c r="AP330" s="78"/>
      <c r="AQ330" s="109">
        <v>326</v>
      </c>
      <c r="AR330" s="104" t="s">
        <v>536</v>
      </c>
      <c r="AS330" s="101">
        <f t="shared" si="62"/>
        <v>3.3805888767720829</v>
      </c>
      <c r="AT330" s="101">
        <f t="shared" si="63"/>
        <v>3.4131888767720828</v>
      </c>
      <c r="AU330" s="102">
        <f t="shared" si="64"/>
        <v>328</v>
      </c>
      <c r="AV330" s="102" t="str">
        <f t="shared" si="65"/>
        <v>Flora Hill - Spring Gully</v>
      </c>
      <c r="AW330" s="101">
        <f t="shared" si="66"/>
        <v>3.9217840272437661</v>
      </c>
      <c r="AX330" s="71"/>
      <c r="AY330" s="71"/>
      <c r="AZ330" s="71"/>
      <c r="BA330" s="71"/>
    </row>
    <row r="331" spans="1:53" x14ac:dyDescent="0.3">
      <c r="A331" s="87">
        <v>327</v>
      </c>
      <c r="C331" s="88" t="s">
        <v>382</v>
      </c>
      <c r="D331" s="89">
        <v>2048</v>
      </c>
      <c r="E331" s="89">
        <v>2245</v>
      </c>
      <c r="F331" s="89">
        <v>2386</v>
      </c>
      <c r="G331" s="89">
        <v>2446</v>
      </c>
      <c r="H331" s="89">
        <v>2489</v>
      </c>
      <c r="I331" s="89">
        <v>2572</v>
      </c>
      <c r="J331" s="89">
        <v>2673</v>
      </c>
      <c r="K331" s="90">
        <v>2772</v>
      </c>
      <c r="L331" s="90">
        <v>2777</v>
      </c>
      <c r="M331" s="90">
        <v>2810</v>
      </c>
      <c r="N331" s="90">
        <v>2914</v>
      </c>
      <c r="O331" s="90">
        <v>2986</v>
      </c>
      <c r="P331" s="90">
        <v>3183</v>
      </c>
      <c r="Q331" s="90">
        <v>4050</v>
      </c>
      <c r="R331" s="90">
        <v>6455</v>
      </c>
      <c r="S331" s="90">
        <v>8815</v>
      </c>
      <c r="T331" s="90">
        <v>11379</v>
      </c>
      <c r="U331" s="90">
        <v>15274</v>
      </c>
      <c r="V331" s="90">
        <v>22960</v>
      </c>
      <c r="W331" s="90">
        <v>27259</v>
      </c>
      <c r="X331" s="90"/>
      <c r="Y331" s="90">
        <f t="shared" si="58"/>
        <v>25211</v>
      </c>
      <c r="Z331" s="90">
        <f t="shared" si="59"/>
        <v>1231.005859375</v>
      </c>
      <c r="AA331" s="90">
        <f t="shared" si="60"/>
        <v>7</v>
      </c>
      <c r="AB331" s="90">
        <f t="shared" si="61"/>
        <v>4</v>
      </c>
      <c r="AC331" s="86"/>
      <c r="AP331" s="78"/>
      <c r="AQ331" s="109">
        <v>327</v>
      </c>
      <c r="AR331" s="103" t="s">
        <v>382</v>
      </c>
      <c r="AS331" s="101">
        <f t="shared" si="62"/>
        <v>1231.005859375</v>
      </c>
      <c r="AT331" s="101">
        <f t="shared" si="63"/>
        <v>1231.038559375</v>
      </c>
      <c r="AU331" s="102">
        <f t="shared" si="64"/>
        <v>4</v>
      </c>
      <c r="AV331" s="102" t="str">
        <f t="shared" si="65"/>
        <v>Ivanhoe East - Eaglemont</v>
      </c>
      <c r="AW331" s="101">
        <f t="shared" si="66"/>
        <v>3.8131181676210311</v>
      </c>
      <c r="AX331" s="71"/>
      <c r="AY331" s="71"/>
      <c r="AZ331" s="71"/>
      <c r="BA331" s="71"/>
    </row>
    <row r="332" spans="1:53" x14ac:dyDescent="0.3">
      <c r="A332" s="87">
        <v>328</v>
      </c>
      <c r="C332" s="88" t="s">
        <v>258</v>
      </c>
      <c r="D332" s="89">
        <v>7839</v>
      </c>
      <c r="E332" s="89">
        <v>7989</v>
      </c>
      <c r="F332" s="89">
        <v>8098</v>
      </c>
      <c r="G332" s="89">
        <v>8207</v>
      </c>
      <c r="H332" s="89">
        <v>8336</v>
      </c>
      <c r="I332" s="89">
        <v>8585</v>
      </c>
      <c r="J332" s="89">
        <v>8750</v>
      </c>
      <c r="K332" s="90">
        <v>8832</v>
      </c>
      <c r="L332" s="90">
        <v>8941</v>
      </c>
      <c r="M332" s="90">
        <v>8983</v>
      </c>
      <c r="N332" s="90">
        <v>9091</v>
      </c>
      <c r="O332" s="90">
        <v>9183</v>
      </c>
      <c r="P332" s="90">
        <v>9668</v>
      </c>
      <c r="Q332" s="90">
        <v>9866</v>
      </c>
      <c r="R332" s="90">
        <v>10042</v>
      </c>
      <c r="S332" s="90">
        <v>10288</v>
      </c>
      <c r="T332" s="90">
        <v>10509</v>
      </c>
      <c r="U332" s="90">
        <v>10715</v>
      </c>
      <c r="V332" s="90">
        <v>11090</v>
      </c>
      <c r="W332" s="90">
        <v>11268</v>
      </c>
      <c r="X332" s="90"/>
      <c r="Y332" s="90">
        <f t="shared" si="58"/>
        <v>3429</v>
      </c>
      <c r="Z332" s="90">
        <f t="shared" si="59"/>
        <v>43.742824339839267</v>
      </c>
      <c r="AA332" s="90">
        <f t="shared" si="60"/>
        <v>130</v>
      </c>
      <c r="AB332" s="90">
        <f t="shared" si="61"/>
        <v>80</v>
      </c>
      <c r="AC332" s="86"/>
      <c r="AP332" s="78"/>
      <c r="AQ332" s="109">
        <v>328</v>
      </c>
      <c r="AR332" s="103" t="s">
        <v>258</v>
      </c>
      <c r="AS332" s="101">
        <f t="shared" si="62"/>
        <v>43.742824339839267</v>
      </c>
      <c r="AT332" s="101">
        <f t="shared" si="63"/>
        <v>43.775624339839268</v>
      </c>
      <c r="AU332" s="102">
        <f t="shared" si="64"/>
        <v>80</v>
      </c>
      <c r="AV332" s="102" t="str">
        <f t="shared" si="65"/>
        <v>Rochester</v>
      </c>
      <c r="AW332" s="101">
        <f t="shared" si="66"/>
        <v>3.3805888767720829</v>
      </c>
      <c r="AX332" s="71"/>
      <c r="AY332" s="71"/>
      <c r="AZ332" s="71"/>
      <c r="BA332" s="71"/>
    </row>
    <row r="333" spans="1:53" x14ac:dyDescent="0.3">
      <c r="A333" s="87">
        <v>329</v>
      </c>
      <c r="C333" s="88" t="s">
        <v>407</v>
      </c>
      <c r="D333" s="89">
        <v>18472</v>
      </c>
      <c r="E333" s="89">
        <v>18328</v>
      </c>
      <c r="F333" s="89">
        <v>18329</v>
      </c>
      <c r="G333" s="89">
        <v>18812</v>
      </c>
      <c r="H333" s="89">
        <v>19261</v>
      </c>
      <c r="I333" s="89">
        <v>19761</v>
      </c>
      <c r="J333" s="89">
        <v>19966</v>
      </c>
      <c r="K333" s="90">
        <v>20151</v>
      </c>
      <c r="L333" s="90">
        <v>20376</v>
      </c>
      <c r="M333" s="90">
        <v>20571</v>
      </c>
      <c r="N333" s="90">
        <v>20707</v>
      </c>
      <c r="O333" s="90">
        <v>21022</v>
      </c>
      <c r="P333" s="90">
        <v>21499</v>
      </c>
      <c r="Q333" s="90">
        <v>21893</v>
      </c>
      <c r="R333" s="90">
        <v>22087</v>
      </c>
      <c r="S333" s="90">
        <v>22286</v>
      </c>
      <c r="T333" s="90">
        <v>22475</v>
      </c>
      <c r="U333" s="90">
        <v>22572</v>
      </c>
      <c r="V333" s="90">
        <v>22986</v>
      </c>
      <c r="W333" s="90">
        <v>23108</v>
      </c>
      <c r="X333" s="90"/>
      <c r="Y333" s="90">
        <f t="shared" si="58"/>
        <v>4636</v>
      </c>
      <c r="Z333" s="90">
        <f t="shared" si="59"/>
        <v>25.097444781290601</v>
      </c>
      <c r="AA333" s="90">
        <f t="shared" si="60"/>
        <v>101</v>
      </c>
      <c r="AB333" s="90">
        <f t="shared" si="61"/>
        <v>153</v>
      </c>
      <c r="AC333" s="86"/>
      <c r="AP333" s="78"/>
      <c r="AQ333" s="109">
        <v>329</v>
      </c>
      <c r="AR333" s="103" t="s">
        <v>407</v>
      </c>
      <c r="AS333" s="101">
        <f t="shared" si="62"/>
        <v>25.097444781290601</v>
      </c>
      <c r="AT333" s="101">
        <f t="shared" si="63"/>
        <v>25.130344781290603</v>
      </c>
      <c r="AU333" s="102">
        <f t="shared" si="64"/>
        <v>153</v>
      </c>
      <c r="AV333" s="102" t="str">
        <f t="shared" si="65"/>
        <v>Macedon</v>
      </c>
      <c r="AW333" s="101">
        <f t="shared" si="66"/>
        <v>3.3390903857225105</v>
      </c>
      <c r="AX333" s="71"/>
      <c r="AY333" s="71"/>
      <c r="AZ333" s="71"/>
      <c r="BA333" s="71"/>
    </row>
    <row r="334" spans="1:53" x14ac:dyDescent="0.3">
      <c r="A334" s="87">
        <v>330</v>
      </c>
      <c r="C334" s="91" t="s">
        <v>510</v>
      </c>
      <c r="D334" s="92">
        <v>4386</v>
      </c>
      <c r="E334" s="92">
        <v>4354</v>
      </c>
      <c r="F334" s="92">
        <v>4348</v>
      </c>
      <c r="G334" s="92">
        <v>4357</v>
      </c>
      <c r="H334" s="92">
        <v>4407</v>
      </c>
      <c r="I334" s="92">
        <v>4508</v>
      </c>
      <c r="J334" s="92">
        <v>4573</v>
      </c>
      <c r="K334" s="92">
        <v>4664</v>
      </c>
      <c r="L334" s="92">
        <v>4689</v>
      </c>
      <c r="M334" s="92">
        <v>4726</v>
      </c>
      <c r="N334" s="92">
        <v>4718</v>
      </c>
      <c r="O334" s="92">
        <v>4717</v>
      </c>
      <c r="P334" s="92">
        <v>4806</v>
      </c>
      <c r="Q334" s="92">
        <v>4865</v>
      </c>
      <c r="R334" s="92">
        <v>4870</v>
      </c>
      <c r="S334" s="92">
        <v>4918</v>
      </c>
      <c r="T334" s="92">
        <v>4793</v>
      </c>
      <c r="U334" s="92">
        <v>4852</v>
      </c>
      <c r="V334" s="92">
        <v>4870</v>
      </c>
      <c r="W334" s="92">
        <v>4888</v>
      </c>
      <c r="X334" s="92"/>
      <c r="Y334" s="90">
        <f t="shared" si="58"/>
        <v>502</v>
      </c>
      <c r="Z334" s="90">
        <f t="shared" si="59"/>
        <v>11.445508435932512</v>
      </c>
      <c r="AA334" s="90">
        <f t="shared" si="60"/>
        <v>306</v>
      </c>
      <c r="AB334" s="90">
        <f t="shared" si="61"/>
        <v>265</v>
      </c>
      <c r="AC334" s="86"/>
      <c r="AP334" s="78"/>
      <c r="AQ334" s="109">
        <v>330</v>
      </c>
      <c r="AR334" s="104" t="s">
        <v>510</v>
      </c>
      <c r="AS334" s="101">
        <f t="shared" si="62"/>
        <v>11.445508435932512</v>
      </c>
      <c r="AT334" s="101">
        <f t="shared" si="63"/>
        <v>11.478508435932511</v>
      </c>
      <c r="AU334" s="102">
        <f t="shared" si="64"/>
        <v>265</v>
      </c>
      <c r="AV334" s="102" t="str">
        <f t="shared" si="65"/>
        <v>Morwell</v>
      </c>
      <c r="AW334" s="101">
        <f t="shared" si="66"/>
        <v>3.2426255267480895</v>
      </c>
      <c r="AX334" s="71"/>
      <c r="AY334" s="71"/>
      <c r="AZ334" s="71"/>
      <c r="BA334" s="71"/>
    </row>
    <row r="335" spans="1:53" x14ac:dyDescent="0.3">
      <c r="A335" s="87">
        <v>331</v>
      </c>
      <c r="C335" s="88" t="s">
        <v>279</v>
      </c>
      <c r="D335" s="89">
        <v>16096</v>
      </c>
      <c r="E335" s="89">
        <v>16017</v>
      </c>
      <c r="F335" s="89">
        <v>15980</v>
      </c>
      <c r="G335" s="89">
        <v>15873</v>
      </c>
      <c r="H335" s="89">
        <v>15955</v>
      </c>
      <c r="I335" s="89">
        <v>15991</v>
      </c>
      <c r="J335" s="89">
        <v>15998</v>
      </c>
      <c r="K335" s="90">
        <v>15839</v>
      </c>
      <c r="L335" s="90">
        <v>15782</v>
      </c>
      <c r="M335" s="90">
        <v>15610</v>
      </c>
      <c r="N335" s="90">
        <v>15539</v>
      </c>
      <c r="O335" s="90">
        <v>15440</v>
      </c>
      <c r="P335" s="90">
        <v>15969</v>
      </c>
      <c r="Q335" s="90">
        <v>15913</v>
      </c>
      <c r="R335" s="90">
        <v>15940</v>
      </c>
      <c r="S335" s="90">
        <v>15920</v>
      </c>
      <c r="T335" s="90">
        <v>15982</v>
      </c>
      <c r="U335" s="90">
        <v>15698</v>
      </c>
      <c r="V335" s="90">
        <v>15463</v>
      </c>
      <c r="W335" s="90">
        <v>15702</v>
      </c>
      <c r="X335" s="90"/>
      <c r="Y335" s="90">
        <f t="shared" si="58"/>
        <v>-394</v>
      </c>
      <c r="Z335" s="90">
        <f t="shared" si="59"/>
        <v>-2.4478131212723659</v>
      </c>
      <c r="AA335" s="90">
        <f t="shared" si="60"/>
        <v>393</v>
      </c>
      <c r="AB335" s="90">
        <f t="shared" si="61"/>
        <v>374</v>
      </c>
      <c r="AC335" s="86"/>
      <c r="AP335" s="78"/>
      <c r="AQ335" s="109">
        <v>331</v>
      </c>
      <c r="AR335" s="103" t="s">
        <v>279</v>
      </c>
      <c r="AS335" s="101">
        <f t="shared" si="62"/>
        <v>-2.4478131212723659</v>
      </c>
      <c r="AT335" s="101">
        <f t="shared" si="63"/>
        <v>-2.4147131212723658</v>
      </c>
      <c r="AU335" s="102">
        <f t="shared" si="64"/>
        <v>379</v>
      </c>
      <c r="AV335" s="102" t="str">
        <f t="shared" si="65"/>
        <v>Dingley Village</v>
      </c>
      <c r="AW335" s="101">
        <f t="shared" si="66"/>
        <v>2.9218900675024106</v>
      </c>
      <c r="AX335" s="71"/>
      <c r="AY335" s="71"/>
      <c r="AZ335" s="71"/>
      <c r="BA335" s="71"/>
    </row>
    <row r="336" spans="1:53" x14ac:dyDescent="0.3">
      <c r="A336" s="87">
        <v>332</v>
      </c>
      <c r="C336" s="88" t="s">
        <v>280</v>
      </c>
      <c r="D336" s="89">
        <v>7127</v>
      </c>
      <c r="E336" s="89">
        <v>7575</v>
      </c>
      <c r="F336" s="89">
        <v>7965</v>
      </c>
      <c r="G336" s="89">
        <v>8292</v>
      </c>
      <c r="H336" s="89">
        <v>8409</v>
      </c>
      <c r="I336" s="89">
        <v>8507</v>
      </c>
      <c r="J336" s="89">
        <v>8491</v>
      </c>
      <c r="K336" s="90">
        <v>8350</v>
      </c>
      <c r="L336" s="90">
        <v>8319</v>
      </c>
      <c r="M336" s="90">
        <v>8276</v>
      </c>
      <c r="N336" s="90">
        <v>8192</v>
      </c>
      <c r="O336" s="90">
        <v>8142</v>
      </c>
      <c r="P336" s="90">
        <v>8357</v>
      </c>
      <c r="Q336" s="90">
        <v>8392</v>
      </c>
      <c r="R336" s="90">
        <v>8383</v>
      </c>
      <c r="S336" s="90">
        <v>8372</v>
      </c>
      <c r="T336" s="90">
        <v>8388</v>
      </c>
      <c r="U336" s="90">
        <v>8276</v>
      </c>
      <c r="V336" s="90">
        <v>7809</v>
      </c>
      <c r="W336" s="90">
        <v>7847</v>
      </c>
      <c r="X336" s="90"/>
      <c r="Y336" s="90">
        <f t="shared" si="58"/>
        <v>720</v>
      </c>
      <c r="Z336" s="90">
        <f t="shared" si="59"/>
        <v>10.102427388803143</v>
      </c>
      <c r="AA336" s="90">
        <f t="shared" si="60"/>
        <v>292</v>
      </c>
      <c r="AB336" s="90">
        <f t="shared" si="61"/>
        <v>280</v>
      </c>
      <c r="AC336" s="86"/>
      <c r="AP336" s="78"/>
      <c r="AQ336" s="109">
        <v>332</v>
      </c>
      <c r="AR336" s="103" t="s">
        <v>280</v>
      </c>
      <c r="AS336" s="101">
        <f t="shared" si="62"/>
        <v>10.102427388803143</v>
      </c>
      <c r="AT336" s="101">
        <f t="shared" si="63"/>
        <v>10.135627388803144</v>
      </c>
      <c r="AU336" s="102">
        <f t="shared" si="64"/>
        <v>280</v>
      </c>
      <c r="AV336" s="102" t="str">
        <f t="shared" si="65"/>
        <v>Watsonia</v>
      </c>
      <c r="AW336" s="101">
        <f t="shared" si="66"/>
        <v>2.7552140504939628</v>
      </c>
      <c r="AX336" s="71"/>
      <c r="AY336" s="71"/>
      <c r="AZ336" s="71"/>
      <c r="BA336" s="71"/>
    </row>
    <row r="337" spans="1:53" x14ac:dyDescent="0.3">
      <c r="A337" s="87">
        <v>333</v>
      </c>
      <c r="C337" s="88" t="s">
        <v>281</v>
      </c>
      <c r="D337" s="89">
        <v>10337</v>
      </c>
      <c r="E337" s="89">
        <v>10493</v>
      </c>
      <c r="F337" s="89">
        <v>10720</v>
      </c>
      <c r="G337" s="89">
        <v>10838</v>
      </c>
      <c r="H337" s="89">
        <v>11026</v>
      </c>
      <c r="I337" s="89">
        <v>11214</v>
      </c>
      <c r="J337" s="89">
        <v>11265</v>
      </c>
      <c r="K337" s="90">
        <v>11241</v>
      </c>
      <c r="L337" s="90">
        <v>11186</v>
      </c>
      <c r="M337" s="90">
        <v>11238</v>
      </c>
      <c r="N337" s="90">
        <v>11179</v>
      </c>
      <c r="O337" s="90">
        <v>11116</v>
      </c>
      <c r="P337" s="90">
        <v>11073</v>
      </c>
      <c r="Q337" s="90">
        <v>10988</v>
      </c>
      <c r="R337" s="90">
        <v>10963</v>
      </c>
      <c r="S337" s="90">
        <v>10966</v>
      </c>
      <c r="T337" s="90">
        <v>10877</v>
      </c>
      <c r="U337" s="90">
        <v>10586</v>
      </c>
      <c r="V337" s="90">
        <v>10393</v>
      </c>
      <c r="W337" s="90">
        <v>10479</v>
      </c>
      <c r="X337" s="90"/>
      <c r="Y337" s="90">
        <f t="shared" si="58"/>
        <v>142</v>
      </c>
      <c r="Z337" s="90">
        <f t="shared" si="59"/>
        <v>1.373706104285576</v>
      </c>
      <c r="AA337" s="90">
        <f t="shared" si="60"/>
        <v>338</v>
      </c>
      <c r="AB337" s="90">
        <f t="shared" si="61"/>
        <v>349</v>
      </c>
      <c r="AC337" s="86"/>
      <c r="AP337" s="78"/>
      <c r="AQ337" s="109">
        <v>333</v>
      </c>
      <c r="AR337" s="103" t="s">
        <v>281</v>
      </c>
      <c r="AS337" s="101">
        <f t="shared" si="62"/>
        <v>1.373706104285576</v>
      </c>
      <c r="AT337" s="101">
        <f t="shared" si="63"/>
        <v>1.4070061042855762</v>
      </c>
      <c r="AU337" s="102">
        <f t="shared" si="64"/>
        <v>349</v>
      </c>
      <c r="AV337" s="102" t="str">
        <f t="shared" si="65"/>
        <v>Ararat</v>
      </c>
      <c r="AW337" s="101">
        <f t="shared" si="66"/>
        <v>2.772984964259305</v>
      </c>
      <c r="AX337" s="71"/>
      <c r="AY337" s="71"/>
      <c r="AZ337" s="71"/>
      <c r="BA337" s="71"/>
    </row>
    <row r="338" spans="1:53" x14ac:dyDescent="0.3">
      <c r="A338" s="87">
        <v>334</v>
      </c>
      <c r="C338" s="88" t="s">
        <v>272</v>
      </c>
      <c r="D338" s="89">
        <v>15186</v>
      </c>
      <c r="E338" s="89">
        <v>16472</v>
      </c>
      <c r="F338" s="89">
        <v>17519</v>
      </c>
      <c r="G338" s="89">
        <v>18321</v>
      </c>
      <c r="H338" s="89">
        <v>19212</v>
      </c>
      <c r="I338" s="89">
        <v>20110</v>
      </c>
      <c r="J338" s="89">
        <v>20596</v>
      </c>
      <c r="K338" s="90">
        <v>20945</v>
      </c>
      <c r="L338" s="90">
        <v>21279</v>
      </c>
      <c r="M338" s="90">
        <v>21798</v>
      </c>
      <c r="N338" s="90">
        <v>22383</v>
      </c>
      <c r="O338" s="90">
        <v>22795</v>
      </c>
      <c r="P338" s="90">
        <v>23136</v>
      </c>
      <c r="Q338" s="90">
        <v>23753</v>
      </c>
      <c r="R338" s="90">
        <v>24433</v>
      </c>
      <c r="S338" s="90">
        <v>25060</v>
      </c>
      <c r="T338" s="90">
        <v>25372</v>
      </c>
      <c r="U338" s="90">
        <v>24801</v>
      </c>
      <c r="V338" s="90">
        <v>24470</v>
      </c>
      <c r="W338" s="90">
        <v>24868</v>
      </c>
      <c r="X338" s="90"/>
      <c r="Y338" s="90">
        <f t="shared" si="58"/>
        <v>9682</v>
      </c>
      <c r="Z338" s="90">
        <f t="shared" si="59"/>
        <v>63.756091136573154</v>
      </c>
      <c r="AA338" s="90">
        <f t="shared" si="60"/>
        <v>37</v>
      </c>
      <c r="AB338" s="90">
        <f t="shared" si="61"/>
        <v>59</v>
      </c>
      <c r="AC338" s="86"/>
      <c r="AP338" s="78"/>
      <c r="AQ338" s="109">
        <v>334</v>
      </c>
      <c r="AR338" s="103" t="s">
        <v>272</v>
      </c>
      <c r="AS338" s="101">
        <f t="shared" si="62"/>
        <v>63.756091136573154</v>
      </c>
      <c r="AT338" s="101">
        <f t="shared" si="63"/>
        <v>63.789491136573155</v>
      </c>
      <c r="AU338" s="102">
        <f t="shared" si="64"/>
        <v>59</v>
      </c>
      <c r="AV338" s="102" t="str">
        <f t="shared" si="65"/>
        <v>Croydon Hills - Warranwood</v>
      </c>
      <c r="AW338" s="101">
        <f t="shared" si="66"/>
        <v>2.69543289436817</v>
      </c>
      <c r="AX338" s="71"/>
      <c r="AY338" s="71"/>
      <c r="AZ338" s="71"/>
      <c r="BA338" s="71"/>
    </row>
    <row r="339" spans="1:53" x14ac:dyDescent="0.3">
      <c r="A339" s="87">
        <v>335</v>
      </c>
      <c r="C339" s="91" t="s">
        <v>537</v>
      </c>
      <c r="D339" s="92">
        <v>4356</v>
      </c>
      <c r="E339" s="92">
        <v>4334</v>
      </c>
      <c r="F339" s="92">
        <v>4326</v>
      </c>
      <c r="G339" s="92">
        <v>4284</v>
      </c>
      <c r="H339" s="92">
        <v>4263</v>
      </c>
      <c r="I339" s="92">
        <v>4240</v>
      </c>
      <c r="J339" s="92">
        <v>4200</v>
      </c>
      <c r="K339" s="92">
        <v>4129</v>
      </c>
      <c r="L339" s="92">
        <v>4131</v>
      </c>
      <c r="M339" s="92">
        <v>3994</v>
      </c>
      <c r="N339" s="92">
        <v>3928</v>
      </c>
      <c r="O339" s="92">
        <v>3917</v>
      </c>
      <c r="P339" s="92">
        <v>4041</v>
      </c>
      <c r="Q339" s="92">
        <v>4051</v>
      </c>
      <c r="R339" s="92">
        <v>4054</v>
      </c>
      <c r="S339" s="92">
        <v>4043</v>
      </c>
      <c r="T339" s="92">
        <v>4057</v>
      </c>
      <c r="U339" s="92">
        <v>4090</v>
      </c>
      <c r="V339" s="92">
        <v>4159</v>
      </c>
      <c r="W339" s="92">
        <v>4187</v>
      </c>
      <c r="X339" s="92"/>
      <c r="Y339" s="90">
        <f t="shared" si="58"/>
        <v>-169</v>
      </c>
      <c r="Z339" s="90">
        <f t="shared" si="59"/>
        <v>-3.8797061524334251</v>
      </c>
      <c r="AA339" s="90">
        <f t="shared" si="60"/>
        <v>383</v>
      </c>
      <c r="AB339" s="90">
        <f t="shared" si="61"/>
        <v>385</v>
      </c>
      <c r="AC339" s="86"/>
      <c r="AP339" s="78"/>
      <c r="AQ339" s="109">
        <v>335</v>
      </c>
      <c r="AR339" s="104" t="s">
        <v>537</v>
      </c>
      <c r="AS339" s="101">
        <f t="shared" si="62"/>
        <v>-3.8797061524334251</v>
      </c>
      <c r="AT339" s="101">
        <f t="shared" si="63"/>
        <v>-3.846206152433425</v>
      </c>
      <c r="AU339" s="102">
        <f t="shared" si="64"/>
        <v>390</v>
      </c>
      <c r="AV339" s="102" t="str">
        <f t="shared" si="65"/>
        <v>Montrose</v>
      </c>
      <c r="AW339" s="101">
        <f t="shared" si="66"/>
        <v>2.4700488093477295</v>
      </c>
      <c r="AX339" s="71"/>
      <c r="AY339" s="71"/>
      <c r="AZ339" s="71"/>
      <c r="BA339" s="71"/>
    </row>
    <row r="340" spans="1:53" x14ac:dyDescent="0.3">
      <c r="A340" s="87">
        <v>336</v>
      </c>
      <c r="C340" s="91" t="s">
        <v>473</v>
      </c>
      <c r="D340" s="92">
        <v>3534</v>
      </c>
      <c r="E340" s="92">
        <v>3572</v>
      </c>
      <c r="F340" s="92">
        <v>3626</v>
      </c>
      <c r="G340" s="92">
        <v>3661</v>
      </c>
      <c r="H340" s="92">
        <v>3693</v>
      </c>
      <c r="I340" s="92">
        <v>3716</v>
      </c>
      <c r="J340" s="92">
        <v>3731</v>
      </c>
      <c r="K340" s="92">
        <v>3739</v>
      </c>
      <c r="L340" s="92">
        <v>3740</v>
      </c>
      <c r="M340" s="92">
        <v>3718</v>
      </c>
      <c r="N340" s="92">
        <v>3714</v>
      </c>
      <c r="O340" s="92">
        <v>3746</v>
      </c>
      <c r="P340" s="92">
        <v>3874</v>
      </c>
      <c r="Q340" s="92">
        <v>3945</v>
      </c>
      <c r="R340" s="92">
        <v>4000</v>
      </c>
      <c r="S340" s="92">
        <v>4049</v>
      </c>
      <c r="T340" s="92">
        <v>4082</v>
      </c>
      <c r="U340" s="92">
        <v>4091</v>
      </c>
      <c r="V340" s="92">
        <v>4056</v>
      </c>
      <c r="W340" s="92">
        <v>4116</v>
      </c>
      <c r="X340" s="92"/>
      <c r="Y340" s="90">
        <f t="shared" si="58"/>
        <v>582</v>
      </c>
      <c r="Z340" s="90">
        <f t="shared" si="59"/>
        <v>16.468590831918505</v>
      </c>
      <c r="AA340" s="90">
        <f t="shared" si="60"/>
        <v>299</v>
      </c>
      <c r="AB340" s="90">
        <f t="shared" si="61"/>
        <v>227</v>
      </c>
      <c r="AC340" s="86"/>
      <c r="AP340" s="78"/>
      <c r="AQ340" s="109">
        <v>336</v>
      </c>
      <c r="AR340" s="104" t="s">
        <v>473</v>
      </c>
      <c r="AS340" s="101">
        <f t="shared" si="62"/>
        <v>16.468590831918505</v>
      </c>
      <c r="AT340" s="101">
        <f t="shared" si="63"/>
        <v>16.502190831918504</v>
      </c>
      <c r="AU340" s="102">
        <f t="shared" si="64"/>
        <v>227</v>
      </c>
      <c r="AV340" s="102" t="str">
        <f t="shared" si="65"/>
        <v>Merbein</v>
      </c>
      <c r="AW340" s="101">
        <f t="shared" si="66"/>
        <v>2.42436800663075</v>
      </c>
      <c r="AX340" s="71"/>
      <c r="AY340" s="71"/>
      <c r="AZ340" s="71"/>
      <c r="BA340" s="71"/>
    </row>
    <row r="341" spans="1:53" x14ac:dyDescent="0.3">
      <c r="A341" s="87">
        <v>337</v>
      </c>
      <c r="C341" s="91" t="s">
        <v>511</v>
      </c>
      <c r="D341" s="92">
        <v>13724</v>
      </c>
      <c r="E341" s="92">
        <v>13820</v>
      </c>
      <c r="F341" s="92">
        <v>13942</v>
      </c>
      <c r="G341" s="92">
        <v>14019</v>
      </c>
      <c r="H341" s="92">
        <v>14134</v>
      </c>
      <c r="I341" s="92">
        <v>14222</v>
      </c>
      <c r="J341" s="92">
        <v>14315</v>
      </c>
      <c r="K341" s="92">
        <v>14441</v>
      </c>
      <c r="L341" s="92">
        <v>14557</v>
      </c>
      <c r="M341" s="92">
        <v>14665</v>
      </c>
      <c r="N341" s="92">
        <v>14700</v>
      </c>
      <c r="O341" s="92">
        <v>14733</v>
      </c>
      <c r="P341" s="92">
        <v>14783</v>
      </c>
      <c r="Q341" s="92">
        <v>14926</v>
      </c>
      <c r="R341" s="92">
        <v>15021</v>
      </c>
      <c r="S341" s="92">
        <v>15135</v>
      </c>
      <c r="T341" s="92">
        <v>15302</v>
      </c>
      <c r="U341" s="92">
        <v>15388</v>
      </c>
      <c r="V341" s="92">
        <v>15329</v>
      </c>
      <c r="W341" s="92">
        <v>15363</v>
      </c>
      <c r="X341" s="92"/>
      <c r="Y341" s="90">
        <f t="shared" si="58"/>
        <v>1639</v>
      </c>
      <c r="Z341" s="90">
        <f t="shared" si="59"/>
        <v>11.942582337510929</v>
      </c>
      <c r="AA341" s="90">
        <f t="shared" si="60"/>
        <v>228</v>
      </c>
      <c r="AB341" s="90">
        <f t="shared" si="61"/>
        <v>260</v>
      </c>
      <c r="AC341" s="86"/>
      <c r="AP341" s="78"/>
      <c r="AQ341" s="109">
        <v>337</v>
      </c>
      <c r="AR341" s="104" t="s">
        <v>511</v>
      </c>
      <c r="AS341" s="101">
        <f t="shared" si="62"/>
        <v>11.942582337510929</v>
      </c>
      <c r="AT341" s="101">
        <f t="shared" si="63"/>
        <v>11.976282337510929</v>
      </c>
      <c r="AU341" s="102">
        <f t="shared" si="64"/>
        <v>260</v>
      </c>
      <c r="AV341" s="102" t="str">
        <f t="shared" si="65"/>
        <v>Monbulk - Silvan</v>
      </c>
      <c r="AW341" s="101">
        <f t="shared" si="66"/>
        <v>2.2359154929577465</v>
      </c>
      <c r="AX341" s="71"/>
      <c r="AY341" s="71"/>
      <c r="AZ341" s="71"/>
      <c r="BA341" s="71"/>
    </row>
    <row r="342" spans="1:53" x14ac:dyDescent="0.3">
      <c r="A342" s="87">
        <v>338</v>
      </c>
      <c r="C342" s="88" t="s">
        <v>196</v>
      </c>
      <c r="D342" s="89">
        <v>14675</v>
      </c>
      <c r="E342" s="89">
        <v>14821</v>
      </c>
      <c r="F342" s="89">
        <v>15010</v>
      </c>
      <c r="G342" s="89">
        <v>15237</v>
      </c>
      <c r="H342" s="89">
        <v>15463</v>
      </c>
      <c r="I342" s="89">
        <v>15631</v>
      </c>
      <c r="J342" s="89">
        <v>15748</v>
      </c>
      <c r="K342" s="90">
        <v>15888</v>
      </c>
      <c r="L342" s="90">
        <v>16050</v>
      </c>
      <c r="M342" s="90">
        <v>16341</v>
      </c>
      <c r="N342" s="90">
        <v>16665</v>
      </c>
      <c r="O342" s="90">
        <v>16995</v>
      </c>
      <c r="P342" s="90">
        <v>17396</v>
      </c>
      <c r="Q342" s="90">
        <v>17733</v>
      </c>
      <c r="R342" s="90">
        <v>18032</v>
      </c>
      <c r="S342" s="90">
        <v>18313</v>
      </c>
      <c r="T342" s="90">
        <v>18480</v>
      </c>
      <c r="U342" s="90">
        <v>18249</v>
      </c>
      <c r="V342" s="90">
        <v>17504</v>
      </c>
      <c r="W342" s="90">
        <v>17861</v>
      </c>
      <c r="X342" s="90"/>
      <c r="Y342" s="90">
        <f t="shared" si="58"/>
        <v>3186</v>
      </c>
      <c r="Z342" s="90">
        <f t="shared" si="59"/>
        <v>21.710391822827937</v>
      </c>
      <c r="AA342" s="90">
        <f t="shared" si="60"/>
        <v>137</v>
      </c>
      <c r="AB342" s="90">
        <f t="shared" si="61"/>
        <v>179</v>
      </c>
      <c r="AC342" s="86"/>
      <c r="AP342" s="78"/>
      <c r="AQ342" s="109">
        <v>338</v>
      </c>
      <c r="AR342" s="103" t="s">
        <v>196</v>
      </c>
      <c r="AS342" s="101">
        <f t="shared" si="62"/>
        <v>21.710391822827937</v>
      </c>
      <c r="AT342" s="101">
        <f t="shared" si="63"/>
        <v>21.744191822827936</v>
      </c>
      <c r="AU342" s="102">
        <f t="shared" si="64"/>
        <v>179</v>
      </c>
      <c r="AV342" s="102" t="str">
        <f t="shared" si="65"/>
        <v>Vermont South</v>
      </c>
      <c r="AW342" s="101">
        <f t="shared" si="66"/>
        <v>2.1210596914822268</v>
      </c>
      <c r="AX342" s="71"/>
      <c r="AY342" s="71"/>
      <c r="AZ342" s="71"/>
      <c r="BA342" s="71"/>
    </row>
    <row r="343" spans="1:53" x14ac:dyDescent="0.3">
      <c r="A343" s="87">
        <v>339</v>
      </c>
      <c r="C343" s="88" t="s">
        <v>368</v>
      </c>
      <c r="D343" s="89">
        <v>5091</v>
      </c>
      <c r="E343" s="89">
        <v>5124</v>
      </c>
      <c r="F343" s="89">
        <v>5156</v>
      </c>
      <c r="G343" s="89">
        <v>5175</v>
      </c>
      <c r="H343" s="89">
        <v>5192</v>
      </c>
      <c r="I343" s="89">
        <v>5201</v>
      </c>
      <c r="J343" s="89">
        <v>5218</v>
      </c>
      <c r="K343" s="90">
        <v>5219</v>
      </c>
      <c r="L343" s="90">
        <v>5206</v>
      </c>
      <c r="M343" s="90">
        <v>5171</v>
      </c>
      <c r="N343" s="90">
        <v>5207</v>
      </c>
      <c r="O343" s="90">
        <v>5250</v>
      </c>
      <c r="P343" s="90">
        <v>5439</v>
      </c>
      <c r="Q343" s="90">
        <v>5464</v>
      </c>
      <c r="R343" s="90">
        <v>5517</v>
      </c>
      <c r="S343" s="90">
        <v>5542</v>
      </c>
      <c r="T343" s="90">
        <v>5399</v>
      </c>
      <c r="U343" s="90">
        <v>5251</v>
      </c>
      <c r="V343" s="90">
        <v>4867</v>
      </c>
      <c r="W343" s="90">
        <v>4926</v>
      </c>
      <c r="X343" s="90"/>
      <c r="Y343" s="90">
        <f t="shared" si="58"/>
        <v>-165</v>
      </c>
      <c r="Z343" s="90">
        <f t="shared" si="59"/>
        <v>-3.2410135533294047</v>
      </c>
      <c r="AA343" s="90">
        <f t="shared" si="60"/>
        <v>382</v>
      </c>
      <c r="AB343" s="90">
        <f t="shared" si="61"/>
        <v>381</v>
      </c>
      <c r="AC343" s="86"/>
      <c r="AP343" s="78"/>
      <c r="AQ343" s="109">
        <v>339</v>
      </c>
      <c r="AR343" s="103" t="s">
        <v>368</v>
      </c>
      <c r="AS343" s="101">
        <f t="shared" si="62"/>
        <v>-3.2410135533294047</v>
      </c>
      <c r="AT343" s="101">
        <f t="shared" si="63"/>
        <v>-3.2071135533294046</v>
      </c>
      <c r="AU343" s="102">
        <f t="shared" si="64"/>
        <v>386</v>
      </c>
      <c r="AV343" s="102" t="str">
        <f t="shared" si="65"/>
        <v>Ringwood North</v>
      </c>
      <c r="AW343" s="101">
        <f t="shared" si="66"/>
        <v>2.0622895622895623</v>
      </c>
      <c r="AX343" s="71"/>
      <c r="AY343" s="71"/>
      <c r="AZ343" s="71"/>
      <c r="BA343" s="71"/>
    </row>
    <row r="344" spans="1:53" x14ac:dyDescent="0.3">
      <c r="A344" s="87">
        <v>340</v>
      </c>
      <c r="C344" s="88" t="s">
        <v>398</v>
      </c>
      <c r="D344" s="89">
        <v>15922</v>
      </c>
      <c r="E344" s="89">
        <v>15840</v>
      </c>
      <c r="F344" s="89">
        <v>15892</v>
      </c>
      <c r="G344" s="89">
        <v>16013</v>
      </c>
      <c r="H344" s="89">
        <v>16201</v>
      </c>
      <c r="I344" s="89">
        <v>16408</v>
      </c>
      <c r="J344" s="89">
        <v>16516</v>
      </c>
      <c r="K344" s="90">
        <v>16574</v>
      </c>
      <c r="L344" s="90">
        <v>16727</v>
      </c>
      <c r="M344" s="90">
        <v>16867</v>
      </c>
      <c r="N344" s="90">
        <v>16984</v>
      </c>
      <c r="O344" s="90">
        <v>17015</v>
      </c>
      <c r="P344" s="90">
        <v>17138</v>
      </c>
      <c r="Q344" s="90">
        <v>17263</v>
      </c>
      <c r="R344" s="90">
        <v>17377</v>
      </c>
      <c r="S344" s="90">
        <v>17490</v>
      </c>
      <c r="T344" s="90">
        <v>17689</v>
      </c>
      <c r="U344" s="90">
        <v>17530</v>
      </c>
      <c r="V344" s="90">
        <v>17489</v>
      </c>
      <c r="W344" s="90">
        <v>17764</v>
      </c>
      <c r="X344" s="90"/>
      <c r="Y344" s="90">
        <f t="shared" si="58"/>
        <v>1842</v>
      </c>
      <c r="Z344" s="90">
        <f t="shared" si="59"/>
        <v>11.568898379600553</v>
      </c>
      <c r="AA344" s="90">
        <f t="shared" si="60"/>
        <v>209</v>
      </c>
      <c r="AB344" s="90">
        <f t="shared" si="61"/>
        <v>263</v>
      </c>
      <c r="AC344" s="86"/>
      <c r="AP344" s="78"/>
      <c r="AQ344" s="109">
        <v>340</v>
      </c>
      <c r="AR344" s="103" t="s">
        <v>398</v>
      </c>
      <c r="AS344" s="101">
        <f t="shared" si="62"/>
        <v>11.568898379600553</v>
      </c>
      <c r="AT344" s="101">
        <f t="shared" si="63"/>
        <v>11.602898379600553</v>
      </c>
      <c r="AU344" s="102">
        <f t="shared" si="64"/>
        <v>263</v>
      </c>
      <c r="AV344" s="102" t="str">
        <f t="shared" si="65"/>
        <v>Flinders</v>
      </c>
      <c r="AW344" s="101">
        <f t="shared" si="66"/>
        <v>2.0529351883271123</v>
      </c>
      <c r="AX344" s="71"/>
      <c r="AY344" s="71"/>
      <c r="AZ344" s="71"/>
      <c r="BA344" s="71"/>
    </row>
    <row r="345" spans="1:53" x14ac:dyDescent="0.3">
      <c r="A345" s="87">
        <v>341</v>
      </c>
      <c r="C345" s="88" t="s">
        <v>373</v>
      </c>
      <c r="D345" s="89">
        <v>8153</v>
      </c>
      <c r="E345" s="89">
        <v>8202</v>
      </c>
      <c r="F345" s="89">
        <v>8301</v>
      </c>
      <c r="G345" s="89">
        <v>8356</v>
      </c>
      <c r="H345" s="89">
        <v>8465</v>
      </c>
      <c r="I345" s="89">
        <v>8569</v>
      </c>
      <c r="J345" s="89">
        <v>8618</v>
      </c>
      <c r="K345" s="90">
        <v>8701</v>
      </c>
      <c r="L345" s="90">
        <v>8824</v>
      </c>
      <c r="M345" s="90">
        <v>8941</v>
      </c>
      <c r="N345" s="90">
        <v>9132</v>
      </c>
      <c r="O345" s="90">
        <v>9231</v>
      </c>
      <c r="P345" s="90">
        <v>9709</v>
      </c>
      <c r="Q345" s="90">
        <v>9875</v>
      </c>
      <c r="R345" s="90">
        <v>10013</v>
      </c>
      <c r="S345" s="90">
        <v>10121</v>
      </c>
      <c r="T345" s="90">
        <v>10147</v>
      </c>
      <c r="U345" s="90">
        <v>9895</v>
      </c>
      <c r="V345" s="90">
        <v>9374</v>
      </c>
      <c r="W345" s="90">
        <v>9575</v>
      </c>
      <c r="X345" s="90"/>
      <c r="Y345" s="90">
        <f t="shared" si="58"/>
        <v>1422</v>
      </c>
      <c r="Z345" s="90">
        <f t="shared" si="59"/>
        <v>17.441432601496381</v>
      </c>
      <c r="AA345" s="90">
        <f t="shared" si="60"/>
        <v>244</v>
      </c>
      <c r="AB345" s="90">
        <f t="shared" si="61"/>
        <v>218</v>
      </c>
      <c r="AC345" s="86"/>
      <c r="AP345" s="78"/>
      <c r="AQ345" s="109">
        <v>341</v>
      </c>
      <c r="AR345" s="103" t="s">
        <v>373</v>
      </c>
      <c r="AS345" s="101">
        <f t="shared" si="62"/>
        <v>17.441432601496381</v>
      </c>
      <c r="AT345" s="101">
        <f t="shared" si="63"/>
        <v>17.475532601496379</v>
      </c>
      <c r="AU345" s="102">
        <f t="shared" si="64"/>
        <v>218</v>
      </c>
      <c r="AV345" s="102" t="str">
        <f t="shared" si="65"/>
        <v>Research - North Warrandyte</v>
      </c>
      <c r="AW345" s="101">
        <f t="shared" si="66"/>
        <v>1.8386108273748722</v>
      </c>
      <c r="AX345" s="71"/>
      <c r="AY345" s="71"/>
      <c r="AZ345" s="71"/>
      <c r="BA345" s="71"/>
    </row>
    <row r="346" spans="1:53" x14ac:dyDescent="0.3">
      <c r="A346" s="87">
        <v>342</v>
      </c>
      <c r="C346" s="91" t="s">
        <v>467</v>
      </c>
      <c r="D346" s="92">
        <v>6773</v>
      </c>
      <c r="E346" s="92">
        <v>6670</v>
      </c>
      <c r="F346" s="92">
        <v>6570</v>
      </c>
      <c r="G346" s="92">
        <v>6551</v>
      </c>
      <c r="H346" s="92">
        <v>6513</v>
      </c>
      <c r="I346" s="92">
        <v>6524</v>
      </c>
      <c r="J346" s="92">
        <v>6526</v>
      </c>
      <c r="K346" s="92">
        <v>6518</v>
      </c>
      <c r="L346" s="92">
        <v>6500</v>
      </c>
      <c r="M346" s="92">
        <v>6457</v>
      </c>
      <c r="N346" s="92">
        <v>6314</v>
      </c>
      <c r="O346" s="92">
        <v>6349</v>
      </c>
      <c r="P346" s="92">
        <v>6433</v>
      </c>
      <c r="Q346" s="92">
        <v>6405</v>
      </c>
      <c r="R346" s="92">
        <v>6423</v>
      </c>
      <c r="S346" s="92">
        <v>6452</v>
      </c>
      <c r="T346" s="92">
        <v>6439</v>
      </c>
      <c r="U346" s="92">
        <v>6428</v>
      </c>
      <c r="V346" s="92">
        <v>6577</v>
      </c>
      <c r="W346" s="92">
        <v>6665</v>
      </c>
      <c r="X346" s="92"/>
      <c r="Y346" s="90">
        <f t="shared" si="58"/>
        <v>-108</v>
      </c>
      <c r="Z346" s="90">
        <f t="shared" si="59"/>
        <v>-1.5945666617451646</v>
      </c>
      <c r="AA346" s="90">
        <f t="shared" si="60"/>
        <v>376</v>
      </c>
      <c r="AB346" s="90">
        <f t="shared" si="61"/>
        <v>370</v>
      </c>
      <c r="AC346" s="86"/>
      <c r="AP346" s="78"/>
      <c r="AQ346" s="109">
        <v>342</v>
      </c>
      <c r="AR346" s="104" t="s">
        <v>467</v>
      </c>
      <c r="AS346" s="101">
        <f t="shared" si="62"/>
        <v>-1.5945666617451646</v>
      </c>
      <c r="AT346" s="101">
        <f t="shared" si="63"/>
        <v>-1.5603666617451646</v>
      </c>
      <c r="AU346" s="102">
        <f t="shared" si="64"/>
        <v>375</v>
      </c>
      <c r="AV346" s="102" t="str">
        <f t="shared" si="65"/>
        <v>Campbellfield - Coolaroo</v>
      </c>
      <c r="AW346" s="101">
        <f t="shared" si="66"/>
        <v>1.7055430147980937</v>
      </c>
      <c r="AX346" s="71"/>
      <c r="AY346" s="71"/>
      <c r="AZ346" s="71"/>
      <c r="BA346" s="71"/>
    </row>
    <row r="347" spans="1:53" x14ac:dyDescent="0.3">
      <c r="A347" s="87">
        <v>343</v>
      </c>
      <c r="C347" s="91" t="s">
        <v>468</v>
      </c>
      <c r="D347" s="92">
        <v>4232</v>
      </c>
      <c r="E347" s="92">
        <v>4197</v>
      </c>
      <c r="F347" s="92">
        <v>4147</v>
      </c>
      <c r="G347" s="92">
        <v>4212</v>
      </c>
      <c r="H347" s="92">
        <v>4220</v>
      </c>
      <c r="I347" s="92">
        <v>4224</v>
      </c>
      <c r="J347" s="92">
        <v>4248</v>
      </c>
      <c r="K347" s="92">
        <v>4254</v>
      </c>
      <c r="L347" s="92">
        <v>4245</v>
      </c>
      <c r="M347" s="92">
        <v>4335</v>
      </c>
      <c r="N347" s="92">
        <v>4497</v>
      </c>
      <c r="O347" s="92">
        <v>4492</v>
      </c>
      <c r="P347" s="92">
        <v>4468</v>
      </c>
      <c r="Q347" s="92">
        <v>4533</v>
      </c>
      <c r="R347" s="92">
        <v>4511</v>
      </c>
      <c r="S347" s="92">
        <v>4470</v>
      </c>
      <c r="T347" s="92">
        <v>4391</v>
      </c>
      <c r="U347" s="92">
        <v>4391</v>
      </c>
      <c r="V347" s="92">
        <v>4584</v>
      </c>
      <c r="W347" s="92">
        <v>4566</v>
      </c>
      <c r="X347" s="92"/>
      <c r="Y347" s="90">
        <f t="shared" si="58"/>
        <v>334</v>
      </c>
      <c r="Z347" s="90">
        <f t="shared" si="59"/>
        <v>7.8922495274102085</v>
      </c>
      <c r="AA347" s="90">
        <f t="shared" si="60"/>
        <v>320</v>
      </c>
      <c r="AB347" s="90">
        <f t="shared" si="61"/>
        <v>298</v>
      </c>
      <c r="AC347" s="86"/>
      <c r="AP347" s="78"/>
      <c r="AQ347" s="109">
        <v>343</v>
      </c>
      <c r="AR347" s="104" t="s">
        <v>468</v>
      </c>
      <c r="AS347" s="101">
        <f t="shared" si="62"/>
        <v>7.8922495274102085</v>
      </c>
      <c r="AT347" s="101">
        <f t="shared" si="63"/>
        <v>7.9265495274102085</v>
      </c>
      <c r="AU347" s="102">
        <f t="shared" si="64"/>
        <v>298</v>
      </c>
      <c r="AV347" s="102" t="str">
        <f t="shared" si="65"/>
        <v>Templestowe</v>
      </c>
      <c r="AW347" s="101">
        <f t="shared" si="66"/>
        <v>1.6655989750160152</v>
      </c>
      <c r="AX347" s="71"/>
      <c r="AY347" s="71"/>
      <c r="AZ347" s="71"/>
      <c r="BA347" s="71"/>
    </row>
    <row r="348" spans="1:53" x14ac:dyDescent="0.3">
      <c r="A348" s="87">
        <v>344</v>
      </c>
      <c r="C348" s="91" t="s">
        <v>543</v>
      </c>
      <c r="D348" s="92">
        <v>16500</v>
      </c>
      <c r="E348" s="92">
        <v>16474</v>
      </c>
      <c r="F348" s="92">
        <v>16523</v>
      </c>
      <c r="G348" s="92">
        <v>16592</v>
      </c>
      <c r="H348" s="92">
        <v>16762</v>
      </c>
      <c r="I348" s="92">
        <v>17033</v>
      </c>
      <c r="J348" s="92">
        <v>17293</v>
      </c>
      <c r="K348" s="92">
        <v>17620</v>
      </c>
      <c r="L348" s="92">
        <v>17857</v>
      </c>
      <c r="M348" s="92">
        <v>18050</v>
      </c>
      <c r="N348" s="92">
        <v>18340</v>
      </c>
      <c r="O348" s="92">
        <v>18524</v>
      </c>
      <c r="P348" s="92">
        <v>19014</v>
      </c>
      <c r="Q348" s="92">
        <v>19229</v>
      </c>
      <c r="R348" s="92">
        <v>19382</v>
      </c>
      <c r="S348" s="92">
        <v>19540</v>
      </c>
      <c r="T348" s="92">
        <v>19563</v>
      </c>
      <c r="U348" s="92">
        <v>19351</v>
      </c>
      <c r="V348" s="92">
        <v>20117</v>
      </c>
      <c r="W348" s="92">
        <v>20157</v>
      </c>
      <c r="X348" s="92"/>
      <c r="Y348" s="90">
        <f t="shared" si="58"/>
        <v>3657</v>
      </c>
      <c r="Z348" s="90">
        <f t="shared" si="59"/>
        <v>22.163636363636364</v>
      </c>
      <c r="AA348" s="90">
        <f t="shared" si="60"/>
        <v>126</v>
      </c>
      <c r="AB348" s="90">
        <f t="shared" si="61"/>
        <v>174</v>
      </c>
      <c r="AC348" s="86"/>
      <c r="AP348" s="78"/>
      <c r="AQ348" s="109">
        <v>344</v>
      </c>
      <c r="AR348" s="104" t="s">
        <v>543</v>
      </c>
      <c r="AS348" s="101">
        <f t="shared" si="62"/>
        <v>22.163636363636364</v>
      </c>
      <c r="AT348" s="101">
        <f t="shared" si="63"/>
        <v>22.198036363636366</v>
      </c>
      <c r="AU348" s="102">
        <f t="shared" si="64"/>
        <v>174</v>
      </c>
      <c r="AV348" s="102" t="str">
        <f t="shared" si="65"/>
        <v>Yarram</v>
      </c>
      <c r="AW348" s="101">
        <f t="shared" si="66"/>
        <v>1.6208340921507924</v>
      </c>
      <c r="AX348" s="71"/>
      <c r="AY348" s="71"/>
      <c r="AZ348" s="71"/>
      <c r="BA348" s="71"/>
    </row>
    <row r="349" spans="1:53" x14ac:dyDescent="0.3">
      <c r="A349" s="87">
        <v>345</v>
      </c>
      <c r="C349" s="91" t="s">
        <v>544</v>
      </c>
      <c r="D349" s="92">
        <v>19431</v>
      </c>
      <c r="E349" s="92">
        <v>19477</v>
      </c>
      <c r="F349" s="92">
        <v>19765</v>
      </c>
      <c r="G349" s="92">
        <v>20206</v>
      </c>
      <c r="H349" s="92">
        <v>20603</v>
      </c>
      <c r="I349" s="92">
        <v>21247</v>
      </c>
      <c r="J349" s="92">
        <v>21774</v>
      </c>
      <c r="K349" s="92">
        <v>22012</v>
      </c>
      <c r="L349" s="92">
        <v>22417</v>
      </c>
      <c r="M349" s="92">
        <v>22704</v>
      </c>
      <c r="N349" s="92">
        <v>22934</v>
      </c>
      <c r="O349" s="92">
        <v>23157</v>
      </c>
      <c r="P349" s="92">
        <v>23661</v>
      </c>
      <c r="Q349" s="92">
        <v>23899</v>
      </c>
      <c r="R349" s="92">
        <v>24164</v>
      </c>
      <c r="S349" s="92">
        <v>24420</v>
      </c>
      <c r="T349" s="92">
        <v>24829</v>
      </c>
      <c r="U349" s="92">
        <v>24864</v>
      </c>
      <c r="V349" s="92">
        <v>16476</v>
      </c>
      <c r="W349" s="92">
        <v>16494</v>
      </c>
      <c r="X349" s="92"/>
      <c r="Y349" s="90">
        <f t="shared" si="58"/>
        <v>-2937</v>
      </c>
      <c r="Z349" s="90">
        <f t="shared" si="59"/>
        <v>-15.115022386907521</v>
      </c>
      <c r="AA349" s="90">
        <f t="shared" si="60"/>
        <v>426</v>
      </c>
      <c r="AB349" s="90">
        <f t="shared" si="61"/>
        <v>418</v>
      </c>
      <c r="AC349" s="86"/>
      <c r="AP349" s="78"/>
      <c r="AQ349" s="109">
        <v>345</v>
      </c>
      <c r="AR349" s="104" t="s">
        <v>544</v>
      </c>
      <c r="AS349" s="101">
        <f t="shared" si="62"/>
        <v>-15.115022386907521</v>
      </c>
      <c r="AT349" s="101">
        <f t="shared" si="63"/>
        <v>-15.080522386907521</v>
      </c>
      <c r="AU349" s="102">
        <f t="shared" si="64"/>
        <v>423</v>
      </c>
      <c r="AV349" s="102" t="str">
        <f t="shared" si="65"/>
        <v>Moe - Newborough</v>
      </c>
      <c r="AW349" s="101">
        <f t="shared" si="66"/>
        <v>1.5213575190169688</v>
      </c>
      <c r="AX349" s="71"/>
      <c r="AY349" s="71"/>
      <c r="AZ349" s="71"/>
      <c r="BA349" s="71"/>
    </row>
    <row r="350" spans="1:53" x14ac:dyDescent="0.3">
      <c r="A350" s="87">
        <v>346</v>
      </c>
      <c r="C350" s="91" t="s">
        <v>545</v>
      </c>
      <c r="D350" s="92">
        <v>4090</v>
      </c>
      <c r="E350" s="92">
        <v>4054</v>
      </c>
      <c r="F350" s="92">
        <v>4015</v>
      </c>
      <c r="G350" s="92">
        <v>4009</v>
      </c>
      <c r="H350" s="92">
        <v>4034</v>
      </c>
      <c r="I350" s="92">
        <v>4031</v>
      </c>
      <c r="J350" s="92">
        <v>4001</v>
      </c>
      <c r="K350" s="92">
        <v>3973</v>
      </c>
      <c r="L350" s="92">
        <v>3952</v>
      </c>
      <c r="M350" s="92">
        <v>3925</v>
      </c>
      <c r="N350" s="92">
        <v>3899</v>
      </c>
      <c r="O350" s="92">
        <v>3897</v>
      </c>
      <c r="P350" s="92">
        <v>3890</v>
      </c>
      <c r="Q350" s="92">
        <v>3891</v>
      </c>
      <c r="R350" s="92">
        <v>3881</v>
      </c>
      <c r="S350" s="92">
        <v>3856</v>
      </c>
      <c r="T350" s="92">
        <v>3880</v>
      </c>
      <c r="U350" s="92">
        <v>3831</v>
      </c>
      <c r="V350" s="92">
        <v>4027</v>
      </c>
      <c r="W350" s="92">
        <v>4061</v>
      </c>
      <c r="X350" s="92"/>
      <c r="Y350" s="90">
        <f t="shared" si="58"/>
        <v>-29</v>
      </c>
      <c r="Z350" s="90">
        <f t="shared" si="59"/>
        <v>-0.7090464547677261</v>
      </c>
      <c r="AA350" s="90">
        <f t="shared" si="60"/>
        <v>366</v>
      </c>
      <c r="AB350" s="90">
        <f t="shared" si="61"/>
        <v>363</v>
      </c>
      <c r="AC350" s="86"/>
      <c r="AP350" s="78"/>
      <c r="AQ350" s="109">
        <v>346</v>
      </c>
      <c r="AR350" s="104" t="s">
        <v>545</v>
      </c>
      <c r="AS350" s="101">
        <f t="shared" si="62"/>
        <v>-0.7090464547677261</v>
      </c>
      <c r="AT350" s="101">
        <f t="shared" si="63"/>
        <v>-0.67444645476772613</v>
      </c>
      <c r="AU350" s="102">
        <f t="shared" si="64"/>
        <v>368</v>
      </c>
      <c r="AV350" s="102" t="str">
        <f t="shared" si="65"/>
        <v>Towong</v>
      </c>
      <c r="AW350" s="101">
        <f t="shared" si="66"/>
        <v>1.4532984977139125</v>
      </c>
      <c r="AX350" s="71"/>
      <c r="AY350" s="71"/>
      <c r="AZ350" s="71"/>
      <c r="BA350" s="71"/>
    </row>
    <row r="351" spans="1:53" x14ac:dyDescent="0.3">
      <c r="A351" s="87">
        <v>347</v>
      </c>
      <c r="C351" s="91" t="s">
        <v>546</v>
      </c>
      <c r="D351" s="92">
        <v>9868</v>
      </c>
      <c r="E351" s="92">
        <v>9848</v>
      </c>
      <c r="F351" s="92">
        <v>9847</v>
      </c>
      <c r="G351" s="92">
        <v>9887</v>
      </c>
      <c r="H351" s="92">
        <v>9970</v>
      </c>
      <c r="I351" s="92">
        <v>9995</v>
      </c>
      <c r="J351" s="92">
        <v>9993</v>
      </c>
      <c r="K351" s="92">
        <v>9995</v>
      </c>
      <c r="L351" s="92">
        <v>10020</v>
      </c>
      <c r="M351" s="92">
        <v>9993</v>
      </c>
      <c r="N351" s="92">
        <v>9969</v>
      </c>
      <c r="O351" s="92">
        <v>9936</v>
      </c>
      <c r="P351" s="92">
        <v>10305</v>
      </c>
      <c r="Q351" s="92">
        <v>10378</v>
      </c>
      <c r="R351" s="92">
        <v>10388</v>
      </c>
      <c r="S351" s="92">
        <v>10429</v>
      </c>
      <c r="T351" s="92">
        <v>10550</v>
      </c>
      <c r="U351" s="92">
        <v>10574</v>
      </c>
      <c r="V351" s="92">
        <v>10383</v>
      </c>
      <c r="W351" s="92">
        <v>10394</v>
      </c>
      <c r="X351" s="92"/>
      <c r="Y351" s="90">
        <f t="shared" si="58"/>
        <v>526</v>
      </c>
      <c r="Z351" s="90">
        <f t="shared" si="59"/>
        <v>5.3303607620591809</v>
      </c>
      <c r="AA351" s="90">
        <f t="shared" si="60"/>
        <v>304</v>
      </c>
      <c r="AB351" s="90">
        <f t="shared" si="61"/>
        <v>317</v>
      </c>
      <c r="AC351" s="86"/>
      <c r="AP351" s="78"/>
      <c r="AQ351" s="109">
        <v>347</v>
      </c>
      <c r="AR351" s="104" t="s">
        <v>546</v>
      </c>
      <c r="AS351" s="101">
        <f t="shared" si="62"/>
        <v>5.3303607620591809</v>
      </c>
      <c r="AT351" s="101">
        <f t="shared" si="63"/>
        <v>5.3650607620591808</v>
      </c>
      <c r="AU351" s="102">
        <f t="shared" si="64"/>
        <v>317</v>
      </c>
      <c r="AV351" s="102" t="str">
        <f t="shared" si="65"/>
        <v>Chelsea Heights</v>
      </c>
      <c r="AW351" s="101">
        <f t="shared" si="66"/>
        <v>1.4714204867006226</v>
      </c>
      <c r="AX351" s="71"/>
      <c r="AY351" s="71"/>
      <c r="AZ351" s="71"/>
      <c r="BA351" s="71"/>
    </row>
    <row r="352" spans="1:53" x14ac:dyDescent="0.3">
      <c r="A352" s="87">
        <v>348</v>
      </c>
      <c r="C352" s="88" t="s">
        <v>399</v>
      </c>
      <c r="D352" s="89">
        <v>5466</v>
      </c>
      <c r="E352" s="89">
        <v>6218</v>
      </c>
      <c r="F352" s="89">
        <v>7103</v>
      </c>
      <c r="G352" s="89">
        <v>7953</v>
      </c>
      <c r="H352" s="89">
        <v>8756</v>
      </c>
      <c r="I352" s="89">
        <v>9371</v>
      </c>
      <c r="J352" s="89">
        <v>9946</v>
      </c>
      <c r="K352" s="90">
        <v>10750</v>
      </c>
      <c r="L352" s="90">
        <v>11560</v>
      </c>
      <c r="M352" s="90">
        <v>12332</v>
      </c>
      <c r="N352" s="90">
        <v>12855</v>
      </c>
      <c r="O352" s="90">
        <v>13243</v>
      </c>
      <c r="P352" s="90">
        <v>13613</v>
      </c>
      <c r="Q352" s="90">
        <v>13894</v>
      </c>
      <c r="R352" s="90">
        <v>14085</v>
      </c>
      <c r="S352" s="90">
        <v>14247</v>
      </c>
      <c r="T352" s="90">
        <v>14215</v>
      </c>
      <c r="U352" s="90">
        <v>14101</v>
      </c>
      <c r="V352" s="90">
        <v>13473</v>
      </c>
      <c r="W352" s="90">
        <v>13530</v>
      </c>
      <c r="X352" s="90"/>
      <c r="Y352" s="90">
        <f t="shared" si="58"/>
        <v>8064</v>
      </c>
      <c r="Z352" s="90">
        <f t="shared" si="59"/>
        <v>147.53018660812293</v>
      </c>
      <c r="AA352" s="90">
        <f t="shared" si="60"/>
        <v>51</v>
      </c>
      <c r="AB352" s="90">
        <f t="shared" si="61"/>
        <v>27</v>
      </c>
      <c r="AC352" s="86"/>
      <c r="AP352" s="78"/>
      <c r="AQ352" s="109">
        <v>348</v>
      </c>
      <c r="AR352" s="103" t="s">
        <v>399</v>
      </c>
      <c r="AS352" s="101">
        <f t="shared" si="62"/>
        <v>147.53018660812293</v>
      </c>
      <c r="AT352" s="101">
        <f t="shared" si="63"/>
        <v>147.56498660812292</v>
      </c>
      <c r="AU352" s="102">
        <f t="shared" si="64"/>
        <v>27</v>
      </c>
      <c r="AV352" s="102" t="str">
        <f t="shared" si="65"/>
        <v>Greensborough</v>
      </c>
      <c r="AW352" s="101">
        <f t="shared" si="66"/>
        <v>1.4163484313820274</v>
      </c>
      <c r="AX352" s="71"/>
      <c r="AY352" s="71"/>
      <c r="AZ352" s="71"/>
      <c r="BA352" s="71"/>
    </row>
    <row r="353" spans="1:53" x14ac:dyDescent="0.3">
      <c r="A353" s="87">
        <v>349</v>
      </c>
      <c r="C353" s="88" t="s">
        <v>415</v>
      </c>
      <c r="D353" s="92">
        <v>3473</v>
      </c>
      <c r="E353" s="92">
        <v>3508</v>
      </c>
      <c r="F353" s="92">
        <v>3542</v>
      </c>
      <c r="G353" s="92">
        <v>3594</v>
      </c>
      <c r="H353" s="92">
        <v>3658</v>
      </c>
      <c r="I353" s="92">
        <v>3714</v>
      </c>
      <c r="J353" s="92">
        <v>3774</v>
      </c>
      <c r="K353" s="90">
        <v>3819</v>
      </c>
      <c r="L353" s="90">
        <v>3893</v>
      </c>
      <c r="M353" s="90">
        <v>3955</v>
      </c>
      <c r="N353" s="90">
        <v>4014</v>
      </c>
      <c r="O353" s="90">
        <v>4043</v>
      </c>
      <c r="P353" s="90">
        <v>3976</v>
      </c>
      <c r="Q353" s="90">
        <v>3992</v>
      </c>
      <c r="R353" s="90">
        <v>4021</v>
      </c>
      <c r="S353" s="90">
        <v>4080</v>
      </c>
      <c r="T353" s="90">
        <v>4115</v>
      </c>
      <c r="U353" s="90">
        <v>4167</v>
      </c>
      <c r="V353" s="90">
        <v>4223</v>
      </c>
      <c r="W353" s="90">
        <v>4268</v>
      </c>
      <c r="X353" s="90"/>
      <c r="Y353" s="90">
        <f t="shared" si="58"/>
        <v>795</v>
      </c>
      <c r="Z353" s="90">
        <f t="shared" si="59"/>
        <v>22.890872444572416</v>
      </c>
      <c r="AA353" s="90">
        <f t="shared" si="60"/>
        <v>284</v>
      </c>
      <c r="AB353" s="90">
        <f t="shared" si="61"/>
        <v>168</v>
      </c>
      <c r="AC353" s="86"/>
      <c r="AP353" s="78"/>
      <c r="AQ353" s="109">
        <v>349</v>
      </c>
      <c r="AR353" s="103" t="s">
        <v>415</v>
      </c>
      <c r="AS353" s="101">
        <f t="shared" si="62"/>
        <v>22.890872444572416</v>
      </c>
      <c r="AT353" s="101">
        <f t="shared" si="63"/>
        <v>22.925772444572416</v>
      </c>
      <c r="AU353" s="102">
        <f t="shared" si="64"/>
        <v>168</v>
      </c>
      <c r="AV353" s="102" t="str">
        <f t="shared" si="65"/>
        <v>Rowville - South</v>
      </c>
      <c r="AW353" s="101">
        <f t="shared" si="66"/>
        <v>1.373706104285576</v>
      </c>
      <c r="AX353" s="71"/>
      <c r="AY353" s="71"/>
      <c r="AZ353" s="71"/>
      <c r="BA353" s="71"/>
    </row>
    <row r="354" spans="1:53" x14ac:dyDescent="0.3">
      <c r="A354" s="87">
        <v>350</v>
      </c>
      <c r="C354" s="88" t="s">
        <v>408</v>
      </c>
      <c r="D354" s="89">
        <v>17004</v>
      </c>
      <c r="E354" s="89">
        <v>17061</v>
      </c>
      <c r="F354" s="89">
        <v>17184</v>
      </c>
      <c r="G354" s="89">
        <v>17266</v>
      </c>
      <c r="H354" s="89">
        <v>17553</v>
      </c>
      <c r="I354" s="89">
        <v>17900</v>
      </c>
      <c r="J354" s="89">
        <v>17948</v>
      </c>
      <c r="K354" s="90">
        <v>17907</v>
      </c>
      <c r="L354" s="90">
        <v>17908</v>
      </c>
      <c r="M354" s="90">
        <v>17841</v>
      </c>
      <c r="N354" s="90">
        <v>17945</v>
      </c>
      <c r="O354" s="90">
        <v>17971</v>
      </c>
      <c r="P354" s="90">
        <v>18691</v>
      </c>
      <c r="Q354" s="90">
        <v>19117</v>
      </c>
      <c r="R354" s="90">
        <v>19270</v>
      </c>
      <c r="S354" s="90">
        <v>19402</v>
      </c>
      <c r="T354" s="90">
        <v>19442</v>
      </c>
      <c r="U354" s="90">
        <v>19449</v>
      </c>
      <c r="V354" s="90">
        <v>18618</v>
      </c>
      <c r="W354" s="90">
        <v>18809</v>
      </c>
      <c r="X354" s="90"/>
      <c r="Y354" s="90">
        <f t="shared" si="58"/>
        <v>1805</v>
      </c>
      <c r="Z354" s="90">
        <f t="shared" si="59"/>
        <v>10.615149376617266</v>
      </c>
      <c r="AA354" s="90">
        <f t="shared" si="60"/>
        <v>211</v>
      </c>
      <c r="AB354" s="90">
        <f t="shared" si="61"/>
        <v>272</v>
      </c>
      <c r="AC354" s="86"/>
      <c r="AP354" s="78"/>
      <c r="AQ354" s="109">
        <v>350</v>
      </c>
      <c r="AR354" s="103" t="s">
        <v>408</v>
      </c>
      <c r="AS354" s="101">
        <f t="shared" si="62"/>
        <v>10.615149376617266</v>
      </c>
      <c r="AT354" s="101">
        <f t="shared" si="63"/>
        <v>10.650149376617266</v>
      </c>
      <c r="AU354" s="102">
        <f t="shared" si="64"/>
        <v>272</v>
      </c>
      <c r="AV354" s="102" t="str">
        <f t="shared" si="65"/>
        <v>Frankston North</v>
      </c>
      <c r="AW354" s="101">
        <f t="shared" si="66"/>
        <v>1.2608272256675721</v>
      </c>
      <c r="AX354" s="71"/>
      <c r="AY354" s="71"/>
      <c r="AZ354" s="71"/>
      <c r="BA354" s="71"/>
    </row>
    <row r="355" spans="1:53" x14ac:dyDescent="0.3">
      <c r="A355" s="87">
        <v>351</v>
      </c>
      <c r="C355" s="88" t="s">
        <v>155</v>
      </c>
      <c r="D355" s="89">
        <v>9375</v>
      </c>
      <c r="E355" s="89">
        <v>9532</v>
      </c>
      <c r="F355" s="89">
        <v>9719</v>
      </c>
      <c r="G355" s="89">
        <v>9963</v>
      </c>
      <c r="H355" s="89">
        <v>10126</v>
      </c>
      <c r="I355" s="89">
        <v>10343</v>
      </c>
      <c r="J355" s="89">
        <v>10400</v>
      </c>
      <c r="K355" s="90">
        <v>10396</v>
      </c>
      <c r="L355" s="90">
        <v>11243</v>
      </c>
      <c r="M355" s="90">
        <v>11688</v>
      </c>
      <c r="N355" s="90">
        <v>12227</v>
      </c>
      <c r="O355" s="90">
        <v>12475</v>
      </c>
      <c r="P355" s="90">
        <v>12357</v>
      </c>
      <c r="Q355" s="90">
        <v>12761</v>
      </c>
      <c r="R355" s="90">
        <v>13169</v>
      </c>
      <c r="S355" s="90">
        <v>13509</v>
      </c>
      <c r="T355" s="90">
        <v>13686</v>
      </c>
      <c r="U355" s="90">
        <v>13262</v>
      </c>
      <c r="V355" s="90">
        <v>11884</v>
      </c>
      <c r="W355" s="90">
        <v>12512</v>
      </c>
      <c r="X355" s="90"/>
      <c r="Y355" s="90">
        <f t="shared" si="58"/>
        <v>3137</v>
      </c>
      <c r="Z355" s="90">
        <f t="shared" si="59"/>
        <v>33.461333333333329</v>
      </c>
      <c r="AA355" s="90">
        <f t="shared" si="60"/>
        <v>141</v>
      </c>
      <c r="AB355" s="90">
        <f t="shared" si="61"/>
        <v>104</v>
      </c>
      <c r="AC355" s="86"/>
      <c r="AP355" s="78"/>
      <c r="AQ355" s="109">
        <v>351</v>
      </c>
      <c r="AR355" s="103" t="s">
        <v>155</v>
      </c>
      <c r="AS355" s="101">
        <f t="shared" si="62"/>
        <v>33.461333333333329</v>
      </c>
      <c r="AT355" s="101">
        <f t="shared" si="63"/>
        <v>33.496433333333329</v>
      </c>
      <c r="AU355" s="102">
        <f t="shared" si="64"/>
        <v>104</v>
      </c>
      <c r="AV355" s="102" t="str">
        <f t="shared" si="65"/>
        <v>Kyabram</v>
      </c>
      <c r="AW355" s="101">
        <f t="shared" si="66"/>
        <v>1.0798338717120441</v>
      </c>
      <c r="AX355" s="71"/>
      <c r="AY355" s="71"/>
      <c r="AZ355" s="71"/>
      <c r="BA355" s="71"/>
    </row>
    <row r="356" spans="1:53" x14ac:dyDescent="0.3">
      <c r="A356" s="87">
        <v>352</v>
      </c>
      <c r="C356" s="88" t="s">
        <v>245</v>
      </c>
      <c r="D356" s="89">
        <v>12121</v>
      </c>
      <c r="E356" s="89">
        <v>14066</v>
      </c>
      <c r="F356" s="89">
        <v>16089</v>
      </c>
      <c r="G356" s="89">
        <v>19276</v>
      </c>
      <c r="H356" s="89">
        <v>22982</v>
      </c>
      <c r="I356" s="89">
        <v>27880</v>
      </c>
      <c r="J356" s="89">
        <v>34005</v>
      </c>
      <c r="K356" s="90">
        <v>39119</v>
      </c>
      <c r="L356" s="90">
        <v>45284</v>
      </c>
      <c r="M356" s="90">
        <v>50921</v>
      </c>
      <c r="N356" s="90">
        <v>55150</v>
      </c>
      <c r="O356" s="90">
        <v>59383</v>
      </c>
      <c r="P356" s="90">
        <v>25079</v>
      </c>
      <c r="Q356" s="90">
        <v>25664</v>
      </c>
      <c r="R356" s="90">
        <v>25930</v>
      </c>
      <c r="S356" s="90">
        <v>26154</v>
      </c>
      <c r="T356" s="90">
        <v>23879</v>
      </c>
      <c r="U356" s="90">
        <v>25831</v>
      </c>
      <c r="V356" s="90">
        <v>25114</v>
      </c>
      <c r="W356" s="90">
        <v>25467</v>
      </c>
      <c r="X356" s="90"/>
      <c r="Y356" s="90">
        <f t="shared" si="58"/>
        <v>13346</v>
      </c>
      <c r="Z356" s="90">
        <f t="shared" si="59"/>
        <v>110.1064268624701</v>
      </c>
      <c r="AA356" s="90">
        <f t="shared" si="60"/>
        <v>26</v>
      </c>
      <c r="AB356" s="90">
        <f t="shared" si="61"/>
        <v>38</v>
      </c>
      <c r="AC356" s="86"/>
      <c r="AP356" s="78"/>
      <c r="AQ356" s="109">
        <v>352</v>
      </c>
      <c r="AR356" s="103" t="s">
        <v>245</v>
      </c>
      <c r="AS356" s="101">
        <f t="shared" si="62"/>
        <v>110.1064268624701</v>
      </c>
      <c r="AT356" s="101">
        <f t="shared" si="63"/>
        <v>110.1416268624701</v>
      </c>
      <c r="AU356" s="102">
        <f t="shared" si="64"/>
        <v>38</v>
      </c>
      <c r="AV356" s="102" t="str">
        <f t="shared" si="65"/>
        <v>Wheelers Hill</v>
      </c>
      <c r="AW356" s="101">
        <f t="shared" si="66"/>
        <v>1.0503493134184534</v>
      </c>
      <c r="AX356" s="71"/>
      <c r="AY356" s="71"/>
      <c r="AZ356" s="71"/>
      <c r="BA356" s="71"/>
    </row>
    <row r="357" spans="1:53" x14ac:dyDescent="0.3">
      <c r="A357" s="87">
        <v>353</v>
      </c>
      <c r="C357" s="88" t="s">
        <v>160</v>
      </c>
      <c r="D357" s="89">
        <v>13831</v>
      </c>
      <c r="E357" s="89">
        <v>14110</v>
      </c>
      <c r="F357" s="89">
        <v>14406</v>
      </c>
      <c r="G357" s="89">
        <v>14572</v>
      </c>
      <c r="H357" s="89">
        <v>14860</v>
      </c>
      <c r="I357" s="89">
        <v>15292</v>
      </c>
      <c r="J357" s="89">
        <v>15566</v>
      </c>
      <c r="K357" s="90">
        <v>15778</v>
      </c>
      <c r="L357" s="90">
        <v>16688</v>
      </c>
      <c r="M357" s="90">
        <v>17527</v>
      </c>
      <c r="N357" s="90">
        <v>18927</v>
      </c>
      <c r="O357" s="90">
        <v>20154</v>
      </c>
      <c r="P357" s="90">
        <v>22677</v>
      </c>
      <c r="Q357" s="90">
        <v>23657</v>
      </c>
      <c r="R357" s="90">
        <v>24654</v>
      </c>
      <c r="S357" s="90">
        <v>25051</v>
      </c>
      <c r="T357" s="90">
        <v>25298</v>
      </c>
      <c r="U357" s="90">
        <v>24171</v>
      </c>
      <c r="V357" s="90">
        <v>21756</v>
      </c>
      <c r="W357" s="90">
        <v>23446</v>
      </c>
      <c r="X357" s="90"/>
      <c r="Y357" s="90">
        <f t="shared" si="58"/>
        <v>9615</v>
      </c>
      <c r="Z357" s="90">
        <f t="shared" si="59"/>
        <v>69.517749981924652</v>
      </c>
      <c r="AA357" s="90">
        <f t="shared" si="60"/>
        <v>38</v>
      </c>
      <c r="AB357" s="90">
        <f t="shared" si="61"/>
        <v>55</v>
      </c>
      <c r="AC357" s="86"/>
      <c r="AP357" s="78"/>
      <c r="AQ357" s="109">
        <v>353</v>
      </c>
      <c r="AR357" s="103" t="s">
        <v>160</v>
      </c>
      <c r="AS357" s="101">
        <f t="shared" si="62"/>
        <v>69.517749981924652</v>
      </c>
      <c r="AT357" s="101">
        <f t="shared" si="63"/>
        <v>69.553049981924659</v>
      </c>
      <c r="AU357" s="102">
        <f t="shared" si="64"/>
        <v>55</v>
      </c>
      <c r="AV357" s="102" t="str">
        <f t="shared" si="65"/>
        <v>Surrey Hills (West) - Canterbury</v>
      </c>
      <c r="AW357" s="101">
        <f t="shared" si="66"/>
        <v>0.91674462114125344</v>
      </c>
      <c r="AX357" s="71"/>
      <c r="AY357" s="71"/>
      <c r="AZ357" s="71"/>
      <c r="BA357" s="71"/>
    </row>
    <row r="358" spans="1:53" x14ac:dyDescent="0.3">
      <c r="A358" s="87">
        <v>354</v>
      </c>
      <c r="C358" s="88" t="s">
        <v>148</v>
      </c>
      <c r="D358" s="89">
        <v>5183</v>
      </c>
      <c r="E358" s="89">
        <v>5289</v>
      </c>
      <c r="F358" s="89">
        <v>5538</v>
      </c>
      <c r="G358" s="89">
        <v>5837</v>
      </c>
      <c r="H358" s="89">
        <v>6118</v>
      </c>
      <c r="I358" s="89">
        <v>6380</v>
      </c>
      <c r="J358" s="89">
        <v>6418</v>
      </c>
      <c r="K358" s="90">
        <v>6426</v>
      </c>
      <c r="L358" s="90">
        <v>6447</v>
      </c>
      <c r="M358" s="90">
        <v>6539</v>
      </c>
      <c r="N358" s="90">
        <v>6685</v>
      </c>
      <c r="O358" s="90">
        <v>6850</v>
      </c>
      <c r="P358" s="90">
        <v>6607</v>
      </c>
      <c r="Q358" s="90">
        <v>6814</v>
      </c>
      <c r="R358" s="90">
        <v>6924</v>
      </c>
      <c r="S358" s="90">
        <v>7010</v>
      </c>
      <c r="T358" s="90">
        <v>6904</v>
      </c>
      <c r="U358" s="90">
        <v>6471</v>
      </c>
      <c r="V358" s="90">
        <v>6573</v>
      </c>
      <c r="W358" s="90">
        <v>6789</v>
      </c>
      <c r="X358" s="90"/>
      <c r="Y358" s="90">
        <f t="shared" si="58"/>
        <v>1606</v>
      </c>
      <c r="Z358" s="90">
        <f t="shared" si="59"/>
        <v>30.985915492957744</v>
      </c>
      <c r="AA358" s="90">
        <f t="shared" si="60"/>
        <v>232</v>
      </c>
      <c r="AB358" s="90">
        <f t="shared" si="61"/>
        <v>119</v>
      </c>
      <c r="AC358" s="86"/>
      <c r="AP358" s="78"/>
      <c r="AQ358" s="109">
        <v>354</v>
      </c>
      <c r="AR358" s="103" t="s">
        <v>148</v>
      </c>
      <c r="AS358" s="101">
        <f t="shared" si="62"/>
        <v>30.985915492957744</v>
      </c>
      <c r="AT358" s="101">
        <f t="shared" si="63"/>
        <v>31.021315492957743</v>
      </c>
      <c r="AU358" s="102">
        <f t="shared" si="64"/>
        <v>119</v>
      </c>
      <c r="AV358" s="102" t="str">
        <f t="shared" si="65"/>
        <v>Numurkah</v>
      </c>
      <c r="AW358" s="101">
        <f t="shared" si="66"/>
        <v>0.69461271302802685</v>
      </c>
      <c r="AX358" s="71"/>
      <c r="AY358" s="71"/>
      <c r="AZ358" s="71"/>
      <c r="BA358" s="71"/>
    </row>
    <row r="359" spans="1:53" x14ac:dyDescent="0.3">
      <c r="A359" s="87">
        <v>355</v>
      </c>
      <c r="C359" s="88" t="s">
        <v>149</v>
      </c>
      <c r="D359" s="89">
        <v>8167</v>
      </c>
      <c r="E359" s="89">
        <v>9097</v>
      </c>
      <c r="F359" s="89">
        <v>9863</v>
      </c>
      <c r="G359" s="89">
        <v>10697</v>
      </c>
      <c r="H359" s="89">
        <v>11408</v>
      </c>
      <c r="I359" s="89">
        <v>11931</v>
      </c>
      <c r="J359" s="89">
        <v>12130</v>
      </c>
      <c r="K359" s="90">
        <v>12174</v>
      </c>
      <c r="L359" s="90">
        <v>13576</v>
      </c>
      <c r="M359" s="90">
        <v>15621</v>
      </c>
      <c r="N359" s="90">
        <v>16850</v>
      </c>
      <c r="O359" s="90">
        <v>17963</v>
      </c>
      <c r="P359" s="90">
        <v>20470</v>
      </c>
      <c r="Q359" s="90">
        <v>22210</v>
      </c>
      <c r="R359" s="90">
        <v>24424</v>
      </c>
      <c r="S359" s="90">
        <v>26324</v>
      </c>
      <c r="T359" s="90">
        <v>27444</v>
      </c>
      <c r="U359" s="90">
        <v>26354</v>
      </c>
      <c r="V359" s="90">
        <v>24199</v>
      </c>
      <c r="W359" s="90">
        <v>26166</v>
      </c>
      <c r="X359" s="90"/>
      <c r="Y359" s="90">
        <f t="shared" si="58"/>
        <v>17999</v>
      </c>
      <c r="Z359" s="90">
        <f t="shared" si="59"/>
        <v>220.3869229827354</v>
      </c>
      <c r="AA359" s="90">
        <f t="shared" si="60"/>
        <v>12</v>
      </c>
      <c r="AB359" s="90">
        <f t="shared" si="61"/>
        <v>18</v>
      </c>
      <c r="AC359" s="86"/>
      <c r="AP359" s="78"/>
      <c r="AQ359" s="109">
        <v>355</v>
      </c>
      <c r="AR359" s="103" t="s">
        <v>149</v>
      </c>
      <c r="AS359" s="101">
        <f t="shared" si="62"/>
        <v>220.3869229827354</v>
      </c>
      <c r="AT359" s="101">
        <f t="shared" si="63"/>
        <v>220.42242298273541</v>
      </c>
      <c r="AU359" s="102">
        <f t="shared" si="64"/>
        <v>18</v>
      </c>
      <c r="AV359" s="102" t="str">
        <f t="shared" si="65"/>
        <v>Carlton North - Princes Hill</v>
      </c>
      <c r="AW359" s="101">
        <f t="shared" si="66"/>
        <v>0.55398396982555398</v>
      </c>
      <c r="AX359" s="71"/>
      <c r="AY359" s="71"/>
      <c r="AZ359" s="71"/>
      <c r="BA359" s="71"/>
    </row>
    <row r="360" spans="1:53" x14ac:dyDescent="0.3">
      <c r="A360" s="87">
        <v>356</v>
      </c>
      <c r="C360" s="91" t="s">
        <v>550</v>
      </c>
      <c r="D360" s="92">
        <v>6636</v>
      </c>
      <c r="E360" s="92">
        <v>6634</v>
      </c>
      <c r="F360" s="92">
        <v>6635</v>
      </c>
      <c r="G360" s="92">
        <v>6638</v>
      </c>
      <c r="H360" s="92">
        <v>6626</v>
      </c>
      <c r="I360" s="92">
        <v>6604</v>
      </c>
      <c r="J360" s="92">
        <v>6495</v>
      </c>
      <c r="K360" s="92">
        <v>6437</v>
      </c>
      <c r="L360" s="92">
        <v>6345</v>
      </c>
      <c r="M360" s="92">
        <v>6235</v>
      </c>
      <c r="N360" s="92">
        <v>6119</v>
      </c>
      <c r="O360" s="92">
        <v>6077</v>
      </c>
      <c r="P360" s="92">
        <v>6127</v>
      </c>
      <c r="Q360" s="92">
        <v>6111</v>
      </c>
      <c r="R360" s="92">
        <v>6093</v>
      </c>
      <c r="S360" s="92">
        <v>6048</v>
      </c>
      <c r="T360" s="92">
        <v>6022</v>
      </c>
      <c r="U360" s="92">
        <v>6026</v>
      </c>
      <c r="V360" s="92">
        <v>6233</v>
      </c>
      <c r="W360" s="92">
        <v>6213</v>
      </c>
      <c r="X360" s="92"/>
      <c r="Y360" s="90">
        <f t="shared" si="58"/>
        <v>-423</v>
      </c>
      <c r="Z360" s="90">
        <f t="shared" si="59"/>
        <v>-6.3743218806509949</v>
      </c>
      <c r="AA360" s="90">
        <f t="shared" si="60"/>
        <v>394</v>
      </c>
      <c r="AB360" s="90">
        <f t="shared" si="61"/>
        <v>399</v>
      </c>
      <c r="AC360" s="86"/>
      <c r="AP360" s="78"/>
      <c r="AQ360" s="109">
        <v>356</v>
      </c>
      <c r="AR360" s="104" t="s">
        <v>550</v>
      </c>
      <c r="AS360" s="101">
        <f t="shared" si="62"/>
        <v>-6.3743218806509949</v>
      </c>
      <c r="AT360" s="101">
        <f t="shared" si="63"/>
        <v>-6.3387218806509953</v>
      </c>
      <c r="AU360" s="102">
        <f t="shared" si="64"/>
        <v>404</v>
      </c>
      <c r="AV360" s="102" t="str">
        <f t="shared" si="65"/>
        <v>Ararat Region</v>
      </c>
      <c r="AW360" s="101">
        <f t="shared" si="66"/>
        <v>0.44472681067344344</v>
      </c>
      <c r="AX360" s="71"/>
      <c r="AY360" s="71"/>
      <c r="AZ360" s="71"/>
      <c r="BA360" s="71"/>
    </row>
    <row r="361" spans="1:53" x14ac:dyDescent="0.3">
      <c r="A361" s="87">
        <v>357</v>
      </c>
      <c r="C361" s="88" t="s">
        <v>340</v>
      </c>
      <c r="D361" s="89">
        <v>18641</v>
      </c>
      <c r="E361" s="89">
        <v>18716</v>
      </c>
      <c r="F361" s="89">
        <v>19033</v>
      </c>
      <c r="G361" s="89">
        <v>19245</v>
      </c>
      <c r="H361" s="89">
        <v>19586</v>
      </c>
      <c r="I361" s="89">
        <v>19969</v>
      </c>
      <c r="J361" s="89">
        <v>20353</v>
      </c>
      <c r="K361" s="90">
        <v>20712</v>
      </c>
      <c r="L361" s="90">
        <v>20838</v>
      </c>
      <c r="M361" s="90">
        <v>20922</v>
      </c>
      <c r="N361" s="90">
        <v>21202</v>
      </c>
      <c r="O361" s="90">
        <v>21943</v>
      </c>
      <c r="P361" s="90">
        <v>22953</v>
      </c>
      <c r="Q361" s="90">
        <v>23256</v>
      </c>
      <c r="R361" s="90">
        <v>23642</v>
      </c>
      <c r="S361" s="90">
        <v>23915</v>
      </c>
      <c r="T361" s="90">
        <v>23882</v>
      </c>
      <c r="U361" s="90">
        <v>22813</v>
      </c>
      <c r="V361" s="90">
        <v>22639</v>
      </c>
      <c r="W361" s="90">
        <v>23509</v>
      </c>
      <c r="X361" s="90"/>
      <c r="Y361" s="90">
        <f t="shared" si="58"/>
        <v>4868</v>
      </c>
      <c r="Z361" s="90">
        <f t="shared" si="59"/>
        <v>26.114478836972268</v>
      </c>
      <c r="AA361" s="90">
        <f t="shared" si="60"/>
        <v>91</v>
      </c>
      <c r="AB361" s="90">
        <f t="shared" si="61"/>
        <v>147</v>
      </c>
      <c r="AC361" s="86"/>
      <c r="AP361" s="78"/>
      <c r="AQ361" s="109">
        <v>357</v>
      </c>
      <c r="AR361" s="103" t="s">
        <v>340</v>
      </c>
      <c r="AS361" s="101">
        <f t="shared" si="62"/>
        <v>26.114478836972268</v>
      </c>
      <c r="AT361" s="101">
        <f t="shared" si="63"/>
        <v>26.150178836972266</v>
      </c>
      <c r="AU361" s="102">
        <f t="shared" si="64"/>
        <v>146</v>
      </c>
      <c r="AV361" s="102" t="str">
        <f t="shared" si="65"/>
        <v>Dandenong North</v>
      </c>
      <c r="AW361" s="101">
        <f t="shared" si="66"/>
        <v>0.33286615276804488</v>
      </c>
      <c r="AX361" s="71"/>
      <c r="AY361" s="71"/>
      <c r="AZ361" s="71"/>
      <c r="BA361" s="71"/>
    </row>
    <row r="362" spans="1:53" x14ac:dyDescent="0.3">
      <c r="A362" s="87">
        <v>358</v>
      </c>
      <c r="C362" s="88" t="s">
        <v>341</v>
      </c>
      <c r="D362" s="89">
        <v>11678</v>
      </c>
      <c r="E362" s="89">
        <v>11738</v>
      </c>
      <c r="F362" s="89">
        <v>12064</v>
      </c>
      <c r="G362" s="89">
        <v>12217</v>
      </c>
      <c r="H362" s="89">
        <v>12452</v>
      </c>
      <c r="I362" s="89">
        <v>12650</v>
      </c>
      <c r="J362" s="89">
        <v>12715</v>
      </c>
      <c r="K362" s="90">
        <v>12687</v>
      </c>
      <c r="L362" s="90">
        <v>12783</v>
      </c>
      <c r="M362" s="90">
        <v>12696</v>
      </c>
      <c r="N362" s="90">
        <v>12797</v>
      </c>
      <c r="O362" s="90">
        <v>12846</v>
      </c>
      <c r="P362" s="90">
        <v>13285</v>
      </c>
      <c r="Q362" s="90">
        <v>13321</v>
      </c>
      <c r="R362" s="90">
        <v>13372</v>
      </c>
      <c r="S362" s="90">
        <v>13408</v>
      </c>
      <c r="T362" s="90">
        <v>13399</v>
      </c>
      <c r="U362" s="90">
        <v>12866</v>
      </c>
      <c r="V362" s="90">
        <v>12463</v>
      </c>
      <c r="W362" s="90">
        <v>12828</v>
      </c>
      <c r="X362" s="90"/>
      <c r="Y362" s="90">
        <f t="shared" si="58"/>
        <v>1150</v>
      </c>
      <c r="Z362" s="90">
        <f t="shared" si="59"/>
        <v>9.8475766398355891</v>
      </c>
      <c r="AA362" s="90">
        <f t="shared" si="60"/>
        <v>262</v>
      </c>
      <c r="AB362" s="90">
        <f t="shared" si="61"/>
        <v>281</v>
      </c>
      <c r="AC362" s="86"/>
      <c r="AP362" s="78"/>
      <c r="AQ362" s="109">
        <v>358</v>
      </c>
      <c r="AR362" s="103" t="s">
        <v>341</v>
      </c>
      <c r="AS362" s="101">
        <f t="shared" si="62"/>
        <v>9.8475766398355891</v>
      </c>
      <c r="AT362" s="101">
        <f t="shared" si="63"/>
        <v>9.8833766398355891</v>
      </c>
      <c r="AU362" s="102">
        <f t="shared" si="64"/>
        <v>281</v>
      </c>
      <c r="AV362" s="102" t="str">
        <f t="shared" si="65"/>
        <v>West Melbourne</v>
      </c>
      <c r="AW362" s="101">
        <f t="shared" si="66"/>
        <v>0</v>
      </c>
      <c r="AX362" s="71"/>
      <c r="AY362" s="71"/>
      <c r="AZ362" s="71"/>
      <c r="BA362" s="71"/>
    </row>
    <row r="363" spans="1:53" x14ac:dyDescent="0.3">
      <c r="A363" s="87">
        <v>359</v>
      </c>
      <c r="C363" s="88" t="s">
        <v>357</v>
      </c>
      <c r="D363" s="89">
        <v>18748</v>
      </c>
      <c r="E363" s="89">
        <v>18824</v>
      </c>
      <c r="F363" s="89">
        <v>18746</v>
      </c>
      <c r="G363" s="89">
        <v>18884</v>
      </c>
      <c r="H363" s="89">
        <v>19102</v>
      </c>
      <c r="I363" s="89">
        <v>19343</v>
      </c>
      <c r="J363" s="89">
        <v>19562</v>
      </c>
      <c r="K363" s="90">
        <v>19800</v>
      </c>
      <c r="L363" s="90">
        <v>19842</v>
      </c>
      <c r="M363" s="90">
        <v>19938</v>
      </c>
      <c r="N363" s="90">
        <v>20087</v>
      </c>
      <c r="O363" s="90">
        <v>20319</v>
      </c>
      <c r="P363" s="90">
        <v>21270</v>
      </c>
      <c r="Q363" s="90">
        <v>21437</v>
      </c>
      <c r="R363" s="90">
        <v>21686</v>
      </c>
      <c r="S363" s="90">
        <v>21795</v>
      </c>
      <c r="T363" s="90">
        <v>21624</v>
      </c>
      <c r="U363" s="90">
        <v>20800</v>
      </c>
      <c r="V363" s="90">
        <v>20335</v>
      </c>
      <c r="W363" s="90">
        <v>20760</v>
      </c>
      <c r="X363" s="90"/>
      <c r="Y363" s="90">
        <f t="shared" si="58"/>
        <v>2012</v>
      </c>
      <c r="Z363" s="90">
        <f t="shared" si="59"/>
        <v>10.731811393215276</v>
      </c>
      <c r="AA363" s="90">
        <f t="shared" si="60"/>
        <v>198</v>
      </c>
      <c r="AB363" s="90">
        <f t="shared" si="61"/>
        <v>271</v>
      </c>
      <c r="AC363" s="86"/>
      <c r="AP363" s="78"/>
      <c r="AQ363" s="109">
        <v>359</v>
      </c>
      <c r="AR363" s="103" t="s">
        <v>357</v>
      </c>
      <c r="AS363" s="101">
        <f t="shared" si="62"/>
        <v>10.731811393215276</v>
      </c>
      <c r="AT363" s="101">
        <f t="shared" si="63"/>
        <v>10.767711393215276</v>
      </c>
      <c r="AU363" s="102">
        <f t="shared" si="64"/>
        <v>271</v>
      </c>
      <c r="AV363" s="102" t="str">
        <f t="shared" si="65"/>
        <v>Moorabbin Airport</v>
      </c>
      <c r="AW363" s="101">
        <f t="shared" si="66"/>
        <v>0</v>
      </c>
      <c r="AX363" s="71"/>
      <c r="AY363" s="71"/>
      <c r="AZ363" s="71"/>
      <c r="BA363" s="71"/>
    </row>
    <row r="364" spans="1:53" x14ac:dyDescent="0.3">
      <c r="A364" s="87">
        <v>360</v>
      </c>
      <c r="C364" s="88" t="s">
        <v>358</v>
      </c>
      <c r="D364" s="89">
        <v>16328</v>
      </c>
      <c r="E364" s="89">
        <v>16148</v>
      </c>
      <c r="F364" s="89">
        <v>15963</v>
      </c>
      <c r="G364" s="89">
        <v>15975</v>
      </c>
      <c r="H364" s="89">
        <v>16187</v>
      </c>
      <c r="I364" s="89">
        <v>16535</v>
      </c>
      <c r="J364" s="89">
        <v>16882</v>
      </c>
      <c r="K364" s="90">
        <v>17092</v>
      </c>
      <c r="L364" s="90">
        <v>17061</v>
      </c>
      <c r="M364" s="90">
        <v>17079</v>
      </c>
      <c r="N364" s="90">
        <v>17199</v>
      </c>
      <c r="O364" s="90">
        <v>17355</v>
      </c>
      <c r="P364" s="90">
        <v>18352</v>
      </c>
      <c r="Q364" s="90">
        <v>18336</v>
      </c>
      <c r="R364" s="90">
        <v>18487</v>
      </c>
      <c r="S364" s="90">
        <v>18554</v>
      </c>
      <c r="T364" s="90">
        <v>18403</v>
      </c>
      <c r="U364" s="90">
        <v>17690</v>
      </c>
      <c r="V364" s="90">
        <v>17134</v>
      </c>
      <c r="W364" s="90">
        <v>17496</v>
      </c>
      <c r="X364" s="90"/>
      <c r="Y364" s="90">
        <f t="shared" si="58"/>
        <v>1168</v>
      </c>
      <c r="Z364" s="90">
        <f t="shared" si="59"/>
        <v>7.1533561979421858</v>
      </c>
      <c r="AA364" s="90">
        <f t="shared" si="60"/>
        <v>260</v>
      </c>
      <c r="AB364" s="90">
        <f t="shared" si="61"/>
        <v>305</v>
      </c>
      <c r="AC364" s="86"/>
      <c r="AP364" s="78"/>
      <c r="AQ364" s="109">
        <v>360</v>
      </c>
      <c r="AR364" s="103" t="s">
        <v>358</v>
      </c>
      <c r="AS364" s="101">
        <f t="shared" si="62"/>
        <v>7.1533561979421858</v>
      </c>
      <c r="AT364" s="101">
        <f t="shared" si="63"/>
        <v>7.1893561979421854</v>
      </c>
      <c r="AU364" s="102">
        <f t="shared" si="64"/>
        <v>306</v>
      </c>
      <c r="AV364" s="102" t="str">
        <f t="shared" si="65"/>
        <v>Lake King</v>
      </c>
      <c r="AW364" s="101">
        <f t="shared" si="66"/>
        <v>0</v>
      </c>
      <c r="AX364" s="71"/>
      <c r="AY364" s="71"/>
      <c r="AZ364" s="71"/>
      <c r="BA364" s="71"/>
    </row>
    <row r="365" spans="1:53" x14ac:dyDescent="0.3">
      <c r="A365" s="87">
        <v>361</v>
      </c>
      <c r="C365" s="91" t="s">
        <v>518</v>
      </c>
      <c r="D365" s="92">
        <v>3879</v>
      </c>
      <c r="E365" s="92">
        <v>3826</v>
      </c>
      <c r="F365" s="92">
        <v>3721</v>
      </c>
      <c r="G365" s="92">
        <v>3704</v>
      </c>
      <c r="H365" s="92">
        <v>3672</v>
      </c>
      <c r="I365" s="92">
        <v>3678</v>
      </c>
      <c r="J365" s="92">
        <v>3658</v>
      </c>
      <c r="K365" s="92">
        <v>3611</v>
      </c>
      <c r="L365" s="92">
        <v>3653</v>
      </c>
      <c r="M365" s="92">
        <v>3596</v>
      </c>
      <c r="N365" s="92">
        <v>3518</v>
      </c>
      <c r="O365" s="92">
        <v>3447</v>
      </c>
      <c r="P365" s="92">
        <v>3348</v>
      </c>
      <c r="Q365" s="92">
        <v>3314</v>
      </c>
      <c r="R365" s="92">
        <v>3288</v>
      </c>
      <c r="S365" s="92">
        <v>3284</v>
      </c>
      <c r="T365" s="92">
        <v>3299</v>
      </c>
      <c r="U365" s="92">
        <v>3248</v>
      </c>
      <c r="V365" s="92">
        <v>3451</v>
      </c>
      <c r="W365" s="92">
        <v>3435</v>
      </c>
      <c r="X365" s="92"/>
      <c r="Y365" s="90">
        <f t="shared" si="58"/>
        <v>-444</v>
      </c>
      <c r="Z365" s="90">
        <f t="shared" si="59"/>
        <v>-11.446249033255993</v>
      </c>
      <c r="AA365" s="90">
        <f t="shared" si="60"/>
        <v>396</v>
      </c>
      <c r="AB365" s="90">
        <f t="shared" si="61"/>
        <v>412</v>
      </c>
      <c r="AC365" s="86"/>
      <c r="AP365" s="78"/>
      <c r="AQ365" s="109">
        <v>361</v>
      </c>
      <c r="AR365" s="104" t="s">
        <v>518</v>
      </c>
      <c r="AS365" s="101">
        <f t="shared" si="62"/>
        <v>-11.446249033255993</v>
      </c>
      <c r="AT365" s="101">
        <f t="shared" si="63"/>
        <v>-11.410149033255994</v>
      </c>
      <c r="AU365" s="102">
        <f t="shared" si="64"/>
        <v>417</v>
      </c>
      <c r="AV365" s="102" t="str">
        <f t="shared" si="65"/>
        <v>Essendon Airport</v>
      </c>
      <c r="AW365" s="101">
        <f t="shared" si="66"/>
        <v>0</v>
      </c>
      <c r="AX365" s="71"/>
      <c r="AY365" s="71"/>
      <c r="AZ365" s="71"/>
      <c r="BA365" s="71"/>
    </row>
    <row r="366" spans="1:53" x14ac:dyDescent="0.3">
      <c r="A366" s="87">
        <v>362</v>
      </c>
      <c r="C366" s="88" t="s">
        <v>156</v>
      </c>
      <c r="D366" s="89">
        <v>21061</v>
      </c>
      <c r="E366" s="89">
        <v>21537</v>
      </c>
      <c r="F366" s="89">
        <v>21990</v>
      </c>
      <c r="G366" s="89">
        <v>22471</v>
      </c>
      <c r="H366" s="89">
        <v>22918</v>
      </c>
      <c r="I366" s="89">
        <v>23451</v>
      </c>
      <c r="J366" s="89">
        <v>23798</v>
      </c>
      <c r="K366" s="90">
        <v>24091</v>
      </c>
      <c r="L366" s="90">
        <v>25307</v>
      </c>
      <c r="M366" s="90">
        <v>25814</v>
      </c>
      <c r="N366" s="90">
        <v>26383</v>
      </c>
      <c r="O366" s="90">
        <v>26855</v>
      </c>
      <c r="P366" s="90">
        <v>28141</v>
      </c>
      <c r="Q366" s="90">
        <v>28934</v>
      </c>
      <c r="R366" s="90">
        <v>29886</v>
      </c>
      <c r="S366" s="90">
        <v>30447</v>
      </c>
      <c r="T366" s="90">
        <v>30772</v>
      </c>
      <c r="U366" s="90">
        <v>29248</v>
      </c>
      <c r="V366" s="90">
        <v>26538</v>
      </c>
      <c r="W366" s="90">
        <v>28666</v>
      </c>
      <c r="X366" s="90"/>
      <c r="Y366" s="90">
        <f t="shared" si="58"/>
        <v>7605</v>
      </c>
      <c r="Z366" s="90">
        <f t="shared" si="59"/>
        <v>36.109396514885333</v>
      </c>
      <c r="AA366" s="90">
        <f t="shared" si="60"/>
        <v>56</v>
      </c>
      <c r="AB366" s="90">
        <f t="shared" si="61"/>
        <v>97</v>
      </c>
      <c r="AC366" s="86"/>
      <c r="AP366" s="78"/>
      <c r="AQ366" s="109">
        <v>362</v>
      </c>
      <c r="AR366" s="103" t="s">
        <v>156</v>
      </c>
      <c r="AS366" s="101">
        <f t="shared" si="62"/>
        <v>36.109396514885333</v>
      </c>
      <c r="AT366" s="101">
        <f t="shared" si="63"/>
        <v>36.145596514885334</v>
      </c>
      <c r="AU366" s="102">
        <f t="shared" si="64"/>
        <v>97</v>
      </c>
      <c r="AV366" s="102" t="str">
        <f t="shared" si="65"/>
        <v>Wantirna</v>
      </c>
      <c r="AW366" s="101">
        <f t="shared" si="66"/>
        <v>-3.4425778022583307E-2</v>
      </c>
      <c r="AX366" s="71"/>
      <c r="AY366" s="71"/>
      <c r="AZ366" s="71"/>
      <c r="BA366" s="71"/>
    </row>
    <row r="367" spans="1:53" x14ac:dyDescent="0.3">
      <c r="A367" s="87">
        <v>363</v>
      </c>
      <c r="C367" s="88" t="s">
        <v>157</v>
      </c>
      <c r="D367" s="89">
        <v>15604</v>
      </c>
      <c r="E367" s="89">
        <v>15725</v>
      </c>
      <c r="F367" s="89">
        <v>15847</v>
      </c>
      <c r="G367" s="89">
        <v>15948</v>
      </c>
      <c r="H367" s="89">
        <v>16157</v>
      </c>
      <c r="I367" s="89">
        <v>16480</v>
      </c>
      <c r="J367" s="89">
        <v>16653</v>
      </c>
      <c r="K367" s="90">
        <v>16686</v>
      </c>
      <c r="L367" s="90">
        <v>16778</v>
      </c>
      <c r="M367" s="90">
        <v>16934</v>
      </c>
      <c r="N367" s="90">
        <v>17230</v>
      </c>
      <c r="O367" s="90">
        <v>17417</v>
      </c>
      <c r="P367" s="90">
        <v>17625</v>
      </c>
      <c r="Q367" s="90">
        <v>17916</v>
      </c>
      <c r="R367" s="90">
        <v>18262</v>
      </c>
      <c r="S367" s="90">
        <v>18583</v>
      </c>
      <c r="T367" s="90">
        <v>18709</v>
      </c>
      <c r="U367" s="90">
        <v>17891</v>
      </c>
      <c r="V367" s="90">
        <v>16005</v>
      </c>
      <c r="W367" s="90">
        <v>16758</v>
      </c>
      <c r="X367" s="90"/>
      <c r="Y367" s="90">
        <f t="shared" si="58"/>
        <v>1154</v>
      </c>
      <c r="Z367" s="90">
        <f t="shared" si="59"/>
        <v>7.3955396052294287</v>
      </c>
      <c r="AA367" s="90">
        <f t="shared" si="60"/>
        <v>261</v>
      </c>
      <c r="AB367" s="90">
        <f t="shared" si="61"/>
        <v>303</v>
      </c>
      <c r="AC367" s="86"/>
      <c r="AP367" s="78"/>
      <c r="AQ367" s="109">
        <v>363</v>
      </c>
      <c r="AR367" s="103" t="s">
        <v>157</v>
      </c>
      <c r="AS367" s="101">
        <f t="shared" si="62"/>
        <v>7.3955396052294287</v>
      </c>
      <c r="AT367" s="101">
        <f t="shared" si="63"/>
        <v>7.4318396052294284</v>
      </c>
      <c r="AU367" s="102">
        <f t="shared" si="64"/>
        <v>303</v>
      </c>
      <c r="AV367" s="102" t="str">
        <f t="shared" si="65"/>
        <v>Alps - East</v>
      </c>
      <c r="AW367" s="101">
        <f t="shared" si="66"/>
        <v>0</v>
      </c>
      <c r="AX367" s="71"/>
      <c r="AY367" s="71"/>
      <c r="AZ367" s="71"/>
      <c r="BA367" s="71"/>
    </row>
    <row r="368" spans="1:53" x14ac:dyDescent="0.3">
      <c r="A368" s="87">
        <v>364</v>
      </c>
      <c r="C368" s="91" t="s">
        <v>519</v>
      </c>
      <c r="D368" s="92">
        <v>8568</v>
      </c>
      <c r="E368" s="92">
        <v>8500</v>
      </c>
      <c r="F368" s="92">
        <v>8370</v>
      </c>
      <c r="G368" s="92">
        <v>8405</v>
      </c>
      <c r="H368" s="92">
        <v>8427</v>
      </c>
      <c r="I368" s="92">
        <v>8451</v>
      </c>
      <c r="J368" s="92">
        <v>8466</v>
      </c>
      <c r="K368" s="92">
        <v>8453</v>
      </c>
      <c r="L368" s="92">
        <v>8298</v>
      </c>
      <c r="M368" s="92">
        <v>8190</v>
      </c>
      <c r="N368" s="92">
        <v>8207</v>
      </c>
      <c r="O368" s="92">
        <v>8124</v>
      </c>
      <c r="P368" s="92">
        <v>8237</v>
      </c>
      <c r="Q368" s="92">
        <v>8184</v>
      </c>
      <c r="R368" s="92">
        <v>8128</v>
      </c>
      <c r="S368" s="92">
        <v>8109</v>
      </c>
      <c r="T368" s="92">
        <v>8093</v>
      </c>
      <c r="U368" s="92">
        <v>8124</v>
      </c>
      <c r="V368" s="92">
        <v>8442</v>
      </c>
      <c r="W368" s="92">
        <v>8459</v>
      </c>
      <c r="X368" s="92"/>
      <c r="Y368" s="90">
        <f t="shared" si="58"/>
        <v>-109</v>
      </c>
      <c r="Z368" s="90">
        <f t="shared" si="59"/>
        <v>-1.2721755368814192</v>
      </c>
      <c r="AA368" s="90">
        <f t="shared" si="60"/>
        <v>377</v>
      </c>
      <c r="AB368" s="90">
        <f t="shared" si="61"/>
        <v>367</v>
      </c>
      <c r="AC368" s="86"/>
      <c r="AP368" s="78"/>
      <c r="AQ368" s="109">
        <v>364</v>
      </c>
      <c r="AR368" s="104" t="s">
        <v>519</v>
      </c>
      <c r="AS368" s="101">
        <f t="shared" si="62"/>
        <v>-1.2721755368814192</v>
      </c>
      <c r="AT368" s="101">
        <f t="shared" si="63"/>
        <v>-1.2357755368814192</v>
      </c>
      <c r="AU368" s="102">
        <f t="shared" si="64"/>
        <v>372</v>
      </c>
      <c r="AV368" s="102" t="str">
        <f t="shared" si="65"/>
        <v>Wantirna South</v>
      </c>
      <c r="AW368" s="101">
        <f t="shared" si="66"/>
        <v>-0.19231825924501345</v>
      </c>
      <c r="AX368" s="71"/>
      <c r="AY368" s="71"/>
      <c r="AZ368" s="71"/>
      <c r="BA368" s="71"/>
    </row>
    <row r="369" spans="1:53" x14ac:dyDescent="0.3">
      <c r="A369" s="87">
        <v>365</v>
      </c>
      <c r="C369" s="88" t="s">
        <v>432</v>
      </c>
      <c r="D369" s="92">
        <v>5054</v>
      </c>
      <c r="E369" s="92">
        <v>5310</v>
      </c>
      <c r="F369" s="92">
        <v>5597</v>
      </c>
      <c r="G369" s="92">
        <v>5927</v>
      </c>
      <c r="H369" s="92">
        <v>6246</v>
      </c>
      <c r="I369" s="92">
        <v>6568</v>
      </c>
      <c r="J369" s="92">
        <v>6823</v>
      </c>
      <c r="K369" s="90">
        <v>7095</v>
      </c>
      <c r="L369" s="90">
        <v>7389</v>
      </c>
      <c r="M369" s="90">
        <v>7652</v>
      </c>
      <c r="N369" s="90">
        <v>7978</v>
      </c>
      <c r="O369" s="90">
        <v>8313</v>
      </c>
      <c r="P369" s="90">
        <v>8749</v>
      </c>
      <c r="Q369" s="90">
        <v>9073</v>
      </c>
      <c r="R369" s="90">
        <v>9484</v>
      </c>
      <c r="S369" s="90">
        <v>9905</v>
      </c>
      <c r="T369" s="90">
        <v>10328</v>
      </c>
      <c r="U369" s="90">
        <v>10707</v>
      </c>
      <c r="V369" s="90">
        <v>11027</v>
      </c>
      <c r="W369" s="90">
        <v>11271</v>
      </c>
      <c r="X369" s="90"/>
      <c r="Y369" s="90">
        <f t="shared" si="58"/>
        <v>6217</v>
      </c>
      <c r="Z369" s="90">
        <f t="shared" si="59"/>
        <v>123.01147605856748</v>
      </c>
      <c r="AA369" s="90">
        <f t="shared" si="60"/>
        <v>70</v>
      </c>
      <c r="AB369" s="90">
        <f t="shared" si="61"/>
        <v>33</v>
      </c>
      <c r="AC369" s="86"/>
      <c r="AP369" s="78"/>
      <c r="AQ369" s="109">
        <v>365</v>
      </c>
      <c r="AR369" s="103" t="s">
        <v>432</v>
      </c>
      <c r="AS369" s="101">
        <f t="shared" si="62"/>
        <v>123.01147605856748</v>
      </c>
      <c r="AT369" s="101">
        <f t="shared" si="63"/>
        <v>123.04797605856749</v>
      </c>
      <c r="AU369" s="102">
        <f t="shared" si="64"/>
        <v>33</v>
      </c>
      <c r="AV369" s="102" t="str">
        <f t="shared" si="65"/>
        <v>Hamilton (Vic.)</v>
      </c>
      <c r="AW369" s="101">
        <f t="shared" si="66"/>
        <v>-0.41533854921278851</v>
      </c>
      <c r="AX369" s="71"/>
      <c r="AY369" s="71"/>
      <c r="AZ369" s="71"/>
      <c r="BA369" s="71"/>
    </row>
    <row r="370" spans="1:53" x14ac:dyDescent="0.3">
      <c r="A370" s="87">
        <v>366</v>
      </c>
      <c r="C370" s="88" t="s">
        <v>254</v>
      </c>
      <c r="D370" s="89">
        <v>8826</v>
      </c>
      <c r="E370" s="89">
        <v>8907</v>
      </c>
      <c r="F370" s="89">
        <v>8987</v>
      </c>
      <c r="G370" s="89">
        <v>9036</v>
      </c>
      <c r="H370" s="89">
        <v>9169</v>
      </c>
      <c r="I370" s="89">
        <v>9378</v>
      </c>
      <c r="J370" s="89">
        <v>9419</v>
      </c>
      <c r="K370" s="90">
        <v>9397</v>
      </c>
      <c r="L370" s="90">
        <v>9430</v>
      </c>
      <c r="M370" s="90">
        <v>9528</v>
      </c>
      <c r="N370" s="90">
        <v>9657</v>
      </c>
      <c r="O370" s="90">
        <v>9838</v>
      </c>
      <c r="P370" s="90">
        <v>9895</v>
      </c>
      <c r="Q370" s="90">
        <v>10206</v>
      </c>
      <c r="R370" s="90">
        <v>10372</v>
      </c>
      <c r="S370" s="90">
        <v>10474</v>
      </c>
      <c r="T370" s="90">
        <v>10500</v>
      </c>
      <c r="U370" s="90">
        <v>10396</v>
      </c>
      <c r="V370" s="90">
        <v>10184</v>
      </c>
      <c r="W370" s="90">
        <v>10323</v>
      </c>
      <c r="X370" s="90"/>
      <c r="Y370" s="90">
        <f t="shared" si="58"/>
        <v>1497</v>
      </c>
      <c r="Z370" s="90">
        <f t="shared" si="59"/>
        <v>16.961250849762067</v>
      </c>
      <c r="AA370" s="90">
        <f t="shared" si="60"/>
        <v>242</v>
      </c>
      <c r="AB370" s="90">
        <f t="shared" si="61"/>
        <v>221</v>
      </c>
      <c r="AC370" s="86"/>
      <c r="AP370" s="78"/>
      <c r="AQ370" s="109">
        <v>366</v>
      </c>
      <c r="AR370" s="103" t="s">
        <v>254</v>
      </c>
      <c r="AS370" s="101">
        <f t="shared" si="62"/>
        <v>16.961250849762067</v>
      </c>
      <c r="AT370" s="101">
        <f t="shared" si="63"/>
        <v>16.997850849762067</v>
      </c>
      <c r="AU370" s="102">
        <f t="shared" si="64"/>
        <v>221</v>
      </c>
      <c r="AV370" s="102" t="str">
        <f t="shared" si="65"/>
        <v>Gladstone Park - Westmeadows</v>
      </c>
      <c r="AW370" s="101">
        <f t="shared" si="66"/>
        <v>-0.47082010292346438</v>
      </c>
      <c r="AX370" s="71"/>
      <c r="AY370" s="71"/>
      <c r="AZ370" s="71"/>
      <c r="BA370" s="71"/>
    </row>
    <row r="371" spans="1:53" x14ac:dyDescent="0.3">
      <c r="A371" s="87">
        <v>367</v>
      </c>
      <c r="C371" s="88" t="s">
        <v>263</v>
      </c>
      <c r="D371" s="89">
        <v>11492</v>
      </c>
      <c r="E371" s="89">
        <v>11964</v>
      </c>
      <c r="F371" s="89">
        <v>12210</v>
      </c>
      <c r="G371" s="89">
        <v>12542</v>
      </c>
      <c r="H371" s="89">
        <v>12777</v>
      </c>
      <c r="I371" s="89">
        <v>12961</v>
      </c>
      <c r="J371" s="89">
        <v>13050</v>
      </c>
      <c r="K371" s="90">
        <v>13072</v>
      </c>
      <c r="L371" s="90">
        <v>13080</v>
      </c>
      <c r="M371" s="90">
        <v>13089</v>
      </c>
      <c r="N371" s="90">
        <v>13197</v>
      </c>
      <c r="O371" s="90">
        <v>13226</v>
      </c>
      <c r="P371" s="90">
        <v>13272</v>
      </c>
      <c r="Q371" s="90">
        <v>13306</v>
      </c>
      <c r="R371" s="90">
        <v>13397</v>
      </c>
      <c r="S371" s="90">
        <v>13558</v>
      </c>
      <c r="T371" s="90">
        <v>13714</v>
      </c>
      <c r="U371" s="90">
        <v>13683</v>
      </c>
      <c r="V371" s="90">
        <v>13845</v>
      </c>
      <c r="W371" s="90">
        <v>14231</v>
      </c>
      <c r="X371" s="90"/>
      <c r="Y371" s="90">
        <f t="shared" si="58"/>
        <v>2739</v>
      </c>
      <c r="Z371" s="90">
        <f t="shared" si="59"/>
        <v>23.833971458405848</v>
      </c>
      <c r="AA371" s="90">
        <f t="shared" si="60"/>
        <v>155</v>
      </c>
      <c r="AB371" s="90">
        <f t="shared" si="61"/>
        <v>159</v>
      </c>
      <c r="AC371" s="86"/>
      <c r="AP371" s="78"/>
      <c r="AQ371" s="109">
        <v>367</v>
      </c>
      <c r="AR371" s="103" t="s">
        <v>263</v>
      </c>
      <c r="AS371" s="101">
        <f t="shared" si="62"/>
        <v>23.833971458405848</v>
      </c>
      <c r="AT371" s="101">
        <f t="shared" si="63"/>
        <v>23.870671458405848</v>
      </c>
      <c r="AU371" s="102">
        <f t="shared" si="64"/>
        <v>159</v>
      </c>
      <c r="AV371" s="102" t="str">
        <f t="shared" si="65"/>
        <v>Warrandyte - Wonga Park</v>
      </c>
      <c r="AW371" s="101">
        <f t="shared" si="66"/>
        <v>-0.52977533601491222</v>
      </c>
      <c r="AX371" s="71"/>
      <c r="AY371" s="71"/>
      <c r="AZ371" s="71"/>
      <c r="BA371" s="71"/>
    </row>
    <row r="372" spans="1:53" x14ac:dyDescent="0.3">
      <c r="A372" s="87">
        <v>368</v>
      </c>
      <c r="C372" s="88" t="s">
        <v>264</v>
      </c>
      <c r="D372" s="89">
        <v>21598</v>
      </c>
      <c r="E372" s="89">
        <v>21966</v>
      </c>
      <c r="F372" s="89">
        <v>22511</v>
      </c>
      <c r="G372" s="89">
        <v>22884</v>
      </c>
      <c r="H372" s="89">
        <v>23447</v>
      </c>
      <c r="I372" s="89">
        <v>24128</v>
      </c>
      <c r="J372" s="89">
        <v>24599</v>
      </c>
      <c r="K372" s="90">
        <v>24940</v>
      </c>
      <c r="L372" s="90">
        <v>25135</v>
      </c>
      <c r="M372" s="90">
        <v>25245</v>
      </c>
      <c r="N372" s="90">
        <v>25548</v>
      </c>
      <c r="O372" s="90">
        <v>25931</v>
      </c>
      <c r="P372" s="90">
        <v>27706</v>
      </c>
      <c r="Q372" s="90">
        <v>28452</v>
      </c>
      <c r="R372" s="90">
        <v>29373</v>
      </c>
      <c r="S372" s="90">
        <v>30635</v>
      </c>
      <c r="T372" s="90">
        <v>31710</v>
      </c>
      <c r="U372" s="90">
        <v>32216</v>
      </c>
      <c r="V372" s="90">
        <v>26632</v>
      </c>
      <c r="W372" s="90">
        <v>27423</v>
      </c>
      <c r="X372" s="90"/>
      <c r="Y372" s="90">
        <f t="shared" si="58"/>
        <v>5825</v>
      </c>
      <c r="Z372" s="90">
        <f t="shared" si="59"/>
        <v>26.970089823131772</v>
      </c>
      <c r="AA372" s="90">
        <f t="shared" si="60"/>
        <v>74</v>
      </c>
      <c r="AB372" s="90">
        <f t="shared" si="61"/>
        <v>139</v>
      </c>
      <c r="AC372" s="86"/>
      <c r="AP372" s="78"/>
      <c r="AQ372" s="109">
        <v>368</v>
      </c>
      <c r="AR372" s="103" t="s">
        <v>264</v>
      </c>
      <c r="AS372" s="101">
        <f t="shared" si="62"/>
        <v>26.970089823131772</v>
      </c>
      <c r="AT372" s="101">
        <f t="shared" si="63"/>
        <v>27.006889823131772</v>
      </c>
      <c r="AU372" s="102">
        <f t="shared" si="64"/>
        <v>139</v>
      </c>
      <c r="AV372" s="102" t="str">
        <f t="shared" si="65"/>
        <v>Shepparton Region - East</v>
      </c>
      <c r="AW372" s="101">
        <f t="shared" si="66"/>
        <v>-0.7090464547677261</v>
      </c>
      <c r="AX372" s="71"/>
      <c r="AY372" s="71"/>
      <c r="AZ372" s="71"/>
      <c r="BA372" s="71"/>
    </row>
    <row r="373" spans="1:53" x14ac:dyDescent="0.3">
      <c r="A373" s="87">
        <v>369</v>
      </c>
      <c r="C373" s="88" t="s">
        <v>359</v>
      </c>
      <c r="D373" s="89">
        <v>8150</v>
      </c>
      <c r="E373" s="89">
        <v>8244</v>
      </c>
      <c r="F373" s="89">
        <v>8345</v>
      </c>
      <c r="G373" s="89">
        <v>8473</v>
      </c>
      <c r="H373" s="89">
        <v>8710</v>
      </c>
      <c r="I373" s="89">
        <v>8936</v>
      </c>
      <c r="J373" s="89">
        <v>9129</v>
      </c>
      <c r="K373" s="90">
        <v>9238</v>
      </c>
      <c r="L373" s="90">
        <v>9361</v>
      </c>
      <c r="M373" s="90">
        <v>9592</v>
      </c>
      <c r="N373" s="90">
        <v>9810</v>
      </c>
      <c r="O373" s="90">
        <v>9962</v>
      </c>
      <c r="P373" s="90">
        <v>10256</v>
      </c>
      <c r="Q373" s="90">
        <v>10411</v>
      </c>
      <c r="R373" s="90">
        <v>10539</v>
      </c>
      <c r="S373" s="90">
        <v>10641</v>
      </c>
      <c r="T373" s="90">
        <v>10563</v>
      </c>
      <c r="U373" s="90">
        <v>10151</v>
      </c>
      <c r="V373" s="90">
        <v>9629</v>
      </c>
      <c r="W373" s="90">
        <v>9940</v>
      </c>
      <c r="X373" s="90"/>
      <c r="Y373" s="90">
        <f t="shared" si="58"/>
        <v>1790</v>
      </c>
      <c r="Z373" s="90">
        <f t="shared" si="59"/>
        <v>21.963190184049079</v>
      </c>
      <c r="AA373" s="90">
        <f t="shared" si="60"/>
        <v>213</v>
      </c>
      <c r="AB373" s="90">
        <f t="shared" si="61"/>
        <v>175</v>
      </c>
      <c r="AC373" s="86"/>
      <c r="AP373" s="78"/>
      <c r="AQ373" s="109">
        <v>369</v>
      </c>
      <c r="AR373" s="103" t="s">
        <v>359</v>
      </c>
      <c r="AS373" s="101">
        <f t="shared" si="62"/>
        <v>21.963190184049079</v>
      </c>
      <c r="AT373" s="101">
        <f t="shared" si="63"/>
        <v>22.000090184049078</v>
      </c>
      <c r="AU373" s="102">
        <f t="shared" si="64"/>
        <v>175</v>
      </c>
      <c r="AV373" s="102" t="str">
        <f t="shared" si="65"/>
        <v>Tullamarine</v>
      </c>
      <c r="AW373" s="101">
        <f t="shared" si="66"/>
        <v>-0.72398190045248867</v>
      </c>
      <c r="AX373" s="71"/>
      <c r="AY373" s="71"/>
      <c r="AZ373" s="71"/>
      <c r="BA373" s="71"/>
    </row>
    <row r="374" spans="1:53" x14ac:dyDescent="0.3">
      <c r="A374" s="87">
        <v>370</v>
      </c>
      <c r="C374" s="88" t="s">
        <v>360</v>
      </c>
      <c r="D374" s="89">
        <v>10486</v>
      </c>
      <c r="E374" s="89">
        <v>10473</v>
      </c>
      <c r="F374" s="89">
        <v>10505</v>
      </c>
      <c r="G374" s="89">
        <v>10525</v>
      </c>
      <c r="H374" s="89">
        <v>10592</v>
      </c>
      <c r="I374" s="89">
        <v>10770</v>
      </c>
      <c r="J374" s="89">
        <v>10982</v>
      </c>
      <c r="K374" s="90">
        <v>11108</v>
      </c>
      <c r="L374" s="90">
        <v>11275</v>
      </c>
      <c r="M374" s="90">
        <v>11429</v>
      </c>
      <c r="N374" s="90">
        <v>11610</v>
      </c>
      <c r="O374" s="90">
        <v>11783</v>
      </c>
      <c r="P374" s="90">
        <v>12331</v>
      </c>
      <c r="Q374" s="90">
        <v>12331</v>
      </c>
      <c r="R374" s="90">
        <v>12487</v>
      </c>
      <c r="S374" s="90">
        <v>12533</v>
      </c>
      <c r="T374" s="90">
        <v>12525</v>
      </c>
      <c r="U374" s="90">
        <v>12260</v>
      </c>
      <c r="V374" s="90">
        <v>11990</v>
      </c>
      <c r="W374" s="90">
        <v>12214</v>
      </c>
      <c r="X374" s="90"/>
      <c r="Y374" s="90">
        <f t="shared" si="58"/>
        <v>1728</v>
      </c>
      <c r="Z374" s="90">
        <f t="shared" si="59"/>
        <v>16.47911501049018</v>
      </c>
      <c r="AA374" s="90">
        <f t="shared" si="60"/>
        <v>217</v>
      </c>
      <c r="AB374" s="90">
        <f t="shared" si="61"/>
        <v>226</v>
      </c>
      <c r="AC374" s="86"/>
      <c r="AP374" s="78"/>
      <c r="AQ374" s="109">
        <v>370</v>
      </c>
      <c r="AR374" s="103" t="s">
        <v>360</v>
      </c>
      <c r="AS374" s="101">
        <f t="shared" si="62"/>
        <v>16.47911501049018</v>
      </c>
      <c r="AT374" s="101">
        <f t="shared" si="63"/>
        <v>16.516115010490179</v>
      </c>
      <c r="AU374" s="102">
        <f t="shared" si="64"/>
        <v>226</v>
      </c>
      <c r="AV374" s="102" t="str">
        <f t="shared" si="65"/>
        <v>Colac Region</v>
      </c>
      <c r="AW374" s="101">
        <f t="shared" si="66"/>
        <v>-1.1861154718297575</v>
      </c>
      <c r="AX374" s="71"/>
      <c r="AY374" s="71"/>
      <c r="AZ374" s="71"/>
      <c r="BA374" s="71"/>
    </row>
    <row r="375" spans="1:53" x14ac:dyDescent="0.3">
      <c r="A375" s="87">
        <v>371</v>
      </c>
      <c r="C375" s="88" t="s">
        <v>361</v>
      </c>
      <c r="D375" s="89">
        <v>16474</v>
      </c>
      <c r="E375" s="89">
        <v>16443</v>
      </c>
      <c r="F375" s="89">
        <v>16450</v>
      </c>
      <c r="G375" s="89">
        <v>16444</v>
      </c>
      <c r="H375" s="89">
        <v>16629</v>
      </c>
      <c r="I375" s="89">
        <v>17042</v>
      </c>
      <c r="J375" s="89">
        <v>17303</v>
      </c>
      <c r="K375" s="90">
        <v>17512</v>
      </c>
      <c r="L375" s="90">
        <v>17845</v>
      </c>
      <c r="M375" s="90">
        <v>18117</v>
      </c>
      <c r="N375" s="90">
        <v>18489</v>
      </c>
      <c r="O375" s="90">
        <v>18878</v>
      </c>
      <c r="P375" s="90">
        <v>19657</v>
      </c>
      <c r="Q375" s="90">
        <v>19896</v>
      </c>
      <c r="R375" s="90">
        <v>20123</v>
      </c>
      <c r="S375" s="90">
        <v>20267</v>
      </c>
      <c r="T375" s="90">
        <v>20207</v>
      </c>
      <c r="U375" s="90">
        <v>19399</v>
      </c>
      <c r="V375" s="90">
        <v>18307</v>
      </c>
      <c r="W375" s="90">
        <v>18572</v>
      </c>
      <c r="X375" s="90"/>
      <c r="Y375" s="90">
        <f t="shared" si="58"/>
        <v>2098</v>
      </c>
      <c r="Z375" s="90">
        <f t="shared" si="59"/>
        <v>12.735219133179557</v>
      </c>
      <c r="AA375" s="90">
        <f t="shared" si="60"/>
        <v>194</v>
      </c>
      <c r="AB375" s="90">
        <f t="shared" si="61"/>
        <v>254</v>
      </c>
      <c r="AC375" s="86"/>
      <c r="AP375" s="78"/>
      <c r="AQ375" s="109">
        <v>371</v>
      </c>
      <c r="AR375" s="103" t="s">
        <v>361</v>
      </c>
      <c r="AS375" s="101">
        <f t="shared" si="62"/>
        <v>12.735219133179557</v>
      </c>
      <c r="AT375" s="101">
        <f t="shared" si="63"/>
        <v>12.772319133179558</v>
      </c>
      <c r="AU375" s="102">
        <f t="shared" si="64"/>
        <v>254</v>
      </c>
      <c r="AV375" s="102" t="str">
        <f t="shared" si="65"/>
        <v>Myrtleford</v>
      </c>
      <c r="AW375" s="101">
        <f t="shared" si="66"/>
        <v>-1.2494705633206269</v>
      </c>
      <c r="AX375" s="71"/>
      <c r="AY375" s="71"/>
      <c r="AZ375" s="71"/>
      <c r="BA375" s="71"/>
    </row>
    <row r="376" spans="1:53" x14ac:dyDescent="0.3">
      <c r="A376" s="87">
        <v>372</v>
      </c>
      <c r="C376" s="88" t="s">
        <v>190</v>
      </c>
      <c r="D376" s="89">
        <v>9466</v>
      </c>
      <c r="E376" s="89">
        <v>9522</v>
      </c>
      <c r="F376" s="89">
        <v>9643</v>
      </c>
      <c r="G376" s="89">
        <v>9832</v>
      </c>
      <c r="H376" s="89">
        <v>10014</v>
      </c>
      <c r="I376" s="89">
        <v>10150</v>
      </c>
      <c r="J376" s="89">
        <v>10207</v>
      </c>
      <c r="K376" s="90">
        <v>10145</v>
      </c>
      <c r="L376" s="90">
        <v>10117</v>
      </c>
      <c r="M376" s="90">
        <v>10231</v>
      </c>
      <c r="N376" s="90">
        <v>10299</v>
      </c>
      <c r="O376" s="90">
        <v>10373</v>
      </c>
      <c r="P376" s="90">
        <v>10426</v>
      </c>
      <c r="Q376" s="90">
        <v>10532</v>
      </c>
      <c r="R376" s="90">
        <v>10607</v>
      </c>
      <c r="S376" s="90">
        <v>10674</v>
      </c>
      <c r="T376" s="90">
        <v>10625</v>
      </c>
      <c r="U376" s="90">
        <v>10147</v>
      </c>
      <c r="V376" s="90">
        <v>10326</v>
      </c>
      <c r="W376" s="90">
        <v>10645</v>
      </c>
      <c r="X376" s="90"/>
      <c r="Y376" s="90">
        <f t="shared" si="58"/>
        <v>1179</v>
      </c>
      <c r="Z376" s="90">
        <f t="shared" si="59"/>
        <v>12.455102472005072</v>
      </c>
      <c r="AA376" s="90">
        <f t="shared" si="60"/>
        <v>259</v>
      </c>
      <c r="AB376" s="90">
        <f t="shared" si="61"/>
        <v>257</v>
      </c>
      <c r="AC376" s="86"/>
      <c r="AP376" s="78"/>
      <c r="AQ376" s="109">
        <v>372</v>
      </c>
      <c r="AR376" s="103" t="s">
        <v>190</v>
      </c>
      <c r="AS376" s="101">
        <f t="shared" si="62"/>
        <v>12.455102472005072</v>
      </c>
      <c r="AT376" s="101">
        <f t="shared" si="63"/>
        <v>12.492302472005072</v>
      </c>
      <c r="AU376" s="102">
        <f t="shared" si="64"/>
        <v>257</v>
      </c>
      <c r="AV376" s="102" t="str">
        <f t="shared" si="65"/>
        <v>Stawell</v>
      </c>
      <c r="AW376" s="101">
        <f t="shared" si="66"/>
        <v>-1.2721755368814192</v>
      </c>
      <c r="AX376" s="71"/>
      <c r="AY376" s="71"/>
      <c r="AZ376" s="71"/>
      <c r="BA376" s="71"/>
    </row>
    <row r="377" spans="1:53" x14ac:dyDescent="0.3">
      <c r="A377" s="87">
        <v>373</v>
      </c>
      <c r="C377" s="88" t="s">
        <v>178</v>
      </c>
      <c r="D377" s="89">
        <v>16035</v>
      </c>
      <c r="E377" s="89">
        <v>16122</v>
      </c>
      <c r="F377" s="89">
        <v>16206</v>
      </c>
      <c r="G377" s="89">
        <v>16314</v>
      </c>
      <c r="H377" s="89">
        <v>16451</v>
      </c>
      <c r="I377" s="89">
        <v>16570</v>
      </c>
      <c r="J377" s="89">
        <v>16608</v>
      </c>
      <c r="K377" s="90">
        <v>16633</v>
      </c>
      <c r="L377" s="90">
        <v>16636</v>
      </c>
      <c r="M377" s="90">
        <v>16737</v>
      </c>
      <c r="N377" s="90">
        <v>16746</v>
      </c>
      <c r="O377" s="90">
        <v>16811</v>
      </c>
      <c r="P377" s="90">
        <v>17219</v>
      </c>
      <c r="Q377" s="90">
        <v>17295</v>
      </c>
      <c r="R377" s="90">
        <v>17397</v>
      </c>
      <c r="S377" s="90">
        <v>17458</v>
      </c>
      <c r="T377" s="90">
        <v>17277</v>
      </c>
      <c r="U377" s="90">
        <v>16776</v>
      </c>
      <c r="V377" s="90">
        <v>15908</v>
      </c>
      <c r="W377" s="90">
        <v>16182</v>
      </c>
      <c r="X377" s="90"/>
      <c r="Y377" s="90">
        <f t="shared" si="58"/>
        <v>147</v>
      </c>
      <c r="Z377" s="90">
        <f t="shared" si="59"/>
        <v>0.91674462114125344</v>
      </c>
      <c r="AA377" s="90">
        <f t="shared" si="60"/>
        <v>337</v>
      </c>
      <c r="AB377" s="90">
        <f t="shared" si="61"/>
        <v>353</v>
      </c>
      <c r="AC377" s="86"/>
      <c r="AP377" s="78"/>
      <c r="AQ377" s="109">
        <v>373</v>
      </c>
      <c r="AR377" s="103" t="s">
        <v>178</v>
      </c>
      <c r="AS377" s="101">
        <f t="shared" si="62"/>
        <v>0.91674462114125344</v>
      </c>
      <c r="AT377" s="101">
        <f t="shared" si="63"/>
        <v>0.95404462114125343</v>
      </c>
      <c r="AU377" s="102">
        <f t="shared" si="64"/>
        <v>353</v>
      </c>
      <c r="AV377" s="102" t="str">
        <f t="shared" si="65"/>
        <v>Mount Dandenong - Olinda</v>
      </c>
      <c r="AW377" s="101">
        <f t="shared" si="66"/>
        <v>-1.3214505224339275</v>
      </c>
      <c r="AX377" s="71"/>
      <c r="AY377" s="71"/>
      <c r="AZ377" s="71"/>
      <c r="BA377" s="71"/>
    </row>
    <row r="378" spans="1:53" x14ac:dyDescent="0.3">
      <c r="A378" s="87">
        <v>374</v>
      </c>
      <c r="C378" s="91" t="s">
        <v>531</v>
      </c>
      <c r="D378" s="92">
        <v>10095</v>
      </c>
      <c r="E378" s="92">
        <v>10088</v>
      </c>
      <c r="F378" s="92">
        <v>10090</v>
      </c>
      <c r="G378" s="92">
        <v>10228</v>
      </c>
      <c r="H378" s="92">
        <v>10333</v>
      </c>
      <c r="I378" s="92">
        <v>10516</v>
      </c>
      <c r="J378" s="92">
        <v>10536</v>
      </c>
      <c r="K378" s="92">
        <v>10610</v>
      </c>
      <c r="L378" s="92">
        <v>10767</v>
      </c>
      <c r="M378" s="92">
        <v>10782</v>
      </c>
      <c r="N378" s="92">
        <v>10746</v>
      </c>
      <c r="O378" s="92">
        <v>10822</v>
      </c>
      <c r="P378" s="92">
        <v>11042</v>
      </c>
      <c r="Q378" s="92">
        <v>11104</v>
      </c>
      <c r="R378" s="92">
        <v>11103</v>
      </c>
      <c r="S378" s="92">
        <v>11089</v>
      </c>
      <c r="T378" s="92">
        <v>11054</v>
      </c>
      <c r="U378" s="92">
        <v>10899</v>
      </c>
      <c r="V378" s="92">
        <v>11032</v>
      </c>
      <c r="W378" s="92">
        <v>10948</v>
      </c>
      <c r="X378" s="92"/>
      <c r="Y378" s="90">
        <f t="shared" si="58"/>
        <v>853</v>
      </c>
      <c r="Z378" s="90">
        <f t="shared" si="59"/>
        <v>8.4497275879148095</v>
      </c>
      <c r="AA378" s="90">
        <f t="shared" si="60"/>
        <v>281</v>
      </c>
      <c r="AB378" s="90">
        <f t="shared" si="61"/>
        <v>290</v>
      </c>
      <c r="AC378" s="86"/>
      <c r="AP378" s="78"/>
      <c r="AQ378" s="109">
        <v>374</v>
      </c>
      <c r="AR378" s="104" t="s">
        <v>531</v>
      </c>
      <c r="AS378" s="101">
        <f t="shared" si="62"/>
        <v>8.4497275879148095</v>
      </c>
      <c r="AT378" s="101">
        <f t="shared" si="63"/>
        <v>8.4871275879148094</v>
      </c>
      <c r="AU378" s="102">
        <f t="shared" si="64"/>
        <v>289</v>
      </c>
      <c r="AV378" s="102" t="str">
        <f t="shared" si="65"/>
        <v>Robinvale</v>
      </c>
      <c r="AW378" s="101">
        <f t="shared" si="66"/>
        <v>-1.4702021527960094</v>
      </c>
      <c r="AX378" s="71"/>
      <c r="AY378" s="71"/>
      <c r="AZ378" s="71"/>
      <c r="BA378" s="71"/>
    </row>
    <row r="379" spans="1:53" x14ac:dyDescent="0.3">
      <c r="A379" s="87">
        <v>375</v>
      </c>
      <c r="C379" s="91" t="s">
        <v>532</v>
      </c>
      <c r="D379" s="92">
        <v>7119</v>
      </c>
      <c r="E379" s="92">
        <v>7086</v>
      </c>
      <c r="F379" s="92">
        <v>7039</v>
      </c>
      <c r="G379" s="92">
        <v>6976</v>
      </c>
      <c r="H379" s="92">
        <v>6900</v>
      </c>
      <c r="I379" s="92">
        <v>6853</v>
      </c>
      <c r="J379" s="92">
        <v>6754</v>
      </c>
      <c r="K379" s="92">
        <v>6649</v>
      </c>
      <c r="L379" s="92">
        <v>6618</v>
      </c>
      <c r="M379" s="92">
        <v>6517</v>
      </c>
      <c r="N379" s="92">
        <v>6390</v>
      </c>
      <c r="O379" s="92">
        <v>6280</v>
      </c>
      <c r="P379" s="92">
        <v>6442</v>
      </c>
      <c r="Q379" s="92">
        <v>6387</v>
      </c>
      <c r="R379" s="92">
        <v>6288</v>
      </c>
      <c r="S379" s="92">
        <v>6237</v>
      </c>
      <c r="T379" s="92">
        <v>6184</v>
      </c>
      <c r="U379" s="92">
        <v>6130</v>
      </c>
      <c r="V379" s="92">
        <v>6521</v>
      </c>
      <c r="W379" s="92">
        <v>6512</v>
      </c>
      <c r="X379" s="92"/>
      <c r="Y379" s="90">
        <f t="shared" si="58"/>
        <v>-607</v>
      </c>
      <c r="Z379" s="90">
        <f t="shared" si="59"/>
        <v>-8.5264784379828615</v>
      </c>
      <c r="AA379" s="90">
        <f t="shared" si="60"/>
        <v>404</v>
      </c>
      <c r="AB379" s="90">
        <f t="shared" si="61"/>
        <v>409</v>
      </c>
      <c r="AC379" s="86"/>
      <c r="AP379" s="78"/>
      <c r="AQ379" s="109">
        <v>375</v>
      </c>
      <c r="AR379" s="104" t="s">
        <v>532</v>
      </c>
      <c r="AS379" s="101">
        <f t="shared" si="62"/>
        <v>-8.5264784379828615</v>
      </c>
      <c r="AT379" s="101">
        <f t="shared" si="63"/>
        <v>-8.4889784379828619</v>
      </c>
      <c r="AU379" s="102">
        <f t="shared" si="64"/>
        <v>414</v>
      </c>
      <c r="AV379" s="102" t="str">
        <f t="shared" si="65"/>
        <v>Seymour</v>
      </c>
      <c r="AW379" s="101">
        <f t="shared" si="66"/>
        <v>-1.5945666617451646</v>
      </c>
      <c r="AX379" s="71"/>
      <c r="AY379" s="71"/>
      <c r="AZ379" s="71"/>
      <c r="BA379" s="71"/>
    </row>
    <row r="380" spans="1:53" x14ac:dyDescent="0.3">
      <c r="A380" s="87">
        <v>376</v>
      </c>
      <c r="C380" s="88" t="s">
        <v>362</v>
      </c>
      <c r="D380" s="89">
        <v>10905</v>
      </c>
      <c r="E380" s="89">
        <v>11061</v>
      </c>
      <c r="F380" s="89">
        <v>11187</v>
      </c>
      <c r="G380" s="89">
        <v>11421</v>
      </c>
      <c r="H380" s="89">
        <v>11573</v>
      </c>
      <c r="I380" s="89">
        <v>11750</v>
      </c>
      <c r="J380" s="89">
        <v>11924</v>
      </c>
      <c r="K380" s="90">
        <v>12058</v>
      </c>
      <c r="L380" s="90">
        <v>12162</v>
      </c>
      <c r="M380" s="90">
        <v>12259</v>
      </c>
      <c r="N380" s="90">
        <v>12349</v>
      </c>
      <c r="O380" s="90">
        <v>12456</v>
      </c>
      <c r="P380" s="90">
        <v>12682</v>
      </c>
      <c r="Q380" s="90">
        <v>12702</v>
      </c>
      <c r="R380" s="90">
        <v>12768</v>
      </c>
      <c r="S380" s="90">
        <v>12799</v>
      </c>
      <c r="T380" s="90">
        <v>12634</v>
      </c>
      <c r="U380" s="90">
        <v>12118</v>
      </c>
      <c r="V380" s="90">
        <v>11606</v>
      </c>
      <c r="W380" s="90">
        <v>11804</v>
      </c>
      <c r="X380" s="90"/>
      <c r="Y380" s="90">
        <f t="shared" si="58"/>
        <v>899</v>
      </c>
      <c r="Z380" s="90">
        <f t="shared" si="59"/>
        <v>8.2439248051352596</v>
      </c>
      <c r="AA380" s="90">
        <f t="shared" si="60"/>
        <v>278</v>
      </c>
      <c r="AB380" s="90">
        <f t="shared" si="61"/>
        <v>293</v>
      </c>
      <c r="AC380" s="86"/>
      <c r="AP380" s="78"/>
      <c r="AQ380" s="109">
        <v>376</v>
      </c>
      <c r="AR380" s="103" t="s">
        <v>362</v>
      </c>
      <c r="AS380" s="101">
        <f t="shared" si="62"/>
        <v>8.2439248051352596</v>
      </c>
      <c r="AT380" s="101">
        <f t="shared" si="63"/>
        <v>8.281524805135259</v>
      </c>
      <c r="AU380" s="102">
        <f t="shared" si="64"/>
        <v>293</v>
      </c>
      <c r="AV380" s="102" t="str">
        <f t="shared" si="65"/>
        <v>Toorak</v>
      </c>
      <c r="AW380" s="101">
        <f t="shared" si="66"/>
        <v>-1.6662980166629802</v>
      </c>
      <c r="AX380" s="71"/>
      <c r="AY380" s="71"/>
      <c r="AZ380" s="71"/>
      <c r="BA380" s="71"/>
    </row>
    <row r="381" spans="1:53" x14ac:dyDescent="0.3">
      <c r="A381" s="87">
        <v>377</v>
      </c>
      <c r="C381" s="88" t="s">
        <v>388</v>
      </c>
      <c r="D381" s="89">
        <v>4036</v>
      </c>
      <c r="E381" s="89">
        <v>5683</v>
      </c>
      <c r="F381" s="89">
        <v>7740</v>
      </c>
      <c r="G381" s="89">
        <v>10753</v>
      </c>
      <c r="H381" s="89">
        <v>13456</v>
      </c>
      <c r="I381" s="89">
        <v>16290</v>
      </c>
      <c r="J381" s="89">
        <v>19632</v>
      </c>
      <c r="K381" s="90">
        <v>22534</v>
      </c>
      <c r="L381" s="90">
        <v>25875</v>
      </c>
      <c r="M381" s="90">
        <v>28139</v>
      </c>
      <c r="N381" s="90">
        <v>31424</v>
      </c>
      <c r="O381" s="90">
        <v>34089</v>
      </c>
      <c r="P381" s="90">
        <v>36532</v>
      </c>
      <c r="Q381" s="90">
        <v>39743</v>
      </c>
      <c r="R381" s="90">
        <v>43410</v>
      </c>
      <c r="S381" s="90">
        <v>46707</v>
      </c>
      <c r="T381" s="90">
        <v>49896</v>
      </c>
      <c r="U381" s="90">
        <v>52866</v>
      </c>
      <c r="V381" s="90">
        <v>49566</v>
      </c>
      <c r="W381" s="90">
        <v>52167</v>
      </c>
      <c r="X381" s="90"/>
      <c r="Y381" s="90">
        <f t="shared" si="58"/>
        <v>48131</v>
      </c>
      <c r="Z381" s="90">
        <f t="shared" si="59"/>
        <v>1192.542120911794</v>
      </c>
      <c r="AA381" s="90">
        <f t="shared" si="60"/>
        <v>3</v>
      </c>
      <c r="AB381" s="90">
        <f t="shared" si="61"/>
        <v>5</v>
      </c>
      <c r="AC381" s="86"/>
      <c r="AP381" s="78"/>
      <c r="AQ381" s="109">
        <v>377</v>
      </c>
      <c r="AR381" s="103" t="s">
        <v>388</v>
      </c>
      <c r="AS381" s="101">
        <f t="shared" si="62"/>
        <v>1192.542120911794</v>
      </c>
      <c r="AT381" s="101">
        <f t="shared" si="63"/>
        <v>1192.5798209117941</v>
      </c>
      <c r="AU381" s="102">
        <f t="shared" si="64"/>
        <v>5</v>
      </c>
      <c r="AV381" s="102" t="str">
        <f t="shared" si="65"/>
        <v>Panton Hill - St Andrews</v>
      </c>
      <c r="AW381" s="101">
        <f t="shared" si="66"/>
        <v>-1.6679447852760738</v>
      </c>
      <c r="AX381" s="71"/>
      <c r="AY381" s="71"/>
      <c r="AZ381" s="71"/>
      <c r="BA381" s="71"/>
    </row>
    <row r="382" spans="1:53" x14ac:dyDescent="0.3">
      <c r="A382" s="87">
        <v>378</v>
      </c>
      <c r="C382" s="88" t="s">
        <v>383</v>
      </c>
      <c r="D382" s="89">
        <v>4071</v>
      </c>
      <c r="E382" s="89">
        <v>6073</v>
      </c>
      <c r="F382" s="89">
        <v>8253</v>
      </c>
      <c r="G382" s="89">
        <v>10309</v>
      </c>
      <c r="H382" s="89">
        <v>12082</v>
      </c>
      <c r="I382" s="89">
        <v>13753</v>
      </c>
      <c r="J382" s="89">
        <v>15210</v>
      </c>
      <c r="K382" s="90">
        <v>16011</v>
      </c>
      <c r="L382" s="90">
        <v>16693</v>
      </c>
      <c r="M382" s="90">
        <v>17325</v>
      </c>
      <c r="N382" s="90">
        <v>17788</v>
      </c>
      <c r="O382" s="90">
        <v>18297</v>
      </c>
      <c r="P382" s="90">
        <v>20267</v>
      </c>
      <c r="Q382" s="90">
        <v>20670</v>
      </c>
      <c r="R382" s="90">
        <v>20918</v>
      </c>
      <c r="S382" s="90">
        <v>21219</v>
      </c>
      <c r="T382" s="90">
        <v>21326</v>
      </c>
      <c r="U382" s="90">
        <v>21016</v>
      </c>
      <c r="V382" s="90">
        <v>19884</v>
      </c>
      <c r="W382" s="90">
        <v>19892</v>
      </c>
      <c r="X382" s="90"/>
      <c r="Y382" s="90">
        <f t="shared" si="58"/>
        <v>15821</v>
      </c>
      <c r="Z382" s="90">
        <f t="shared" si="59"/>
        <v>388.62687300417588</v>
      </c>
      <c r="AA382" s="90">
        <f t="shared" si="60"/>
        <v>20</v>
      </c>
      <c r="AB382" s="90">
        <f t="shared" si="61"/>
        <v>9</v>
      </c>
      <c r="AC382" s="86"/>
      <c r="AP382" s="78"/>
      <c r="AQ382" s="109">
        <v>378</v>
      </c>
      <c r="AR382" s="103" t="s">
        <v>383</v>
      </c>
      <c r="AS382" s="101">
        <f t="shared" si="62"/>
        <v>388.62687300417588</v>
      </c>
      <c r="AT382" s="101">
        <f t="shared" si="63"/>
        <v>388.66467300417588</v>
      </c>
      <c r="AU382" s="102">
        <f t="shared" si="64"/>
        <v>9</v>
      </c>
      <c r="AV382" s="102" t="str">
        <f t="shared" si="65"/>
        <v>Bundoora - West</v>
      </c>
      <c r="AW382" s="101">
        <f t="shared" si="66"/>
        <v>-2.1989528795811517</v>
      </c>
      <c r="AX382" s="71"/>
      <c r="AY382" s="71"/>
      <c r="AZ382" s="71"/>
      <c r="BA382" s="71"/>
    </row>
    <row r="383" spans="1:53" x14ac:dyDescent="0.3">
      <c r="A383" s="87">
        <v>379</v>
      </c>
      <c r="C383" s="88" t="s">
        <v>363</v>
      </c>
      <c r="D383" s="89">
        <v>18470</v>
      </c>
      <c r="E383" s="89">
        <v>18687</v>
      </c>
      <c r="F383" s="89">
        <v>18900</v>
      </c>
      <c r="G383" s="89">
        <v>19101</v>
      </c>
      <c r="H383" s="89">
        <v>19194</v>
      </c>
      <c r="I383" s="89">
        <v>19258</v>
      </c>
      <c r="J383" s="89">
        <v>19125</v>
      </c>
      <c r="K383" s="90">
        <v>18954</v>
      </c>
      <c r="L383" s="90">
        <v>18792</v>
      </c>
      <c r="M383" s="90">
        <v>18706</v>
      </c>
      <c r="N383" s="90">
        <v>18618</v>
      </c>
      <c r="O383" s="90">
        <v>18595</v>
      </c>
      <c r="P383" s="90">
        <v>18531</v>
      </c>
      <c r="Q383" s="90">
        <v>18421</v>
      </c>
      <c r="R383" s="90">
        <v>18401</v>
      </c>
      <c r="S383" s="90">
        <v>18323</v>
      </c>
      <c r="T383" s="90">
        <v>18096</v>
      </c>
      <c r="U383" s="90">
        <v>17687</v>
      </c>
      <c r="V383" s="90">
        <v>16771</v>
      </c>
      <c r="W383" s="90">
        <v>16927</v>
      </c>
      <c r="X383" s="90"/>
      <c r="Y383" s="90">
        <f t="shared" si="58"/>
        <v>-1543</v>
      </c>
      <c r="Z383" s="90">
        <f t="shared" si="59"/>
        <v>-8.3540877097996749</v>
      </c>
      <c r="AA383" s="90">
        <f t="shared" si="60"/>
        <v>421</v>
      </c>
      <c r="AB383" s="90">
        <f t="shared" si="61"/>
        <v>407</v>
      </c>
      <c r="AC383" s="86"/>
      <c r="AP383" s="78"/>
      <c r="AQ383" s="109">
        <v>379</v>
      </c>
      <c r="AR383" s="103" t="s">
        <v>363</v>
      </c>
      <c r="AS383" s="101">
        <f t="shared" si="62"/>
        <v>-8.3540877097996749</v>
      </c>
      <c r="AT383" s="101">
        <f t="shared" si="63"/>
        <v>-8.3161877097996744</v>
      </c>
      <c r="AU383" s="102">
        <f t="shared" si="64"/>
        <v>412</v>
      </c>
      <c r="AV383" s="102" t="str">
        <f t="shared" si="65"/>
        <v>Rowville - Central</v>
      </c>
      <c r="AW383" s="101">
        <f t="shared" si="66"/>
        <v>-2.4478131212723659</v>
      </c>
      <c r="AX383" s="71"/>
      <c r="AY383" s="71"/>
      <c r="AZ383" s="71"/>
      <c r="BA383" s="71"/>
    </row>
    <row r="384" spans="1:53" x14ac:dyDescent="0.3">
      <c r="A384" s="87">
        <v>380</v>
      </c>
      <c r="C384" s="88" t="s">
        <v>182</v>
      </c>
      <c r="D384" s="89">
        <v>17171</v>
      </c>
      <c r="E384" s="89">
        <v>17178</v>
      </c>
      <c r="F384" s="89">
        <v>17208</v>
      </c>
      <c r="G384" s="89">
        <v>17267</v>
      </c>
      <c r="H384" s="89">
        <v>17314</v>
      </c>
      <c r="I384" s="89">
        <v>17376</v>
      </c>
      <c r="J384" s="89">
        <v>17371</v>
      </c>
      <c r="K384" s="90">
        <v>17344</v>
      </c>
      <c r="L384" s="90">
        <v>17346</v>
      </c>
      <c r="M384" s="90">
        <v>17278</v>
      </c>
      <c r="N384" s="90">
        <v>17257</v>
      </c>
      <c r="O384" s="90">
        <v>17271</v>
      </c>
      <c r="P384" s="90">
        <v>17620</v>
      </c>
      <c r="Q384" s="90">
        <v>17738</v>
      </c>
      <c r="R384" s="90">
        <v>17734</v>
      </c>
      <c r="S384" s="90">
        <v>17765</v>
      </c>
      <c r="T384" s="90">
        <v>17670</v>
      </c>
      <c r="U384" s="90">
        <v>17273</v>
      </c>
      <c r="V384" s="90">
        <v>17164</v>
      </c>
      <c r="W384" s="90">
        <v>17457</v>
      </c>
      <c r="X384" s="90"/>
      <c r="Y384" s="90">
        <f t="shared" si="58"/>
        <v>286</v>
      </c>
      <c r="Z384" s="90">
        <f t="shared" si="59"/>
        <v>1.6655989750160152</v>
      </c>
      <c r="AA384" s="90">
        <f t="shared" si="60"/>
        <v>327</v>
      </c>
      <c r="AB384" s="90">
        <f t="shared" si="61"/>
        <v>343</v>
      </c>
      <c r="AC384" s="86"/>
      <c r="AP384" s="78"/>
      <c r="AQ384" s="109">
        <v>380</v>
      </c>
      <c r="AR384" s="103" t="s">
        <v>182</v>
      </c>
      <c r="AS384" s="101">
        <f t="shared" si="62"/>
        <v>1.6655989750160152</v>
      </c>
      <c r="AT384" s="101">
        <f t="shared" si="63"/>
        <v>1.7035989750160152</v>
      </c>
      <c r="AU384" s="102">
        <f t="shared" si="64"/>
        <v>343</v>
      </c>
      <c r="AV384" s="102" t="str">
        <f t="shared" si="65"/>
        <v>Eltham</v>
      </c>
      <c r="AW384" s="101">
        <f t="shared" si="66"/>
        <v>-2.5493284695738683</v>
      </c>
      <c r="AX384" s="71"/>
      <c r="AY384" s="71"/>
      <c r="AZ384" s="71"/>
      <c r="BA384" s="71"/>
    </row>
    <row r="385" spans="1:53" x14ac:dyDescent="0.3">
      <c r="A385" s="87">
        <v>381</v>
      </c>
      <c r="C385" s="88" t="s">
        <v>183</v>
      </c>
      <c r="D385" s="89">
        <v>13486</v>
      </c>
      <c r="E385" s="89">
        <v>13460</v>
      </c>
      <c r="F385" s="89">
        <v>13505</v>
      </c>
      <c r="G385" s="89">
        <v>13590</v>
      </c>
      <c r="H385" s="89">
        <v>13687</v>
      </c>
      <c r="I385" s="89">
        <v>13781</v>
      </c>
      <c r="J385" s="89">
        <v>13816</v>
      </c>
      <c r="K385" s="90">
        <v>13792</v>
      </c>
      <c r="L385" s="90">
        <v>13817</v>
      </c>
      <c r="M385" s="90">
        <v>13895</v>
      </c>
      <c r="N385" s="90">
        <v>13955</v>
      </c>
      <c r="O385" s="90">
        <v>14133</v>
      </c>
      <c r="P385" s="90">
        <v>14375</v>
      </c>
      <c r="Q385" s="90">
        <v>14402</v>
      </c>
      <c r="R385" s="90">
        <v>14451</v>
      </c>
      <c r="S385" s="90">
        <v>14484</v>
      </c>
      <c r="T385" s="90">
        <v>14636</v>
      </c>
      <c r="U385" s="90">
        <v>14326</v>
      </c>
      <c r="V385" s="90">
        <v>14346</v>
      </c>
      <c r="W385" s="90">
        <v>14445</v>
      </c>
      <c r="X385" s="90"/>
      <c r="Y385" s="90">
        <f t="shared" si="58"/>
        <v>959</v>
      </c>
      <c r="Z385" s="90">
        <f t="shared" si="59"/>
        <v>7.111078155123832</v>
      </c>
      <c r="AA385" s="90">
        <f t="shared" si="60"/>
        <v>272</v>
      </c>
      <c r="AB385" s="90">
        <f t="shared" si="61"/>
        <v>307</v>
      </c>
      <c r="AC385" s="86"/>
      <c r="AP385" s="78"/>
      <c r="AQ385" s="109">
        <v>381</v>
      </c>
      <c r="AR385" s="103" t="s">
        <v>183</v>
      </c>
      <c r="AS385" s="101">
        <f t="shared" si="62"/>
        <v>7.111078155123832</v>
      </c>
      <c r="AT385" s="101">
        <f t="shared" si="63"/>
        <v>7.149178155123832</v>
      </c>
      <c r="AU385" s="102">
        <f t="shared" si="64"/>
        <v>307</v>
      </c>
      <c r="AV385" s="102" t="str">
        <f t="shared" si="65"/>
        <v>Meadow Heights</v>
      </c>
      <c r="AW385" s="101">
        <f t="shared" si="66"/>
        <v>-2.8151534944480732</v>
      </c>
      <c r="AX385" s="71"/>
      <c r="AY385" s="71"/>
      <c r="AZ385" s="71"/>
      <c r="BA385" s="71"/>
    </row>
    <row r="386" spans="1:53" x14ac:dyDescent="0.3">
      <c r="A386" s="87">
        <v>382</v>
      </c>
      <c r="C386" s="88" t="s">
        <v>246</v>
      </c>
      <c r="D386" s="89">
        <v>21869</v>
      </c>
      <c r="E386" s="89">
        <v>21570</v>
      </c>
      <c r="F386" s="89">
        <v>21422</v>
      </c>
      <c r="G386" s="89">
        <v>21328</v>
      </c>
      <c r="H386" s="89">
        <v>21398</v>
      </c>
      <c r="I386" s="89">
        <v>21512</v>
      </c>
      <c r="J386" s="89">
        <v>21526</v>
      </c>
      <c r="K386" s="90">
        <v>21430</v>
      </c>
      <c r="L386" s="90">
        <v>21396</v>
      </c>
      <c r="M386" s="90">
        <v>21360</v>
      </c>
      <c r="N386" s="90">
        <v>21398</v>
      </c>
      <c r="O386" s="90">
        <v>21467</v>
      </c>
      <c r="P386" s="90">
        <v>21551</v>
      </c>
      <c r="Q386" s="90">
        <v>21533</v>
      </c>
      <c r="R386" s="90">
        <v>21596</v>
      </c>
      <c r="S386" s="90">
        <v>21603</v>
      </c>
      <c r="T386" s="90">
        <v>21510</v>
      </c>
      <c r="U386" s="90">
        <v>20708</v>
      </c>
      <c r="V386" s="90">
        <v>19992</v>
      </c>
      <c r="W386" s="90">
        <v>20197</v>
      </c>
      <c r="X386" s="90"/>
      <c r="Y386" s="90">
        <f t="shared" si="58"/>
        <v>-1672</v>
      </c>
      <c r="Z386" s="90">
        <f t="shared" si="59"/>
        <v>-7.6455256298870555</v>
      </c>
      <c r="AA386" s="90">
        <f t="shared" si="60"/>
        <v>423</v>
      </c>
      <c r="AB386" s="90">
        <f t="shared" si="61"/>
        <v>403</v>
      </c>
      <c r="AC386" s="86"/>
      <c r="AP386" s="78"/>
      <c r="AQ386" s="109">
        <v>382</v>
      </c>
      <c r="AR386" s="103" t="s">
        <v>246</v>
      </c>
      <c r="AS386" s="101">
        <f t="shared" si="62"/>
        <v>-7.6455256298870555</v>
      </c>
      <c r="AT386" s="101">
        <f t="shared" si="63"/>
        <v>-7.6073256298870557</v>
      </c>
      <c r="AU386" s="102">
        <f t="shared" si="64"/>
        <v>408</v>
      </c>
      <c r="AV386" s="102" t="str">
        <f t="shared" si="65"/>
        <v>Glenroy - Hadfield</v>
      </c>
      <c r="AW386" s="101">
        <f t="shared" si="66"/>
        <v>-2.918707149853085</v>
      </c>
      <c r="AX386" s="71"/>
      <c r="AY386" s="71"/>
      <c r="AZ386" s="71"/>
      <c r="BA386" s="71"/>
    </row>
    <row r="387" spans="1:53" x14ac:dyDescent="0.3">
      <c r="A387" s="87">
        <v>383</v>
      </c>
      <c r="C387" s="88" t="s">
        <v>135</v>
      </c>
      <c r="D387" s="89">
        <v>17118</v>
      </c>
      <c r="E387" s="89">
        <v>17193</v>
      </c>
      <c r="F387" s="89">
        <v>17368</v>
      </c>
      <c r="G387" s="89">
        <v>17622</v>
      </c>
      <c r="H387" s="89">
        <v>17880</v>
      </c>
      <c r="I387" s="89">
        <v>18064</v>
      </c>
      <c r="J387" s="89">
        <v>18177</v>
      </c>
      <c r="K387" s="90">
        <v>18258</v>
      </c>
      <c r="L387" s="90">
        <v>18489</v>
      </c>
      <c r="M387" s="90">
        <v>18834</v>
      </c>
      <c r="N387" s="90">
        <v>18997</v>
      </c>
      <c r="O387" s="90">
        <v>19278</v>
      </c>
      <c r="P387" s="90">
        <v>19522</v>
      </c>
      <c r="Q387" s="90">
        <v>19880</v>
      </c>
      <c r="R387" s="90">
        <v>20144</v>
      </c>
      <c r="S387" s="90">
        <v>20381</v>
      </c>
      <c r="T387" s="90">
        <v>20633</v>
      </c>
      <c r="U387" s="90">
        <v>20281</v>
      </c>
      <c r="V387" s="90">
        <v>19189</v>
      </c>
      <c r="W387" s="90">
        <v>19615</v>
      </c>
      <c r="X387" s="90"/>
      <c r="Y387" s="90">
        <f t="shared" si="58"/>
        <v>2497</v>
      </c>
      <c r="Z387" s="90">
        <f t="shared" si="59"/>
        <v>14.586984460801494</v>
      </c>
      <c r="AA387" s="90">
        <f t="shared" si="60"/>
        <v>170</v>
      </c>
      <c r="AB387" s="90">
        <f t="shared" si="61"/>
        <v>242</v>
      </c>
      <c r="AC387" s="86"/>
      <c r="AP387" s="78"/>
      <c r="AQ387" s="109">
        <v>383</v>
      </c>
      <c r="AR387" s="103" t="s">
        <v>135</v>
      </c>
      <c r="AS387" s="101">
        <f t="shared" si="62"/>
        <v>14.586984460801494</v>
      </c>
      <c r="AT387" s="101">
        <f t="shared" si="63"/>
        <v>14.625284460801494</v>
      </c>
      <c r="AU387" s="102">
        <f t="shared" si="64"/>
        <v>242</v>
      </c>
      <c r="AV387" s="102" t="str">
        <f t="shared" si="65"/>
        <v>Boronia - The Basin</v>
      </c>
      <c r="AW387" s="101">
        <f t="shared" si="66"/>
        <v>-3.0803124374123776</v>
      </c>
      <c r="AX387" s="71"/>
      <c r="AY387" s="71"/>
      <c r="AZ387" s="71"/>
      <c r="BA387" s="71"/>
    </row>
    <row r="388" spans="1:53" x14ac:dyDescent="0.3">
      <c r="A388" s="87">
        <v>384</v>
      </c>
      <c r="C388" s="88" t="s">
        <v>161</v>
      </c>
      <c r="D388" s="89">
        <v>13563</v>
      </c>
      <c r="E388" s="89">
        <v>13672</v>
      </c>
      <c r="F388" s="89">
        <v>13765</v>
      </c>
      <c r="G388" s="89">
        <v>13861</v>
      </c>
      <c r="H388" s="89">
        <v>13956</v>
      </c>
      <c r="I388" s="89">
        <v>13979</v>
      </c>
      <c r="J388" s="89">
        <v>13939</v>
      </c>
      <c r="K388" s="90">
        <v>13768</v>
      </c>
      <c r="L388" s="90">
        <v>13816</v>
      </c>
      <c r="M388" s="90">
        <v>13879</v>
      </c>
      <c r="N388" s="90">
        <v>13944</v>
      </c>
      <c r="O388" s="90">
        <v>14033</v>
      </c>
      <c r="P388" s="90">
        <v>14072</v>
      </c>
      <c r="Q388" s="90">
        <v>14126</v>
      </c>
      <c r="R388" s="90">
        <v>14187</v>
      </c>
      <c r="S388" s="90">
        <v>14271</v>
      </c>
      <c r="T388" s="90">
        <v>14325</v>
      </c>
      <c r="U388" s="90">
        <v>13961</v>
      </c>
      <c r="V388" s="90">
        <v>13127</v>
      </c>
      <c r="W388" s="90">
        <v>13337</v>
      </c>
      <c r="X388" s="90"/>
      <c r="Y388" s="90">
        <f t="shared" si="58"/>
        <v>-226</v>
      </c>
      <c r="Z388" s="90">
        <f t="shared" si="59"/>
        <v>-1.6662980166629802</v>
      </c>
      <c r="AA388" s="90">
        <f t="shared" si="60"/>
        <v>385</v>
      </c>
      <c r="AB388" s="90">
        <f t="shared" si="61"/>
        <v>371</v>
      </c>
      <c r="AC388" s="86"/>
      <c r="AP388" s="78"/>
      <c r="AQ388" s="109">
        <v>384</v>
      </c>
      <c r="AR388" s="103" t="s">
        <v>161</v>
      </c>
      <c r="AS388" s="101">
        <f t="shared" si="62"/>
        <v>-1.6662980166629802</v>
      </c>
      <c r="AT388" s="101">
        <f t="shared" si="63"/>
        <v>-1.6278980166629802</v>
      </c>
      <c r="AU388" s="102">
        <f t="shared" si="64"/>
        <v>376</v>
      </c>
      <c r="AV388" s="102" t="str">
        <f t="shared" si="65"/>
        <v>Ballarat</v>
      </c>
      <c r="AW388" s="101">
        <f t="shared" si="66"/>
        <v>-3.1175650176388547</v>
      </c>
      <c r="AX388" s="71"/>
      <c r="AY388" s="71"/>
      <c r="AZ388" s="71"/>
      <c r="BA388" s="71"/>
    </row>
    <row r="389" spans="1:53" x14ac:dyDescent="0.3">
      <c r="A389" s="87">
        <v>385</v>
      </c>
      <c r="C389" s="91" t="s">
        <v>461</v>
      </c>
      <c r="D389" s="92">
        <v>11058</v>
      </c>
      <c r="E389" s="92">
        <v>11292</v>
      </c>
      <c r="F389" s="92">
        <v>11758</v>
      </c>
      <c r="G389" s="92">
        <v>12472</v>
      </c>
      <c r="H389" s="92">
        <v>13221</v>
      </c>
      <c r="I389" s="92">
        <v>14011</v>
      </c>
      <c r="J389" s="92">
        <v>14743</v>
      </c>
      <c r="K389" s="92">
        <v>15497</v>
      </c>
      <c r="L389" s="92">
        <v>16306</v>
      </c>
      <c r="M389" s="92">
        <v>17088</v>
      </c>
      <c r="N389" s="92">
        <v>17548</v>
      </c>
      <c r="O389" s="92">
        <v>18248</v>
      </c>
      <c r="P389" s="92">
        <v>19066</v>
      </c>
      <c r="Q389" s="92">
        <v>19892</v>
      </c>
      <c r="R389" s="92">
        <v>20669</v>
      </c>
      <c r="S389" s="92">
        <v>21766</v>
      </c>
      <c r="T389" s="92">
        <v>22773</v>
      </c>
      <c r="U389" s="92">
        <v>23876</v>
      </c>
      <c r="V389" s="92">
        <v>25466</v>
      </c>
      <c r="W389" s="92">
        <v>26034</v>
      </c>
      <c r="X389" s="92"/>
      <c r="Y389" s="90">
        <f t="shared" si="58"/>
        <v>14976</v>
      </c>
      <c r="Z389" s="90">
        <f t="shared" si="59"/>
        <v>135.43136190992945</v>
      </c>
      <c r="AA389" s="90">
        <f t="shared" si="60"/>
        <v>22</v>
      </c>
      <c r="AB389" s="90">
        <f t="shared" si="61"/>
        <v>30</v>
      </c>
      <c r="AC389" s="86"/>
      <c r="AP389" s="78"/>
      <c r="AQ389" s="109">
        <v>385</v>
      </c>
      <c r="AR389" s="104" t="s">
        <v>461</v>
      </c>
      <c r="AS389" s="101">
        <f t="shared" si="62"/>
        <v>135.43136190992945</v>
      </c>
      <c r="AT389" s="101">
        <f t="shared" si="63"/>
        <v>135.46986190992945</v>
      </c>
      <c r="AU389" s="102">
        <f t="shared" si="64"/>
        <v>30</v>
      </c>
      <c r="AV389" s="102" t="str">
        <f t="shared" si="65"/>
        <v>Hurstbridge</v>
      </c>
      <c r="AW389" s="101">
        <f t="shared" si="66"/>
        <v>-3.1824417009602195</v>
      </c>
      <c r="AX389" s="71"/>
      <c r="AY389" s="71"/>
      <c r="AZ389" s="71"/>
      <c r="BA389" s="71"/>
    </row>
    <row r="390" spans="1:53" x14ac:dyDescent="0.3">
      <c r="A390" s="87">
        <v>386</v>
      </c>
      <c r="C390" s="91" t="s">
        <v>480</v>
      </c>
      <c r="D390" s="92">
        <v>6124</v>
      </c>
      <c r="E390" s="92">
        <v>6091</v>
      </c>
      <c r="F390" s="92">
        <v>6083</v>
      </c>
      <c r="G390" s="92">
        <v>6055</v>
      </c>
      <c r="H390" s="92">
        <v>6035</v>
      </c>
      <c r="I390" s="92">
        <v>6038</v>
      </c>
      <c r="J390" s="92">
        <v>5989</v>
      </c>
      <c r="K390" s="92">
        <v>5890</v>
      </c>
      <c r="L390" s="92">
        <v>5883</v>
      </c>
      <c r="M390" s="92">
        <v>5856</v>
      </c>
      <c r="N390" s="92">
        <v>5766</v>
      </c>
      <c r="O390" s="92">
        <v>5765</v>
      </c>
      <c r="P390" s="92">
        <v>5941</v>
      </c>
      <c r="Q390" s="92">
        <v>6012</v>
      </c>
      <c r="R390" s="92">
        <v>6027</v>
      </c>
      <c r="S390" s="92">
        <v>6014</v>
      </c>
      <c r="T390" s="92">
        <v>6074</v>
      </c>
      <c r="U390" s="92">
        <v>6045</v>
      </c>
      <c r="V390" s="92">
        <v>6168</v>
      </c>
      <c r="W390" s="92">
        <v>6213</v>
      </c>
      <c r="X390" s="92"/>
      <c r="Y390" s="90">
        <f t="shared" ref="Y390:Y437" si="67">W390-D390</f>
        <v>89</v>
      </c>
      <c r="Z390" s="90">
        <f t="shared" ref="Z390:Z437" si="68">Y390/D390*100</f>
        <v>1.4532984977139125</v>
      </c>
      <c r="AA390" s="90">
        <f t="shared" ref="AA390:AA437" si="69">RANK(Y390,Y$5:Y$437)</f>
        <v>347</v>
      </c>
      <c r="AB390" s="90">
        <f t="shared" ref="AB390:AB437" si="70">RANK(Z390,Z$5:Z$437)</f>
        <v>347</v>
      </c>
      <c r="AC390" s="86"/>
      <c r="AP390" s="78"/>
      <c r="AQ390" s="109">
        <v>386</v>
      </c>
      <c r="AR390" s="104" t="s">
        <v>480</v>
      </c>
      <c r="AS390" s="101">
        <f t="shared" ref="AS390:AS437" si="71">VLOOKUP(AQ390,$A$5:$Z$437,24+$AT$3)</f>
        <v>1.4532984977139125</v>
      </c>
      <c r="AT390" s="101">
        <f t="shared" ref="AT390:AT437" si="72">AS390+0.0001*AQ390</f>
        <v>1.4918984977139125</v>
      </c>
      <c r="AU390" s="102">
        <f t="shared" ref="AU390:AU437" si="73">RANK(AT390,AT$5:AT$437)</f>
        <v>346</v>
      </c>
      <c r="AV390" s="102" t="str">
        <f t="shared" ref="AV390:AV437" si="74">VLOOKUP(MATCH(AQ390,$AU$5:$AU$437,0),$AQ$5:$AS$437,2)</f>
        <v>Seabrook</v>
      </c>
      <c r="AW390" s="101">
        <f t="shared" ref="AW390:AW437" si="75">VLOOKUP(MATCH(AQ390,$AU$5:$AU$437,0),$AQ$5:$AS$437,3)</f>
        <v>-3.2410135533294047</v>
      </c>
      <c r="AX390" s="71"/>
      <c r="AY390" s="71"/>
      <c r="AZ390" s="71"/>
      <c r="BA390" s="71"/>
    </row>
    <row r="391" spans="1:53" x14ac:dyDescent="0.3">
      <c r="A391" s="87">
        <v>387</v>
      </c>
      <c r="C391" s="91" t="s">
        <v>486</v>
      </c>
      <c r="D391" s="92">
        <v>6022</v>
      </c>
      <c r="E391" s="92">
        <v>5990</v>
      </c>
      <c r="F391" s="92">
        <v>6051</v>
      </c>
      <c r="G391" s="92">
        <v>6189</v>
      </c>
      <c r="H391" s="92">
        <v>6374</v>
      </c>
      <c r="I391" s="92">
        <v>6625</v>
      </c>
      <c r="J391" s="92">
        <v>6947</v>
      </c>
      <c r="K391" s="92">
        <v>7166</v>
      </c>
      <c r="L391" s="92">
        <v>7206</v>
      </c>
      <c r="M391" s="92">
        <v>7321</v>
      </c>
      <c r="N391" s="92">
        <v>7379</v>
      </c>
      <c r="O391" s="92">
        <v>7509</v>
      </c>
      <c r="P391" s="92">
        <v>7732</v>
      </c>
      <c r="Q391" s="92">
        <v>7970</v>
      </c>
      <c r="R391" s="92">
        <v>8035</v>
      </c>
      <c r="S391" s="92">
        <v>8078</v>
      </c>
      <c r="T391" s="92">
        <v>8131</v>
      </c>
      <c r="U391" s="92">
        <v>8279</v>
      </c>
      <c r="V391" s="92">
        <v>8451</v>
      </c>
      <c r="W391" s="92">
        <v>8488</v>
      </c>
      <c r="X391" s="92"/>
      <c r="Y391" s="90">
        <f t="shared" si="67"/>
        <v>2466</v>
      </c>
      <c r="Z391" s="90">
        <f t="shared" si="68"/>
        <v>40.9498505479907</v>
      </c>
      <c r="AA391" s="90">
        <f t="shared" si="69"/>
        <v>175</v>
      </c>
      <c r="AB391" s="90">
        <f t="shared" si="70"/>
        <v>82</v>
      </c>
      <c r="AC391" s="86"/>
      <c r="AP391" s="78"/>
      <c r="AQ391" s="109">
        <v>387</v>
      </c>
      <c r="AR391" s="104" t="s">
        <v>486</v>
      </c>
      <c r="AS391" s="101">
        <f t="shared" si="71"/>
        <v>40.9498505479907</v>
      </c>
      <c r="AT391" s="101">
        <f t="shared" si="72"/>
        <v>40.988550547990698</v>
      </c>
      <c r="AU391" s="102">
        <f t="shared" si="73"/>
        <v>82</v>
      </c>
      <c r="AV391" s="102" t="str">
        <f t="shared" si="74"/>
        <v>Altona Meadows</v>
      </c>
      <c r="AW391" s="101">
        <f t="shared" si="75"/>
        <v>-3.3137997199605871</v>
      </c>
      <c r="AX391" s="71"/>
      <c r="AY391" s="71"/>
      <c r="AZ391" s="71"/>
      <c r="BA391" s="71"/>
    </row>
    <row r="392" spans="1:53" x14ac:dyDescent="0.3">
      <c r="A392" s="87">
        <v>388</v>
      </c>
      <c r="C392" s="91" t="s">
        <v>505</v>
      </c>
      <c r="D392" s="92">
        <v>22828</v>
      </c>
      <c r="E392" s="92">
        <v>23222</v>
      </c>
      <c r="F392" s="92">
        <v>23844</v>
      </c>
      <c r="G392" s="92">
        <v>24356</v>
      </c>
      <c r="H392" s="92">
        <v>24888</v>
      </c>
      <c r="I392" s="92">
        <v>25381</v>
      </c>
      <c r="J392" s="92">
        <v>25844</v>
      </c>
      <c r="K392" s="92">
        <v>26307</v>
      </c>
      <c r="L392" s="92">
        <v>26577</v>
      </c>
      <c r="M392" s="92">
        <v>26682</v>
      </c>
      <c r="N392" s="92">
        <v>26702</v>
      </c>
      <c r="O392" s="92">
        <v>26946</v>
      </c>
      <c r="P392" s="92">
        <v>27325</v>
      </c>
      <c r="Q392" s="92">
        <v>27667</v>
      </c>
      <c r="R392" s="92">
        <v>27958</v>
      </c>
      <c r="S392" s="92">
        <v>28207</v>
      </c>
      <c r="T392" s="92">
        <v>28436</v>
      </c>
      <c r="U392" s="92">
        <v>28521</v>
      </c>
      <c r="V392" s="92">
        <v>29096</v>
      </c>
      <c r="W392" s="92">
        <v>29284</v>
      </c>
      <c r="X392" s="92"/>
      <c r="Y392" s="90">
        <f t="shared" si="67"/>
        <v>6456</v>
      </c>
      <c r="Z392" s="90">
        <f t="shared" si="68"/>
        <v>28.281058349395476</v>
      </c>
      <c r="AA392" s="90">
        <f t="shared" si="69"/>
        <v>65</v>
      </c>
      <c r="AB392" s="90">
        <f t="shared" si="70"/>
        <v>133</v>
      </c>
      <c r="AC392" s="86"/>
      <c r="AP392" s="78"/>
      <c r="AQ392" s="109">
        <v>388</v>
      </c>
      <c r="AR392" s="104" t="s">
        <v>505</v>
      </c>
      <c r="AS392" s="101">
        <f t="shared" si="71"/>
        <v>28.281058349395476</v>
      </c>
      <c r="AT392" s="101">
        <f t="shared" si="72"/>
        <v>28.319858349395474</v>
      </c>
      <c r="AU392" s="102">
        <f t="shared" si="73"/>
        <v>133</v>
      </c>
      <c r="AV392" s="102" t="str">
        <f t="shared" si="74"/>
        <v>Orbost</v>
      </c>
      <c r="AW392" s="101">
        <f t="shared" si="75"/>
        <v>-3.4796419289633262</v>
      </c>
      <c r="AX392" s="71"/>
      <c r="AY392" s="71"/>
      <c r="AZ392" s="71"/>
      <c r="BA392" s="71"/>
    </row>
    <row r="393" spans="1:53" x14ac:dyDescent="0.3">
      <c r="A393" s="87">
        <v>389</v>
      </c>
      <c r="C393" s="88" t="s">
        <v>389</v>
      </c>
      <c r="D393" s="89">
        <v>1906</v>
      </c>
      <c r="E393" s="89">
        <v>2457</v>
      </c>
      <c r="F393" s="89">
        <v>3128</v>
      </c>
      <c r="G393" s="89">
        <v>4347</v>
      </c>
      <c r="H393" s="89">
        <v>5770</v>
      </c>
      <c r="I393" s="89">
        <v>7527</v>
      </c>
      <c r="J393" s="89">
        <v>9365</v>
      </c>
      <c r="K393" s="90">
        <v>11544</v>
      </c>
      <c r="L393" s="90">
        <v>13481</v>
      </c>
      <c r="M393" s="90">
        <v>14954</v>
      </c>
      <c r="N393" s="90">
        <v>17463</v>
      </c>
      <c r="O393" s="90">
        <v>20359</v>
      </c>
      <c r="P393" s="90">
        <v>24977</v>
      </c>
      <c r="Q393" s="90">
        <v>27633</v>
      </c>
      <c r="R393" s="90">
        <v>30256</v>
      </c>
      <c r="S393" s="90">
        <v>33144</v>
      </c>
      <c r="T393" s="90">
        <v>35816</v>
      </c>
      <c r="U393" s="90">
        <v>37561</v>
      </c>
      <c r="V393" s="90">
        <v>41161</v>
      </c>
      <c r="W393" s="90">
        <v>43406</v>
      </c>
      <c r="X393" s="90"/>
      <c r="Y393" s="90">
        <f t="shared" si="67"/>
        <v>41500</v>
      </c>
      <c r="Z393" s="90">
        <f t="shared" si="68"/>
        <v>2177.3347324239244</v>
      </c>
      <c r="AA393" s="90">
        <f t="shared" si="69"/>
        <v>4</v>
      </c>
      <c r="AB393" s="90">
        <f t="shared" si="70"/>
        <v>2</v>
      </c>
      <c r="AC393" s="86"/>
      <c r="AP393" s="78"/>
      <c r="AQ393" s="109">
        <v>389</v>
      </c>
      <c r="AR393" s="103" t="s">
        <v>389</v>
      </c>
      <c r="AS393" s="101">
        <f t="shared" si="71"/>
        <v>2177.3347324239244</v>
      </c>
      <c r="AT393" s="101">
        <f t="shared" si="72"/>
        <v>2177.3736324239244</v>
      </c>
      <c r="AU393" s="102">
        <f t="shared" si="73"/>
        <v>2</v>
      </c>
      <c r="AV393" s="102" t="str">
        <f t="shared" si="74"/>
        <v>Horsham Region</v>
      </c>
      <c r="AW393" s="101">
        <f t="shared" si="75"/>
        <v>-3.7479178234314272</v>
      </c>
      <c r="AX393" s="71"/>
      <c r="AY393" s="71"/>
      <c r="AZ393" s="71"/>
      <c r="BA393" s="71"/>
    </row>
    <row r="394" spans="1:53" x14ac:dyDescent="0.3">
      <c r="A394" s="87">
        <v>390</v>
      </c>
      <c r="C394" s="88" t="s">
        <v>273</v>
      </c>
      <c r="D394" s="89">
        <v>6630</v>
      </c>
      <c r="E394" s="89">
        <v>6581</v>
      </c>
      <c r="F394" s="89">
        <v>6583</v>
      </c>
      <c r="G394" s="89">
        <v>6594</v>
      </c>
      <c r="H394" s="89">
        <v>6605</v>
      </c>
      <c r="I394" s="89">
        <v>6605</v>
      </c>
      <c r="J394" s="89">
        <v>6580</v>
      </c>
      <c r="K394" s="90">
        <v>6545</v>
      </c>
      <c r="L394" s="90">
        <v>6561</v>
      </c>
      <c r="M394" s="90">
        <v>6595</v>
      </c>
      <c r="N394" s="90">
        <v>6700</v>
      </c>
      <c r="O394" s="90">
        <v>6771</v>
      </c>
      <c r="P394" s="90">
        <v>6783</v>
      </c>
      <c r="Q394" s="90">
        <v>6758</v>
      </c>
      <c r="R394" s="90">
        <v>6825</v>
      </c>
      <c r="S394" s="90">
        <v>6842</v>
      </c>
      <c r="T394" s="90">
        <v>6846</v>
      </c>
      <c r="U394" s="90">
        <v>6657</v>
      </c>
      <c r="V394" s="90">
        <v>6515</v>
      </c>
      <c r="W394" s="90">
        <v>6582</v>
      </c>
      <c r="X394" s="90"/>
      <c r="Y394" s="90">
        <f t="shared" si="67"/>
        <v>-48</v>
      </c>
      <c r="Z394" s="90">
        <f t="shared" si="68"/>
        <v>-0.72398190045248867</v>
      </c>
      <c r="AA394" s="90">
        <f t="shared" si="69"/>
        <v>369</v>
      </c>
      <c r="AB394" s="90">
        <f t="shared" si="70"/>
        <v>364</v>
      </c>
      <c r="AC394" s="86"/>
      <c r="AP394" s="78"/>
      <c r="AQ394" s="109">
        <v>390</v>
      </c>
      <c r="AR394" s="103" t="s">
        <v>273</v>
      </c>
      <c r="AS394" s="101">
        <f t="shared" si="71"/>
        <v>-0.72398190045248867</v>
      </c>
      <c r="AT394" s="101">
        <f t="shared" si="72"/>
        <v>-0.68498190045248863</v>
      </c>
      <c r="AU394" s="102">
        <f t="shared" si="73"/>
        <v>369</v>
      </c>
      <c r="AV394" s="102" t="str">
        <f t="shared" si="74"/>
        <v>Rushworth</v>
      </c>
      <c r="AW394" s="101">
        <f t="shared" si="75"/>
        <v>-3.8797061524334251</v>
      </c>
      <c r="AX394" s="71"/>
      <c r="AY394" s="71"/>
      <c r="AZ394" s="71"/>
      <c r="BA394" s="71"/>
    </row>
    <row r="395" spans="1:53" x14ac:dyDescent="0.3">
      <c r="A395" s="87">
        <v>391</v>
      </c>
      <c r="C395" s="91" t="s">
        <v>469</v>
      </c>
      <c r="D395" s="92">
        <v>179</v>
      </c>
      <c r="E395" s="92">
        <v>184</v>
      </c>
      <c r="F395" s="92">
        <v>187</v>
      </c>
      <c r="G395" s="92">
        <v>194</v>
      </c>
      <c r="H395" s="92">
        <v>202</v>
      </c>
      <c r="I395" s="92">
        <v>213</v>
      </c>
      <c r="J395" s="92">
        <v>219</v>
      </c>
      <c r="K395" s="92">
        <v>221</v>
      </c>
      <c r="L395" s="92">
        <v>221</v>
      </c>
      <c r="M395" s="92">
        <v>221</v>
      </c>
      <c r="N395" s="92">
        <v>221</v>
      </c>
      <c r="O395" s="92">
        <v>221</v>
      </c>
      <c r="P395" s="92">
        <v>183</v>
      </c>
      <c r="Q395" s="92">
        <v>186</v>
      </c>
      <c r="R395" s="92">
        <v>192</v>
      </c>
      <c r="S395" s="92">
        <v>194</v>
      </c>
      <c r="T395" s="92">
        <v>196</v>
      </c>
      <c r="U395" s="92">
        <v>205</v>
      </c>
      <c r="V395" s="92">
        <v>244</v>
      </c>
      <c r="W395" s="92">
        <v>247</v>
      </c>
      <c r="X395" s="92"/>
      <c r="Y395" s="90">
        <f t="shared" si="67"/>
        <v>68</v>
      </c>
      <c r="Z395" s="90">
        <f t="shared" si="68"/>
        <v>37.988826815642454</v>
      </c>
      <c r="AA395" s="90">
        <f t="shared" si="69"/>
        <v>352</v>
      </c>
      <c r="AB395" s="90">
        <f t="shared" si="70"/>
        <v>92</v>
      </c>
      <c r="AC395" s="86"/>
      <c r="AP395" s="78"/>
      <c r="AQ395" s="109">
        <v>391</v>
      </c>
      <c r="AR395" s="104" t="s">
        <v>469</v>
      </c>
      <c r="AS395" s="101">
        <f t="shared" si="71"/>
        <v>37.988826815642454</v>
      </c>
      <c r="AT395" s="101">
        <f t="shared" si="72"/>
        <v>38.027926815642452</v>
      </c>
      <c r="AU395" s="102">
        <f t="shared" si="73"/>
        <v>92</v>
      </c>
      <c r="AV395" s="102" t="str">
        <f t="shared" si="74"/>
        <v>Bendigo</v>
      </c>
      <c r="AW395" s="101">
        <f t="shared" si="75"/>
        <v>-3.915642861835622</v>
      </c>
      <c r="AX395" s="71"/>
      <c r="AY395" s="71"/>
      <c r="AZ395" s="71"/>
      <c r="BA395" s="71"/>
    </row>
    <row r="396" spans="1:53" x14ac:dyDescent="0.3">
      <c r="A396" s="87">
        <v>392</v>
      </c>
      <c r="C396" s="88" t="s">
        <v>307</v>
      </c>
      <c r="D396" s="89">
        <v>10256</v>
      </c>
      <c r="E396" s="89">
        <v>10148</v>
      </c>
      <c r="F396" s="89">
        <v>10096</v>
      </c>
      <c r="G396" s="89">
        <v>10070</v>
      </c>
      <c r="H396" s="89">
        <v>10072</v>
      </c>
      <c r="I396" s="89">
        <v>10095</v>
      </c>
      <c r="J396" s="89">
        <v>10085</v>
      </c>
      <c r="K396" s="90">
        <v>10067</v>
      </c>
      <c r="L396" s="90">
        <v>9988</v>
      </c>
      <c r="M396" s="90">
        <v>9930</v>
      </c>
      <c r="N396" s="90">
        <v>9923</v>
      </c>
      <c r="O396" s="90">
        <v>9887</v>
      </c>
      <c r="P396" s="90">
        <v>9950</v>
      </c>
      <c r="Q396" s="90">
        <v>10041</v>
      </c>
      <c r="R396" s="90">
        <v>10048</v>
      </c>
      <c r="S396" s="90">
        <v>10023</v>
      </c>
      <c r="T396" s="90">
        <v>10046</v>
      </c>
      <c r="U396" s="90">
        <v>9913</v>
      </c>
      <c r="V396" s="90">
        <v>9732</v>
      </c>
      <c r="W396" s="90">
        <v>9777</v>
      </c>
      <c r="X396" s="90"/>
      <c r="Y396" s="90">
        <f t="shared" si="67"/>
        <v>-479</v>
      </c>
      <c r="Z396" s="90">
        <f t="shared" si="68"/>
        <v>-4.6704368174726989</v>
      </c>
      <c r="AA396" s="90">
        <f t="shared" si="69"/>
        <v>398</v>
      </c>
      <c r="AB396" s="90">
        <f t="shared" si="70"/>
        <v>390</v>
      </c>
      <c r="AC396" s="86"/>
      <c r="AP396" s="78"/>
      <c r="AQ396" s="109">
        <v>392</v>
      </c>
      <c r="AR396" s="103" t="s">
        <v>307</v>
      </c>
      <c r="AS396" s="101">
        <f t="shared" si="71"/>
        <v>-4.6704368174726989</v>
      </c>
      <c r="AT396" s="101">
        <f t="shared" si="72"/>
        <v>-4.6312368174726988</v>
      </c>
      <c r="AU396" s="102">
        <f t="shared" si="73"/>
        <v>395</v>
      </c>
      <c r="AV396" s="102" t="str">
        <f t="shared" si="74"/>
        <v>Hoppers Crossing - North</v>
      </c>
      <c r="AW396" s="101">
        <f t="shared" si="75"/>
        <v>-3.9385357667295993</v>
      </c>
      <c r="AX396" s="71"/>
      <c r="AY396" s="71"/>
      <c r="AZ396" s="71"/>
      <c r="BA396" s="71"/>
    </row>
    <row r="397" spans="1:53" x14ac:dyDescent="0.3">
      <c r="A397" s="87">
        <v>393</v>
      </c>
      <c r="C397" s="88" t="s">
        <v>295</v>
      </c>
      <c r="D397" s="89">
        <v>9533</v>
      </c>
      <c r="E397" s="89">
        <v>9561</v>
      </c>
      <c r="F397" s="89">
        <v>9705</v>
      </c>
      <c r="G397" s="89">
        <v>9860</v>
      </c>
      <c r="H397" s="89">
        <v>9988</v>
      </c>
      <c r="I397" s="89">
        <v>10147</v>
      </c>
      <c r="J397" s="89">
        <v>10214</v>
      </c>
      <c r="K397" s="90">
        <v>10261</v>
      </c>
      <c r="L397" s="90">
        <v>10352</v>
      </c>
      <c r="M397" s="90">
        <v>10483</v>
      </c>
      <c r="N397" s="90">
        <v>10501</v>
      </c>
      <c r="O397" s="90">
        <v>10615</v>
      </c>
      <c r="P397" s="90">
        <v>10932</v>
      </c>
      <c r="Q397" s="90">
        <v>11041</v>
      </c>
      <c r="R397" s="90">
        <v>11176</v>
      </c>
      <c r="S397" s="90">
        <v>11310</v>
      </c>
      <c r="T397" s="90">
        <v>11408</v>
      </c>
      <c r="U397" s="90">
        <v>11179</v>
      </c>
      <c r="V397" s="90">
        <v>10993</v>
      </c>
      <c r="W397" s="90">
        <v>11150</v>
      </c>
      <c r="X397" s="90"/>
      <c r="Y397" s="90">
        <f t="shared" si="67"/>
        <v>1617</v>
      </c>
      <c r="Z397" s="90">
        <f t="shared" si="68"/>
        <v>16.962131543060945</v>
      </c>
      <c r="AA397" s="90">
        <f t="shared" si="69"/>
        <v>230</v>
      </c>
      <c r="AB397" s="90">
        <f t="shared" si="70"/>
        <v>220</v>
      </c>
      <c r="AC397" s="86"/>
      <c r="AP397" s="78"/>
      <c r="AQ397" s="109">
        <v>393</v>
      </c>
      <c r="AR397" s="103" t="s">
        <v>295</v>
      </c>
      <c r="AS397" s="101">
        <f t="shared" si="71"/>
        <v>16.962131543060945</v>
      </c>
      <c r="AT397" s="101">
        <f t="shared" si="72"/>
        <v>17.001431543060946</v>
      </c>
      <c r="AU397" s="102">
        <f t="shared" si="73"/>
        <v>220</v>
      </c>
      <c r="AV397" s="102" t="str">
        <f t="shared" si="74"/>
        <v>Glenelg (Vic.)</v>
      </c>
      <c r="AW397" s="101">
        <f t="shared" si="75"/>
        <v>-4.2154312960554838</v>
      </c>
      <c r="AX397" s="71"/>
      <c r="AY397" s="71"/>
      <c r="AZ397" s="71"/>
      <c r="BA397" s="71"/>
    </row>
    <row r="398" spans="1:53" x14ac:dyDescent="0.3">
      <c r="A398" s="87">
        <v>394</v>
      </c>
      <c r="C398" s="88" t="s">
        <v>296</v>
      </c>
      <c r="D398" s="89">
        <v>11928</v>
      </c>
      <c r="E398" s="89">
        <v>11865</v>
      </c>
      <c r="F398" s="89">
        <v>11905</v>
      </c>
      <c r="G398" s="89">
        <v>11915</v>
      </c>
      <c r="H398" s="89">
        <v>11906</v>
      </c>
      <c r="I398" s="89">
        <v>11968</v>
      </c>
      <c r="J398" s="89">
        <v>11964</v>
      </c>
      <c r="K398" s="90">
        <v>11891</v>
      </c>
      <c r="L398" s="90">
        <v>11967</v>
      </c>
      <c r="M398" s="90">
        <v>12003</v>
      </c>
      <c r="N398" s="90">
        <v>12155</v>
      </c>
      <c r="O398" s="90">
        <v>12200</v>
      </c>
      <c r="P398" s="90">
        <v>12233</v>
      </c>
      <c r="Q398" s="90">
        <v>12347</v>
      </c>
      <c r="R398" s="90">
        <v>12388</v>
      </c>
      <c r="S398" s="90">
        <v>12388</v>
      </c>
      <c r="T398" s="90">
        <v>12304</v>
      </c>
      <c r="U398" s="90">
        <v>12057</v>
      </c>
      <c r="V398" s="90">
        <v>12046</v>
      </c>
      <c r="W398" s="90">
        <v>12181</v>
      </c>
      <c r="X398" s="90"/>
      <c r="Y398" s="90">
        <f t="shared" si="67"/>
        <v>253</v>
      </c>
      <c r="Z398" s="90">
        <f t="shared" si="68"/>
        <v>2.1210596914822268</v>
      </c>
      <c r="AA398" s="90">
        <f t="shared" si="69"/>
        <v>330</v>
      </c>
      <c r="AB398" s="90">
        <f t="shared" si="70"/>
        <v>338</v>
      </c>
      <c r="AC398" s="86"/>
      <c r="AP398" s="78"/>
      <c r="AQ398" s="109">
        <v>394</v>
      </c>
      <c r="AR398" s="103" t="s">
        <v>296</v>
      </c>
      <c r="AS398" s="101">
        <f t="shared" si="71"/>
        <v>2.1210596914822268</v>
      </c>
      <c r="AT398" s="101">
        <f t="shared" si="72"/>
        <v>2.1604596914822269</v>
      </c>
      <c r="AU398" s="102">
        <f t="shared" si="73"/>
        <v>338</v>
      </c>
      <c r="AV398" s="102" t="str">
        <f t="shared" si="74"/>
        <v>Noble Park North</v>
      </c>
      <c r="AW398" s="101">
        <f t="shared" si="75"/>
        <v>-4.4670945010695862</v>
      </c>
      <c r="AX398" s="71"/>
      <c r="AY398" s="71"/>
      <c r="AZ398" s="71"/>
      <c r="BA398" s="71"/>
    </row>
    <row r="399" spans="1:53" x14ac:dyDescent="0.3">
      <c r="A399" s="87">
        <v>395</v>
      </c>
      <c r="C399" s="88" t="s">
        <v>226</v>
      </c>
      <c r="D399" s="89">
        <v>18037</v>
      </c>
      <c r="E399" s="89">
        <v>18134</v>
      </c>
      <c r="F399" s="89">
        <v>18286</v>
      </c>
      <c r="G399" s="89">
        <v>18501</v>
      </c>
      <c r="H399" s="89">
        <v>18642</v>
      </c>
      <c r="I399" s="89">
        <v>18885</v>
      </c>
      <c r="J399" s="89">
        <v>18874</v>
      </c>
      <c r="K399" s="90">
        <v>18775</v>
      </c>
      <c r="L399" s="90">
        <v>18752</v>
      </c>
      <c r="M399" s="90">
        <v>18814</v>
      </c>
      <c r="N399" s="90">
        <v>18935</v>
      </c>
      <c r="O399" s="90">
        <v>18955</v>
      </c>
      <c r="P399" s="90">
        <v>19090</v>
      </c>
      <c r="Q399" s="90">
        <v>19117</v>
      </c>
      <c r="R399" s="90">
        <v>19215</v>
      </c>
      <c r="S399" s="90">
        <v>19242</v>
      </c>
      <c r="T399" s="90">
        <v>19190</v>
      </c>
      <c r="U399" s="90">
        <v>18908</v>
      </c>
      <c r="V399" s="90">
        <v>18834</v>
      </c>
      <c r="W399" s="90">
        <v>19039</v>
      </c>
      <c r="X399" s="90"/>
      <c r="Y399" s="90">
        <f t="shared" si="67"/>
        <v>1002</v>
      </c>
      <c r="Z399" s="90">
        <f t="shared" si="68"/>
        <v>5.5552475467095412</v>
      </c>
      <c r="AA399" s="90">
        <f t="shared" si="69"/>
        <v>270</v>
      </c>
      <c r="AB399" s="90">
        <f t="shared" si="70"/>
        <v>316</v>
      </c>
      <c r="AC399" s="86"/>
      <c r="AP399" s="78"/>
      <c r="AQ399" s="109">
        <v>395</v>
      </c>
      <c r="AR399" s="103" t="s">
        <v>226</v>
      </c>
      <c r="AS399" s="101">
        <f t="shared" si="71"/>
        <v>5.5552475467095412</v>
      </c>
      <c r="AT399" s="101">
        <f t="shared" si="72"/>
        <v>5.5947475467095416</v>
      </c>
      <c r="AU399" s="102">
        <f t="shared" si="73"/>
        <v>316</v>
      </c>
      <c r="AV399" s="102" t="str">
        <f t="shared" si="74"/>
        <v>Upwey - Tecoma</v>
      </c>
      <c r="AW399" s="101">
        <f t="shared" si="75"/>
        <v>-4.6704368174726989</v>
      </c>
      <c r="AX399" s="71"/>
      <c r="AY399" s="71"/>
      <c r="AZ399" s="71"/>
      <c r="BA399" s="71"/>
    </row>
    <row r="400" spans="1:53" x14ac:dyDescent="0.3">
      <c r="A400" s="87">
        <v>396</v>
      </c>
      <c r="C400" s="88" t="s">
        <v>247</v>
      </c>
      <c r="D400" s="89">
        <v>9562</v>
      </c>
      <c r="E400" s="89">
        <v>10044</v>
      </c>
      <c r="F400" s="89">
        <v>10330</v>
      </c>
      <c r="G400" s="89">
        <v>10586</v>
      </c>
      <c r="H400" s="89">
        <v>10938</v>
      </c>
      <c r="I400" s="89">
        <v>11268</v>
      </c>
      <c r="J400" s="89">
        <v>11643</v>
      </c>
      <c r="K400" s="90">
        <v>12189</v>
      </c>
      <c r="L400" s="90">
        <v>12965</v>
      </c>
      <c r="M400" s="90">
        <v>13803</v>
      </c>
      <c r="N400" s="90">
        <v>14486</v>
      </c>
      <c r="O400" s="90">
        <v>15194</v>
      </c>
      <c r="P400" s="90">
        <v>16700</v>
      </c>
      <c r="Q400" s="90">
        <v>17466</v>
      </c>
      <c r="R400" s="90">
        <v>18445</v>
      </c>
      <c r="S400" s="90">
        <v>19654</v>
      </c>
      <c r="T400" s="90">
        <v>20988</v>
      </c>
      <c r="U400" s="90">
        <v>22269</v>
      </c>
      <c r="V400" s="90">
        <v>24680</v>
      </c>
      <c r="W400" s="90">
        <v>26304</v>
      </c>
      <c r="X400" s="90"/>
      <c r="Y400" s="90">
        <f t="shared" si="67"/>
        <v>16742</v>
      </c>
      <c r="Z400" s="90">
        <f t="shared" si="68"/>
        <v>175.08889353691697</v>
      </c>
      <c r="AA400" s="90">
        <f t="shared" si="69"/>
        <v>18</v>
      </c>
      <c r="AB400" s="90">
        <f t="shared" si="70"/>
        <v>21</v>
      </c>
      <c r="AC400" s="86"/>
      <c r="AP400" s="78"/>
      <c r="AQ400" s="109">
        <v>396</v>
      </c>
      <c r="AR400" s="103" t="s">
        <v>247</v>
      </c>
      <c r="AS400" s="101">
        <f t="shared" si="71"/>
        <v>175.08889353691697</v>
      </c>
      <c r="AT400" s="101">
        <f t="shared" si="72"/>
        <v>175.12849353691698</v>
      </c>
      <c r="AU400" s="102">
        <f t="shared" si="73"/>
        <v>21</v>
      </c>
      <c r="AV400" s="102" t="str">
        <f t="shared" si="74"/>
        <v>Camperdown</v>
      </c>
      <c r="AW400" s="101">
        <f t="shared" si="75"/>
        <v>-5.2514587385384832</v>
      </c>
      <c r="AX400" s="71"/>
      <c r="AY400" s="71"/>
      <c r="AZ400" s="71"/>
      <c r="BA400" s="71"/>
    </row>
    <row r="401" spans="1:53" x14ac:dyDescent="0.3">
      <c r="A401" s="87">
        <v>397</v>
      </c>
      <c r="C401" s="88" t="s">
        <v>308</v>
      </c>
      <c r="D401" s="89">
        <v>7241</v>
      </c>
      <c r="E401" s="89">
        <v>7241</v>
      </c>
      <c r="F401" s="89">
        <v>7316</v>
      </c>
      <c r="G401" s="89">
        <v>7372</v>
      </c>
      <c r="H401" s="89">
        <v>7446</v>
      </c>
      <c r="I401" s="89">
        <v>7560</v>
      </c>
      <c r="J401" s="89">
        <v>7608</v>
      </c>
      <c r="K401" s="90">
        <v>7646</v>
      </c>
      <c r="L401" s="90">
        <v>7638</v>
      </c>
      <c r="M401" s="90">
        <v>7684</v>
      </c>
      <c r="N401" s="90">
        <v>7776</v>
      </c>
      <c r="O401" s="90">
        <v>7776</v>
      </c>
      <c r="P401" s="90">
        <v>7917</v>
      </c>
      <c r="Q401" s="90">
        <v>7959</v>
      </c>
      <c r="R401" s="90">
        <v>8055</v>
      </c>
      <c r="S401" s="90">
        <v>8067</v>
      </c>
      <c r="T401" s="90">
        <v>8098</v>
      </c>
      <c r="U401" s="90">
        <v>8096</v>
      </c>
      <c r="V401" s="90">
        <v>7950</v>
      </c>
      <c r="W401" s="90">
        <v>7989</v>
      </c>
      <c r="X401" s="90"/>
      <c r="Y401" s="90">
        <f t="shared" si="67"/>
        <v>748</v>
      </c>
      <c r="Z401" s="90">
        <f t="shared" si="68"/>
        <v>10.330064908161857</v>
      </c>
      <c r="AA401" s="90">
        <f t="shared" si="69"/>
        <v>287</v>
      </c>
      <c r="AB401" s="90">
        <f t="shared" si="70"/>
        <v>278</v>
      </c>
      <c r="AC401" s="86"/>
      <c r="AP401" s="78"/>
      <c r="AQ401" s="109">
        <v>397</v>
      </c>
      <c r="AR401" s="103" t="s">
        <v>308</v>
      </c>
      <c r="AS401" s="101">
        <f t="shared" si="71"/>
        <v>10.330064908161857</v>
      </c>
      <c r="AT401" s="101">
        <f t="shared" si="72"/>
        <v>10.369764908161857</v>
      </c>
      <c r="AU401" s="102">
        <f t="shared" si="73"/>
        <v>278</v>
      </c>
      <c r="AV401" s="102" t="str">
        <f t="shared" si="74"/>
        <v>Corangamite - North</v>
      </c>
      <c r="AW401" s="101">
        <f t="shared" si="75"/>
        <v>-5.4034838250977604</v>
      </c>
      <c r="AX401" s="71"/>
      <c r="AY401" s="71"/>
      <c r="AZ401" s="71"/>
      <c r="BA401" s="71"/>
    </row>
    <row r="402" spans="1:53" x14ac:dyDescent="0.3">
      <c r="A402" s="87">
        <v>398</v>
      </c>
      <c r="C402" s="91" t="s">
        <v>474</v>
      </c>
      <c r="D402" s="92">
        <v>17175</v>
      </c>
      <c r="E402" s="92">
        <v>17223</v>
      </c>
      <c r="F402" s="92">
        <v>17320</v>
      </c>
      <c r="G402" s="92">
        <v>17419</v>
      </c>
      <c r="H402" s="92">
        <v>17541</v>
      </c>
      <c r="I402" s="92">
        <v>17676</v>
      </c>
      <c r="J402" s="92">
        <v>17837</v>
      </c>
      <c r="K402" s="92">
        <v>17980</v>
      </c>
      <c r="L402" s="92">
        <v>18044</v>
      </c>
      <c r="M402" s="92">
        <v>18110</v>
      </c>
      <c r="N402" s="92">
        <v>18111</v>
      </c>
      <c r="O402" s="92">
        <v>18279</v>
      </c>
      <c r="P402" s="92">
        <v>18891</v>
      </c>
      <c r="Q402" s="92">
        <v>19112</v>
      </c>
      <c r="R402" s="92">
        <v>19318</v>
      </c>
      <c r="S402" s="92">
        <v>19411</v>
      </c>
      <c r="T402" s="92">
        <v>19440</v>
      </c>
      <c r="U402" s="92">
        <v>19558</v>
      </c>
      <c r="V402" s="92">
        <v>19969</v>
      </c>
      <c r="W402" s="92">
        <v>19969</v>
      </c>
      <c r="X402" s="92"/>
      <c r="Y402" s="90">
        <f t="shared" si="67"/>
        <v>2794</v>
      </c>
      <c r="Z402" s="90">
        <f t="shared" si="68"/>
        <v>16.267831149927218</v>
      </c>
      <c r="AA402" s="90">
        <f t="shared" si="69"/>
        <v>152</v>
      </c>
      <c r="AB402" s="90">
        <f t="shared" si="70"/>
        <v>232</v>
      </c>
      <c r="AC402" s="86"/>
      <c r="AP402" s="78"/>
      <c r="AQ402" s="109">
        <v>398</v>
      </c>
      <c r="AR402" s="104" t="s">
        <v>474</v>
      </c>
      <c r="AS402" s="101">
        <f t="shared" si="71"/>
        <v>16.267831149927218</v>
      </c>
      <c r="AT402" s="101">
        <f t="shared" si="72"/>
        <v>16.307631149927218</v>
      </c>
      <c r="AU402" s="102">
        <f t="shared" si="73"/>
        <v>232</v>
      </c>
      <c r="AV402" s="102" t="str">
        <f t="shared" si="74"/>
        <v>Keilor</v>
      </c>
      <c r="AW402" s="101">
        <f t="shared" si="75"/>
        <v>-5.7048458149779737</v>
      </c>
      <c r="AX402" s="71"/>
      <c r="AY402" s="71"/>
      <c r="AZ402" s="71"/>
      <c r="BA402" s="71"/>
    </row>
    <row r="403" spans="1:53" x14ac:dyDescent="0.3">
      <c r="A403" s="87">
        <v>399</v>
      </c>
      <c r="C403" s="91" t="s">
        <v>475</v>
      </c>
      <c r="D403" s="92">
        <v>9289</v>
      </c>
      <c r="E403" s="92">
        <v>9385</v>
      </c>
      <c r="F403" s="92">
        <v>9456</v>
      </c>
      <c r="G403" s="92">
        <v>9452</v>
      </c>
      <c r="H403" s="92">
        <v>9464</v>
      </c>
      <c r="I403" s="92">
        <v>9435</v>
      </c>
      <c r="J403" s="92">
        <v>9363</v>
      </c>
      <c r="K403" s="92">
        <v>9232</v>
      </c>
      <c r="L403" s="92">
        <v>9177</v>
      </c>
      <c r="M403" s="92">
        <v>9059</v>
      </c>
      <c r="N403" s="92">
        <v>8997</v>
      </c>
      <c r="O403" s="92">
        <v>8967</v>
      </c>
      <c r="P403" s="92">
        <v>9668</v>
      </c>
      <c r="Q403" s="92">
        <v>9741</v>
      </c>
      <c r="R403" s="92">
        <v>9768</v>
      </c>
      <c r="S403" s="92">
        <v>9776</v>
      </c>
      <c r="T403" s="92">
        <v>9757</v>
      </c>
      <c r="U403" s="92">
        <v>9821</v>
      </c>
      <c r="V403" s="92">
        <v>9946</v>
      </c>
      <c r="W403" s="92">
        <v>10033</v>
      </c>
      <c r="X403" s="92"/>
      <c r="Y403" s="90">
        <f t="shared" si="67"/>
        <v>744</v>
      </c>
      <c r="Z403" s="90">
        <f t="shared" si="68"/>
        <v>8.0094735708903002</v>
      </c>
      <c r="AA403" s="90">
        <f t="shared" si="69"/>
        <v>290</v>
      </c>
      <c r="AB403" s="90">
        <f t="shared" si="70"/>
        <v>294</v>
      </c>
      <c r="AC403" s="86"/>
      <c r="AP403" s="78"/>
      <c r="AQ403" s="109">
        <v>399</v>
      </c>
      <c r="AR403" s="104" t="s">
        <v>475</v>
      </c>
      <c r="AS403" s="101">
        <f t="shared" si="71"/>
        <v>8.0094735708903002</v>
      </c>
      <c r="AT403" s="101">
        <f t="shared" si="72"/>
        <v>8.0493735708902996</v>
      </c>
      <c r="AU403" s="102">
        <f t="shared" si="73"/>
        <v>294</v>
      </c>
      <c r="AV403" s="102" t="str">
        <f t="shared" si="74"/>
        <v>Hoppers Crossing - South</v>
      </c>
      <c r="AW403" s="101">
        <f t="shared" si="75"/>
        <v>-5.7912154031287608</v>
      </c>
      <c r="AX403" s="71"/>
      <c r="AY403" s="71"/>
      <c r="AZ403" s="71"/>
      <c r="BA403" s="71"/>
    </row>
    <row r="404" spans="1:53" x14ac:dyDescent="0.3">
      <c r="A404" s="87">
        <v>400</v>
      </c>
      <c r="C404" s="88" t="s">
        <v>282</v>
      </c>
      <c r="D404" s="89">
        <v>14524</v>
      </c>
      <c r="E404" s="89">
        <v>14383</v>
      </c>
      <c r="F404" s="89">
        <v>14361</v>
      </c>
      <c r="G404" s="89">
        <v>14383</v>
      </c>
      <c r="H404" s="89">
        <v>14329</v>
      </c>
      <c r="I404" s="89">
        <v>14334</v>
      </c>
      <c r="J404" s="89">
        <v>14339</v>
      </c>
      <c r="K404" s="90">
        <v>14320</v>
      </c>
      <c r="L404" s="90">
        <v>14224</v>
      </c>
      <c r="M404" s="90">
        <v>14118</v>
      </c>
      <c r="N404" s="90">
        <v>14144</v>
      </c>
      <c r="O404" s="90">
        <v>14112</v>
      </c>
      <c r="P404" s="90">
        <v>14546</v>
      </c>
      <c r="Q404" s="90">
        <v>14489</v>
      </c>
      <c r="R404" s="90">
        <v>14592</v>
      </c>
      <c r="S404" s="90">
        <v>14643</v>
      </c>
      <c r="T404" s="90">
        <v>14747</v>
      </c>
      <c r="U404" s="90">
        <v>14248</v>
      </c>
      <c r="V404" s="90">
        <v>14219</v>
      </c>
      <c r="W404" s="90">
        <v>14519</v>
      </c>
      <c r="X404" s="90"/>
      <c r="Y404" s="90">
        <f t="shared" si="67"/>
        <v>-5</v>
      </c>
      <c r="Z404" s="90">
        <f t="shared" si="68"/>
        <v>-3.4425778022583307E-2</v>
      </c>
      <c r="AA404" s="90">
        <f t="shared" si="69"/>
        <v>364</v>
      </c>
      <c r="AB404" s="90">
        <f t="shared" si="70"/>
        <v>358</v>
      </c>
      <c r="AC404" s="86"/>
      <c r="AP404" s="78"/>
      <c r="AQ404" s="109">
        <v>400</v>
      </c>
      <c r="AR404" s="103" t="s">
        <v>282</v>
      </c>
      <c r="AS404" s="101">
        <f t="shared" si="71"/>
        <v>-3.4425778022583307E-2</v>
      </c>
      <c r="AT404" s="101">
        <f t="shared" si="72"/>
        <v>5.5742219774166935E-3</v>
      </c>
      <c r="AU404" s="102">
        <f t="shared" si="73"/>
        <v>362</v>
      </c>
      <c r="AV404" s="102" t="str">
        <f t="shared" si="74"/>
        <v>Loddon</v>
      </c>
      <c r="AW404" s="101">
        <f t="shared" si="75"/>
        <v>-5.8029339218486307</v>
      </c>
      <c r="AX404" s="71"/>
      <c r="AY404" s="71"/>
      <c r="AZ404" s="71"/>
      <c r="BA404" s="71"/>
    </row>
    <row r="405" spans="1:53" x14ac:dyDescent="0.3">
      <c r="A405" s="87">
        <v>401</v>
      </c>
      <c r="C405" s="88" t="s">
        <v>283</v>
      </c>
      <c r="D405" s="89">
        <v>18199</v>
      </c>
      <c r="E405" s="89">
        <v>18191</v>
      </c>
      <c r="F405" s="89">
        <v>18278</v>
      </c>
      <c r="G405" s="89">
        <v>18238</v>
      </c>
      <c r="H405" s="89">
        <v>18309</v>
      </c>
      <c r="I405" s="89">
        <v>18304</v>
      </c>
      <c r="J405" s="89">
        <v>18270</v>
      </c>
      <c r="K405" s="90">
        <v>18176</v>
      </c>
      <c r="L405" s="90">
        <v>18044</v>
      </c>
      <c r="M405" s="90">
        <v>18188</v>
      </c>
      <c r="N405" s="90">
        <v>18293</v>
      </c>
      <c r="O405" s="90">
        <v>18620</v>
      </c>
      <c r="P405" s="90">
        <v>18610</v>
      </c>
      <c r="Q405" s="90">
        <v>18673</v>
      </c>
      <c r="R405" s="90">
        <v>18853</v>
      </c>
      <c r="S405" s="90">
        <v>18995</v>
      </c>
      <c r="T405" s="90">
        <v>19104</v>
      </c>
      <c r="U405" s="90">
        <v>18746</v>
      </c>
      <c r="V405" s="90">
        <v>17974</v>
      </c>
      <c r="W405" s="90">
        <v>18164</v>
      </c>
      <c r="X405" s="90"/>
      <c r="Y405" s="90">
        <f t="shared" si="67"/>
        <v>-35</v>
      </c>
      <c r="Z405" s="90">
        <f t="shared" si="68"/>
        <v>-0.19231825924501345</v>
      </c>
      <c r="AA405" s="90">
        <f t="shared" si="69"/>
        <v>367</v>
      </c>
      <c r="AB405" s="90">
        <f t="shared" si="70"/>
        <v>359</v>
      </c>
      <c r="AC405" s="86"/>
      <c r="AP405" s="78"/>
      <c r="AQ405" s="109">
        <v>401</v>
      </c>
      <c r="AR405" s="103" t="s">
        <v>283</v>
      </c>
      <c r="AS405" s="101">
        <f t="shared" si="71"/>
        <v>-0.19231825924501345</v>
      </c>
      <c r="AT405" s="101">
        <f t="shared" si="72"/>
        <v>-0.15221825924501345</v>
      </c>
      <c r="AU405" s="102">
        <f t="shared" si="73"/>
        <v>364</v>
      </c>
      <c r="AV405" s="102" t="str">
        <f t="shared" si="74"/>
        <v>Endeavour Hills</v>
      </c>
      <c r="AW405" s="101">
        <f t="shared" si="75"/>
        <v>-5.8160106147722246</v>
      </c>
      <c r="AX405" s="71"/>
      <c r="AY405" s="71"/>
      <c r="AZ405" s="71"/>
      <c r="BA405" s="71"/>
    </row>
    <row r="406" spans="1:53" x14ac:dyDescent="0.3">
      <c r="A406" s="87">
        <v>402</v>
      </c>
      <c r="C406" s="91" t="s">
        <v>487</v>
      </c>
      <c r="D406" s="92">
        <v>14654</v>
      </c>
      <c r="E406" s="92">
        <v>14959</v>
      </c>
      <c r="F406" s="92">
        <v>15275</v>
      </c>
      <c r="G406" s="92">
        <v>15561</v>
      </c>
      <c r="H406" s="92">
        <v>15902</v>
      </c>
      <c r="I406" s="92">
        <v>16225</v>
      </c>
      <c r="J406" s="92">
        <v>16632</v>
      </c>
      <c r="K406" s="92">
        <v>16964</v>
      </c>
      <c r="L406" s="92">
        <v>17191</v>
      </c>
      <c r="M406" s="92">
        <v>17342</v>
      </c>
      <c r="N406" s="92">
        <v>17649</v>
      </c>
      <c r="O406" s="92">
        <v>18001</v>
      </c>
      <c r="P406" s="92">
        <v>18985</v>
      </c>
      <c r="Q406" s="92">
        <v>19584</v>
      </c>
      <c r="R406" s="92">
        <v>20148</v>
      </c>
      <c r="S406" s="92">
        <v>20764</v>
      </c>
      <c r="T406" s="92">
        <v>21425</v>
      </c>
      <c r="U406" s="92">
        <v>22272</v>
      </c>
      <c r="V406" s="92">
        <v>23787</v>
      </c>
      <c r="W406" s="92">
        <v>24417</v>
      </c>
      <c r="X406" s="92"/>
      <c r="Y406" s="90">
        <f t="shared" si="67"/>
        <v>9763</v>
      </c>
      <c r="Z406" s="90">
        <f t="shared" si="68"/>
        <v>66.623447522860658</v>
      </c>
      <c r="AA406" s="90">
        <f t="shared" si="69"/>
        <v>35</v>
      </c>
      <c r="AB406" s="90">
        <f t="shared" si="70"/>
        <v>57</v>
      </c>
      <c r="AC406" s="86"/>
      <c r="AP406" s="78"/>
      <c r="AQ406" s="109">
        <v>402</v>
      </c>
      <c r="AR406" s="104" t="s">
        <v>487</v>
      </c>
      <c r="AS406" s="101">
        <f t="shared" si="71"/>
        <v>66.623447522860658</v>
      </c>
      <c r="AT406" s="101">
        <f t="shared" si="72"/>
        <v>66.663647522860657</v>
      </c>
      <c r="AU406" s="102">
        <f t="shared" si="73"/>
        <v>57</v>
      </c>
      <c r="AV406" s="102" t="str">
        <f t="shared" si="74"/>
        <v>Pascoe Vale</v>
      </c>
      <c r="AW406" s="101">
        <f t="shared" si="75"/>
        <v>-5.9570005243838491</v>
      </c>
      <c r="AX406" s="71"/>
      <c r="AY406" s="71"/>
      <c r="AZ406" s="71"/>
      <c r="BA406" s="71"/>
    </row>
    <row r="407" spans="1:53" x14ac:dyDescent="0.3">
      <c r="A407" s="87">
        <v>403</v>
      </c>
      <c r="C407" s="88" t="s">
        <v>285</v>
      </c>
      <c r="D407" s="89">
        <v>10193</v>
      </c>
      <c r="E407" s="89">
        <v>10334</v>
      </c>
      <c r="F407" s="89">
        <v>10411</v>
      </c>
      <c r="G407" s="89">
        <v>10425</v>
      </c>
      <c r="H407" s="89">
        <v>10443</v>
      </c>
      <c r="I407" s="89">
        <v>10467</v>
      </c>
      <c r="J407" s="89">
        <v>10480</v>
      </c>
      <c r="K407" s="90">
        <v>10502</v>
      </c>
      <c r="L407" s="90">
        <v>10440</v>
      </c>
      <c r="M407" s="90">
        <v>10435</v>
      </c>
      <c r="N407" s="90">
        <v>10455</v>
      </c>
      <c r="O407" s="90">
        <v>10382</v>
      </c>
      <c r="P407" s="90">
        <v>10647</v>
      </c>
      <c r="Q407" s="90">
        <v>10645</v>
      </c>
      <c r="R407" s="90">
        <v>10658</v>
      </c>
      <c r="S407" s="90">
        <v>10657</v>
      </c>
      <c r="T407" s="90">
        <v>10547</v>
      </c>
      <c r="U407" s="90">
        <v>10369</v>
      </c>
      <c r="V407" s="90">
        <v>10090</v>
      </c>
      <c r="W407" s="90">
        <v>10139</v>
      </c>
      <c r="X407" s="90"/>
      <c r="Y407" s="90">
        <f t="shared" si="67"/>
        <v>-54</v>
      </c>
      <c r="Z407" s="90">
        <f t="shared" si="68"/>
        <v>-0.52977533601491222</v>
      </c>
      <c r="AA407" s="90">
        <f t="shared" si="69"/>
        <v>370</v>
      </c>
      <c r="AB407" s="90">
        <f t="shared" si="70"/>
        <v>362</v>
      </c>
      <c r="AC407" s="86"/>
      <c r="AP407" s="78"/>
      <c r="AQ407" s="109">
        <v>403</v>
      </c>
      <c r="AR407" s="103" t="s">
        <v>285</v>
      </c>
      <c r="AS407" s="101">
        <f t="shared" si="71"/>
        <v>-0.52977533601491222</v>
      </c>
      <c r="AT407" s="101">
        <f t="shared" si="72"/>
        <v>-0.48947533601491222</v>
      </c>
      <c r="AU407" s="102">
        <f t="shared" si="73"/>
        <v>367</v>
      </c>
      <c r="AV407" s="102" t="str">
        <f t="shared" si="74"/>
        <v>Clarinda - Oakleigh South</v>
      </c>
      <c r="AW407" s="101">
        <f t="shared" si="75"/>
        <v>-6.2705740666399041</v>
      </c>
      <c r="AX407" s="71"/>
      <c r="AY407" s="71"/>
      <c r="AZ407" s="71"/>
      <c r="BA407" s="71"/>
    </row>
    <row r="408" spans="1:53" x14ac:dyDescent="0.3">
      <c r="A408" s="87">
        <v>404</v>
      </c>
      <c r="C408" s="91" t="s">
        <v>559</v>
      </c>
      <c r="D408" s="92">
        <v>17937</v>
      </c>
      <c r="E408" s="92">
        <v>18172</v>
      </c>
      <c r="F408" s="92">
        <v>18528</v>
      </c>
      <c r="G408" s="92">
        <v>18877</v>
      </c>
      <c r="H408" s="92">
        <v>19107</v>
      </c>
      <c r="I408" s="92">
        <v>19369</v>
      </c>
      <c r="J408" s="92">
        <v>19634</v>
      </c>
      <c r="K408" s="92">
        <v>19879</v>
      </c>
      <c r="L408" s="92">
        <v>20165</v>
      </c>
      <c r="M408" s="92">
        <v>20477</v>
      </c>
      <c r="N408" s="92">
        <v>20717</v>
      </c>
      <c r="O408" s="92">
        <v>20872</v>
      </c>
      <c r="P408" s="92">
        <v>21440</v>
      </c>
      <c r="Q408" s="92">
        <v>21693</v>
      </c>
      <c r="R408" s="92">
        <v>21976</v>
      </c>
      <c r="S408" s="92">
        <v>22229</v>
      </c>
      <c r="T408" s="92">
        <v>22493</v>
      </c>
      <c r="U408" s="92">
        <v>22586</v>
      </c>
      <c r="V408" s="92">
        <v>22586</v>
      </c>
      <c r="W408" s="92">
        <v>22762</v>
      </c>
      <c r="X408" s="92"/>
      <c r="Y408" s="90">
        <f t="shared" si="67"/>
        <v>4825</v>
      </c>
      <c r="Z408" s="90">
        <f t="shared" si="68"/>
        <v>26.899704521380386</v>
      </c>
      <c r="AA408" s="90">
        <f t="shared" si="69"/>
        <v>93</v>
      </c>
      <c r="AB408" s="90">
        <f t="shared" si="70"/>
        <v>140</v>
      </c>
      <c r="AC408" s="86"/>
      <c r="AP408" s="78"/>
      <c r="AQ408" s="109">
        <v>404</v>
      </c>
      <c r="AR408" s="104" t="s">
        <v>559</v>
      </c>
      <c r="AS408" s="101">
        <f t="shared" si="71"/>
        <v>26.899704521380386</v>
      </c>
      <c r="AT408" s="101">
        <f t="shared" si="72"/>
        <v>26.940104521380388</v>
      </c>
      <c r="AU408" s="102">
        <f t="shared" si="73"/>
        <v>140</v>
      </c>
      <c r="AV408" s="102" t="str">
        <f t="shared" si="74"/>
        <v>Southern Grampians</v>
      </c>
      <c r="AW408" s="101">
        <f t="shared" si="75"/>
        <v>-6.3743218806509949</v>
      </c>
      <c r="AX408" s="71"/>
      <c r="AY408" s="71"/>
      <c r="AZ408" s="71"/>
      <c r="BA408" s="71"/>
    </row>
    <row r="409" spans="1:53" x14ac:dyDescent="0.3">
      <c r="A409" s="87">
        <v>405</v>
      </c>
      <c r="C409" s="91" t="s">
        <v>560</v>
      </c>
      <c r="D409" s="92">
        <v>12697</v>
      </c>
      <c r="E409" s="92">
        <v>12748</v>
      </c>
      <c r="F409" s="92">
        <v>12792</v>
      </c>
      <c r="G409" s="92">
        <v>12839</v>
      </c>
      <c r="H409" s="92">
        <v>12903</v>
      </c>
      <c r="I409" s="92">
        <v>12965</v>
      </c>
      <c r="J409" s="92">
        <v>13057</v>
      </c>
      <c r="K409" s="92">
        <v>13141</v>
      </c>
      <c r="L409" s="92">
        <v>13167</v>
      </c>
      <c r="M409" s="92">
        <v>13115</v>
      </c>
      <c r="N409" s="92">
        <v>13129</v>
      </c>
      <c r="O409" s="92">
        <v>13147</v>
      </c>
      <c r="P409" s="92">
        <v>13178</v>
      </c>
      <c r="Q409" s="92">
        <v>13203</v>
      </c>
      <c r="R409" s="92">
        <v>13241</v>
      </c>
      <c r="S409" s="92">
        <v>13294</v>
      </c>
      <c r="T409" s="92">
        <v>13394</v>
      </c>
      <c r="U409" s="92">
        <v>13371</v>
      </c>
      <c r="V409" s="92">
        <v>13323</v>
      </c>
      <c r="W409" s="92">
        <v>13476</v>
      </c>
      <c r="X409" s="92"/>
      <c r="Y409" s="90">
        <f t="shared" si="67"/>
        <v>779</v>
      </c>
      <c r="Z409" s="90">
        <f t="shared" si="68"/>
        <v>6.1353075529652674</v>
      </c>
      <c r="AA409" s="90">
        <f t="shared" si="69"/>
        <v>285</v>
      </c>
      <c r="AB409" s="90">
        <f t="shared" si="70"/>
        <v>312</v>
      </c>
      <c r="AC409" s="86"/>
      <c r="AP409" s="78"/>
      <c r="AQ409" s="109">
        <v>405</v>
      </c>
      <c r="AR409" s="104" t="s">
        <v>560</v>
      </c>
      <c r="AS409" s="101">
        <f t="shared" si="71"/>
        <v>6.1353075529652674</v>
      </c>
      <c r="AT409" s="101">
        <f t="shared" si="72"/>
        <v>6.1758075529652672</v>
      </c>
      <c r="AU409" s="102">
        <f t="shared" si="73"/>
        <v>312</v>
      </c>
      <c r="AV409" s="102" t="str">
        <f t="shared" si="74"/>
        <v>Belgrave - Selby</v>
      </c>
      <c r="AW409" s="101">
        <f t="shared" si="75"/>
        <v>-6.7758540009358912</v>
      </c>
      <c r="AX409" s="71"/>
      <c r="AY409" s="71"/>
      <c r="AZ409" s="71"/>
      <c r="BA409" s="71"/>
    </row>
    <row r="410" spans="1:53" x14ac:dyDescent="0.3">
      <c r="A410" s="87">
        <v>406</v>
      </c>
      <c r="C410" s="88" t="s">
        <v>227</v>
      </c>
      <c r="D410" s="89">
        <v>9110</v>
      </c>
      <c r="E410" s="89">
        <v>9077</v>
      </c>
      <c r="F410" s="89">
        <v>9036</v>
      </c>
      <c r="G410" s="89">
        <v>9174</v>
      </c>
      <c r="H410" s="89">
        <v>9263</v>
      </c>
      <c r="I410" s="89">
        <v>9310</v>
      </c>
      <c r="J410" s="89">
        <v>9308</v>
      </c>
      <c r="K410" s="90">
        <v>9320</v>
      </c>
      <c r="L410" s="90">
        <v>9308</v>
      </c>
      <c r="M410" s="90">
        <v>9338</v>
      </c>
      <c r="N410" s="90">
        <v>9367</v>
      </c>
      <c r="O410" s="90">
        <v>9402</v>
      </c>
      <c r="P410" s="90">
        <v>9517</v>
      </c>
      <c r="Q410" s="90">
        <v>9613</v>
      </c>
      <c r="R410" s="90">
        <v>9678</v>
      </c>
      <c r="S410" s="90">
        <v>9697</v>
      </c>
      <c r="T410" s="90">
        <v>9736</v>
      </c>
      <c r="U410" s="90">
        <v>9636</v>
      </c>
      <c r="V410" s="90">
        <v>9253</v>
      </c>
      <c r="W410" s="90">
        <v>9361</v>
      </c>
      <c r="X410" s="90"/>
      <c r="Y410" s="90">
        <f t="shared" si="67"/>
        <v>251</v>
      </c>
      <c r="Z410" s="90">
        <f t="shared" si="68"/>
        <v>2.7552140504939628</v>
      </c>
      <c r="AA410" s="90">
        <f t="shared" si="69"/>
        <v>331</v>
      </c>
      <c r="AB410" s="90">
        <f t="shared" si="70"/>
        <v>333</v>
      </c>
      <c r="AC410" s="86"/>
      <c r="AP410" s="78"/>
      <c r="AQ410" s="109">
        <v>406</v>
      </c>
      <c r="AR410" s="103" t="s">
        <v>227</v>
      </c>
      <c r="AS410" s="101">
        <f t="shared" si="71"/>
        <v>2.7552140504939628</v>
      </c>
      <c r="AT410" s="101">
        <f t="shared" si="72"/>
        <v>2.7958140504939628</v>
      </c>
      <c r="AU410" s="102">
        <f t="shared" si="73"/>
        <v>332</v>
      </c>
      <c r="AV410" s="102" t="str">
        <f t="shared" si="74"/>
        <v>Kings Park (Vic.)</v>
      </c>
      <c r="AW410" s="101">
        <f t="shared" si="75"/>
        <v>-7.4609947993065733</v>
      </c>
      <c r="AX410" s="71"/>
      <c r="AY410" s="71"/>
      <c r="AZ410" s="71"/>
      <c r="BA410" s="71"/>
    </row>
    <row r="411" spans="1:53" x14ac:dyDescent="0.3">
      <c r="A411" s="87">
        <v>407</v>
      </c>
      <c r="C411" s="88" t="s">
        <v>238</v>
      </c>
      <c r="D411" s="89">
        <v>12624</v>
      </c>
      <c r="E411" s="89">
        <v>12787</v>
      </c>
      <c r="F411" s="89">
        <v>12946</v>
      </c>
      <c r="G411" s="89">
        <v>13267</v>
      </c>
      <c r="H411" s="89">
        <v>13551</v>
      </c>
      <c r="I411" s="89">
        <v>13783</v>
      </c>
      <c r="J411" s="89">
        <v>13902</v>
      </c>
      <c r="K411" s="90">
        <v>13931</v>
      </c>
      <c r="L411" s="90">
        <v>13933</v>
      </c>
      <c r="M411" s="90">
        <v>13945</v>
      </c>
      <c r="N411" s="90">
        <v>13989</v>
      </c>
      <c r="O411" s="90">
        <v>14011</v>
      </c>
      <c r="P411" s="90">
        <v>14330</v>
      </c>
      <c r="Q411" s="90">
        <v>14447</v>
      </c>
      <c r="R411" s="90">
        <v>14561</v>
      </c>
      <c r="S411" s="90">
        <v>14589</v>
      </c>
      <c r="T411" s="90">
        <v>14711</v>
      </c>
      <c r="U411" s="90">
        <v>14715</v>
      </c>
      <c r="V411" s="90">
        <v>14434</v>
      </c>
      <c r="W411" s="90">
        <v>14548</v>
      </c>
      <c r="X411" s="90"/>
      <c r="Y411" s="90">
        <f t="shared" si="67"/>
        <v>1924</v>
      </c>
      <c r="Z411" s="90">
        <f t="shared" si="68"/>
        <v>15.240811153358683</v>
      </c>
      <c r="AA411" s="90">
        <f t="shared" si="69"/>
        <v>204</v>
      </c>
      <c r="AB411" s="90">
        <f t="shared" si="70"/>
        <v>239</v>
      </c>
      <c r="AC411" s="86"/>
      <c r="AP411" s="78"/>
      <c r="AQ411" s="109">
        <v>407</v>
      </c>
      <c r="AR411" s="103" t="s">
        <v>238</v>
      </c>
      <c r="AS411" s="101">
        <f t="shared" si="71"/>
        <v>15.240811153358683</v>
      </c>
      <c r="AT411" s="101">
        <f t="shared" si="72"/>
        <v>15.281511153358682</v>
      </c>
      <c r="AU411" s="102">
        <f t="shared" si="73"/>
        <v>239</v>
      </c>
      <c r="AV411" s="102" t="str">
        <f t="shared" si="74"/>
        <v>Corangamite - South</v>
      </c>
      <c r="AW411" s="101">
        <f t="shared" si="75"/>
        <v>-7.6089760123807064</v>
      </c>
      <c r="AX411" s="71"/>
      <c r="AY411" s="71"/>
      <c r="AZ411" s="71"/>
      <c r="BA411" s="71"/>
    </row>
    <row r="412" spans="1:53" x14ac:dyDescent="0.3">
      <c r="A412" s="87">
        <v>408</v>
      </c>
      <c r="C412" s="88" t="s">
        <v>416</v>
      </c>
      <c r="D412" s="92">
        <v>13095</v>
      </c>
      <c r="E412" s="92">
        <v>13028</v>
      </c>
      <c r="F412" s="92">
        <v>12963</v>
      </c>
      <c r="G412" s="92">
        <v>13033</v>
      </c>
      <c r="H412" s="92">
        <v>13334</v>
      </c>
      <c r="I412" s="92">
        <v>13718</v>
      </c>
      <c r="J412" s="92">
        <v>14104</v>
      </c>
      <c r="K412" s="90">
        <v>14473</v>
      </c>
      <c r="L412" s="90">
        <v>14741</v>
      </c>
      <c r="M412" s="90">
        <v>14765</v>
      </c>
      <c r="N412" s="90">
        <v>14811</v>
      </c>
      <c r="O412" s="90">
        <v>14866</v>
      </c>
      <c r="P412" s="90">
        <v>14858</v>
      </c>
      <c r="Q412" s="90">
        <v>14907</v>
      </c>
      <c r="R412" s="90">
        <v>15012</v>
      </c>
      <c r="S412" s="90">
        <v>15101</v>
      </c>
      <c r="T412" s="90">
        <v>15173</v>
      </c>
      <c r="U412" s="90">
        <v>15216</v>
      </c>
      <c r="V412" s="90">
        <v>15388</v>
      </c>
      <c r="W412" s="90">
        <v>15431</v>
      </c>
      <c r="X412" s="90"/>
      <c r="Y412" s="90">
        <f t="shared" si="67"/>
        <v>2336</v>
      </c>
      <c r="Z412" s="90">
        <f t="shared" si="68"/>
        <v>17.838869797632682</v>
      </c>
      <c r="AA412" s="90">
        <f t="shared" si="69"/>
        <v>181</v>
      </c>
      <c r="AB412" s="90">
        <f t="shared" si="70"/>
        <v>214</v>
      </c>
      <c r="AC412" s="86"/>
      <c r="AP412" s="78"/>
      <c r="AQ412" s="109">
        <v>408</v>
      </c>
      <c r="AR412" s="103" t="s">
        <v>416</v>
      </c>
      <c r="AS412" s="101">
        <f t="shared" si="71"/>
        <v>17.838869797632682</v>
      </c>
      <c r="AT412" s="101">
        <f t="shared" si="72"/>
        <v>17.879669797632683</v>
      </c>
      <c r="AU412" s="102">
        <f t="shared" si="73"/>
        <v>214</v>
      </c>
      <c r="AV412" s="102" t="str">
        <f t="shared" si="74"/>
        <v>Thomastown</v>
      </c>
      <c r="AW412" s="101">
        <f t="shared" si="75"/>
        <v>-7.6455256298870555</v>
      </c>
      <c r="AX412" s="71"/>
      <c r="AY412" s="71"/>
      <c r="AZ412" s="71"/>
      <c r="BA412" s="71"/>
    </row>
    <row r="413" spans="1:53" x14ac:dyDescent="0.3">
      <c r="A413" s="87">
        <v>409</v>
      </c>
      <c r="C413" s="88" t="s">
        <v>390</v>
      </c>
      <c r="D413" s="89">
        <v>28817</v>
      </c>
      <c r="E413" s="89">
        <v>29466</v>
      </c>
      <c r="F413" s="89">
        <v>29683</v>
      </c>
      <c r="G413" s="89">
        <v>29843</v>
      </c>
      <c r="H413" s="89">
        <v>30089</v>
      </c>
      <c r="I413" s="89">
        <v>30428</v>
      </c>
      <c r="J413" s="89">
        <v>30643</v>
      </c>
      <c r="K413" s="90">
        <v>30834</v>
      </c>
      <c r="L413" s="90">
        <v>31375</v>
      </c>
      <c r="M413" s="90">
        <v>31984</v>
      </c>
      <c r="N413" s="90">
        <v>32100</v>
      </c>
      <c r="O413" s="90">
        <v>32771</v>
      </c>
      <c r="P413" s="90">
        <v>33076</v>
      </c>
      <c r="Q413" s="90">
        <v>33972</v>
      </c>
      <c r="R413" s="90">
        <v>35301</v>
      </c>
      <c r="S413" s="90">
        <v>37334</v>
      </c>
      <c r="T413" s="90">
        <v>27288</v>
      </c>
      <c r="U413" s="90">
        <v>61363</v>
      </c>
      <c r="V413" s="90">
        <v>44354</v>
      </c>
      <c r="W413" s="90">
        <v>47116</v>
      </c>
      <c r="X413" s="90"/>
      <c r="Y413" s="90">
        <f t="shared" si="67"/>
        <v>18299</v>
      </c>
      <c r="Z413" s="90">
        <f t="shared" si="68"/>
        <v>63.500711385640415</v>
      </c>
      <c r="AA413" s="90">
        <f t="shared" si="69"/>
        <v>11</v>
      </c>
      <c r="AB413" s="90">
        <f t="shared" si="70"/>
        <v>60</v>
      </c>
      <c r="AC413" s="86"/>
      <c r="AP413" s="78"/>
      <c r="AQ413" s="109">
        <v>409</v>
      </c>
      <c r="AR413" s="103" t="s">
        <v>390</v>
      </c>
      <c r="AS413" s="101">
        <f t="shared" si="71"/>
        <v>63.500711385640415</v>
      </c>
      <c r="AT413" s="101">
        <f t="shared" si="72"/>
        <v>63.541611385640415</v>
      </c>
      <c r="AU413" s="102">
        <f t="shared" si="73"/>
        <v>60</v>
      </c>
      <c r="AV413" s="102" t="str">
        <f t="shared" si="74"/>
        <v>Lockington - Gunbower</v>
      </c>
      <c r="AW413" s="101">
        <f t="shared" si="75"/>
        <v>-7.7211043518951801</v>
      </c>
      <c r="AX413" s="71"/>
      <c r="AY413" s="71"/>
      <c r="AZ413" s="71"/>
      <c r="BA413" s="71"/>
    </row>
    <row r="414" spans="1:53" x14ac:dyDescent="0.3">
      <c r="A414" s="87">
        <v>410</v>
      </c>
      <c r="C414" s="88" t="s">
        <v>391</v>
      </c>
      <c r="D414" s="89">
        <v>10111</v>
      </c>
      <c r="E414" s="89">
        <v>10252</v>
      </c>
      <c r="F414" s="89">
        <v>10291</v>
      </c>
      <c r="G414" s="89">
        <v>10367</v>
      </c>
      <c r="H414" s="89">
        <v>10455</v>
      </c>
      <c r="I414" s="89">
        <v>10604</v>
      </c>
      <c r="J414" s="89">
        <v>10743</v>
      </c>
      <c r="K414" s="90">
        <v>10862</v>
      </c>
      <c r="L414" s="90">
        <v>11119</v>
      </c>
      <c r="M414" s="90">
        <v>11425</v>
      </c>
      <c r="N414" s="90">
        <v>11639</v>
      </c>
      <c r="O414" s="90">
        <v>11962</v>
      </c>
      <c r="P414" s="90">
        <v>11844</v>
      </c>
      <c r="Q414" s="90">
        <v>12286</v>
      </c>
      <c r="R414" s="90">
        <v>13115</v>
      </c>
      <c r="S414" s="90">
        <v>14162</v>
      </c>
      <c r="T414" s="90">
        <v>15215</v>
      </c>
      <c r="U414" s="90">
        <v>15586</v>
      </c>
      <c r="V414" s="90">
        <v>17473</v>
      </c>
      <c r="W414" s="90">
        <v>17832</v>
      </c>
      <c r="X414" s="90"/>
      <c r="Y414" s="90">
        <f t="shared" si="67"/>
        <v>7721</v>
      </c>
      <c r="Z414" s="90">
        <f t="shared" si="68"/>
        <v>76.362377608545145</v>
      </c>
      <c r="AA414" s="90">
        <f t="shared" si="69"/>
        <v>55</v>
      </c>
      <c r="AB414" s="90">
        <f t="shared" si="70"/>
        <v>49</v>
      </c>
      <c r="AC414" s="86"/>
      <c r="AP414" s="78"/>
      <c r="AQ414" s="109">
        <v>410</v>
      </c>
      <c r="AR414" s="103" t="s">
        <v>391</v>
      </c>
      <c r="AS414" s="101">
        <f t="shared" si="71"/>
        <v>76.362377608545145</v>
      </c>
      <c r="AT414" s="101">
        <f t="shared" si="72"/>
        <v>76.403377608545142</v>
      </c>
      <c r="AU414" s="102">
        <f t="shared" si="73"/>
        <v>49</v>
      </c>
      <c r="AV414" s="102" t="str">
        <f t="shared" si="74"/>
        <v>Kerang</v>
      </c>
      <c r="AW414" s="101">
        <f t="shared" si="75"/>
        <v>-7.751196172248803</v>
      </c>
      <c r="AX414" s="71"/>
      <c r="AY414" s="71"/>
      <c r="AZ414" s="71"/>
      <c r="BA414" s="71"/>
    </row>
    <row r="415" spans="1:53" x14ac:dyDescent="0.3">
      <c r="A415" s="87">
        <v>411</v>
      </c>
      <c r="C415" s="88" t="s">
        <v>374</v>
      </c>
      <c r="D415" s="89">
        <v>9879</v>
      </c>
      <c r="E415" s="89">
        <v>9988</v>
      </c>
      <c r="F415" s="89">
        <v>10152</v>
      </c>
      <c r="G415" s="89">
        <v>10307</v>
      </c>
      <c r="H415" s="89">
        <v>10543</v>
      </c>
      <c r="I415" s="89">
        <v>10700</v>
      </c>
      <c r="J415" s="89">
        <v>10743</v>
      </c>
      <c r="K415" s="90">
        <v>10713</v>
      </c>
      <c r="L415" s="90">
        <v>10925</v>
      </c>
      <c r="M415" s="90">
        <v>11133</v>
      </c>
      <c r="N415" s="90">
        <v>11478</v>
      </c>
      <c r="O415" s="90">
        <v>11688</v>
      </c>
      <c r="P415" s="90">
        <v>12152</v>
      </c>
      <c r="Q415" s="90">
        <v>12322</v>
      </c>
      <c r="R415" s="90">
        <v>12613</v>
      </c>
      <c r="S415" s="90">
        <v>12929</v>
      </c>
      <c r="T415" s="90">
        <v>13072</v>
      </c>
      <c r="U415" s="90">
        <v>12800</v>
      </c>
      <c r="V415" s="90">
        <v>11996</v>
      </c>
      <c r="W415" s="90">
        <v>12592</v>
      </c>
      <c r="X415" s="90"/>
      <c r="Y415" s="90">
        <f t="shared" si="67"/>
        <v>2713</v>
      </c>
      <c r="Z415" s="90">
        <f t="shared" si="68"/>
        <v>27.462293754428586</v>
      </c>
      <c r="AA415" s="90">
        <f t="shared" si="69"/>
        <v>157</v>
      </c>
      <c r="AB415" s="90">
        <f t="shared" si="70"/>
        <v>137</v>
      </c>
      <c r="AC415" s="86"/>
      <c r="AP415" s="78"/>
      <c r="AQ415" s="109">
        <v>411</v>
      </c>
      <c r="AR415" s="103" t="s">
        <v>374</v>
      </c>
      <c r="AS415" s="101">
        <f t="shared" si="71"/>
        <v>27.462293754428586</v>
      </c>
      <c r="AT415" s="101">
        <f t="shared" si="72"/>
        <v>27.503393754428586</v>
      </c>
      <c r="AU415" s="102">
        <f t="shared" si="73"/>
        <v>137</v>
      </c>
      <c r="AV415" s="102" t="str">
        <f t="shared" si="74"/>
        <v>Mill Park - North</v>
      </c>
      <c r="AW415" s="101">
        <f t="shared" si="75"/>
        <v>-7.8624986799028402</v>
      </c>
      <c r="AX415" s="71"/>
      <c r="AY415" s="71"/>
      <c r="AZ415" s="71"/>
      <c r="BA415" s="71"/>
    </row>
    <row r="416" spans="1:53" x14ac:dyDescent="0.3">
      <c r="A416" s="87">
        <v>412</v>
      </c>
      <c r="C416" s="88" t="s">
        <v>150</v>
      </c>
      <c r="D416" s="89">
        <v>0</v>
      </c>
      <c r="E416" s="89">
        <v>0</v>
      </c>
      <c r="F416" s="89">
        <v>0</v>
      </c>
      <c r="G416" s="89">
        <v>0</v>
      </c>
      <c r="H416" s="89">
        <v>0</v>
      </c>
      <c r="I416" s="89">
        <v>0</v>
      </c>
      <c r="J416" s="89">
        <v>0</v>
      </c>
      <c r="K416" s="90">
        <v>0</v>
      </c>
      <c r="L416" s="90">
        <v>0</v>
      </c>
      <c r="M416" s="90">
        <v>0</v>
      </c>
      <c r="N416" s="90">
        <v>0</v>
      </c>
      <c r="O416" s="90">
        <v>0</v>
      </c>
      <c r="P416" s="90">
        <v>3</v>
      </c>
      <c r="Q416" s="90">
        <v>3</v>
      </c>
      <c r="R416" s="90">
        <v>3</v>
      </c>
      <c r="S416" s="90">
        <v>3</v>
      </c>
      <c r="T416" s="90">
        <v>3</v>
      </c>
      <c r="U416" s="90">
        <v>3</v>
      </c>
      <c r="V416" s="90">
        <v>8026</v>
      </c>
      <c r="W416" s="90">
        <v>8724</v>
      </c>
      <c r="X416" s="90"/>
      <c r="Y416" s="90">
        <f t="shared" si="67"/>
        <v>8724</v>
      </c>
      <c r="Z416" s="90"/>
      <c r="AA416" s="90">
        <f t="shared" si="69"/>
        <v>43</v>
      </c>
      <c r="AB416" s="90"/>
      <c r="AC416" s="86"/>
      <c r="AP416" s="78"/>
      <c r="AQ416" s="109">
        <v>412</v>
      </c>
      <c r="AR416" s="103" t="s">
        <v>150</v>
      </c>
      <c r="AS416" s="101">
        <f t="shared" si="71"/>
        <v>0</v>
      </c>
      <c r="AT416" s="101">
        <f t="shared" si="72"/>
        <v>4.1200000000000001E-2</v>
      </c>
      <c r="AU416" s="102">
        <f t="shared" si="73"/>
        <v>358</v>
      </c>
      <c r="AV416" s="102" t="str">
        <f t="shared" si="74"/>
        <v>Taylors Lakes</v>
      </c>
      <c r="AW416" s="101">
        <f t="shared" si="75"/>
        <v>-8.3540877097996749</v>
      </c>
      <c r="AX416" s="71"/>
      <c r="AY416" s="71"/>
      <c r="AZ416" s="71"/>
      <c r="BA416" s="71"/>
    </row>
    <row r="417" spans="1:53" x14ac:dyDescent="0.3">
      <c r="A417" s="87">
        <v>413</v>
      </c>
      <c r="C417" s="91" t="s">
        <v>520</v>
      </c>
      <c r="D417" s="92">
        <v>3215</v>
      </c>
      <c r="E417" s="92">
        <v>3174</v>
      </c>
      <c r="F417" s="92">
        <v>3143</v>
      </c>
      <c r="G417" s="92">
        <v>3088</v>
      </c>
      <c r="H417" s="92">
        <v>3047</v>
      </c>
      <c r="I417" s="92">
        <v>3018</v>
      </c>
      <c r="J417" s="92">
        <v>2974</v>
      </c>
      <c r="K417" s="92">
        <v>2902</v>
      </c>
      <c r="L417" s="92">
        <v>2835</v>
      </c>
      <c r="M417" s="92">
        <v>2766</v>
      </c>
      <c r="N417" s="92">
        <v>2686</v>
      </c>
      <c r="O417" s="92">
        <v>2633</v>
      </c>
      <c r="P417" s="92">
        <v>2766</v>
      </c>
      <c r="Q417" s="92">
        <v>2750</v>
      </c>
      <c r="R417" s="92">
        <v>2716</v>
      </c>
      <c r="S417" s="92">
        <v>2713</v>
      </c>
      <c r="T417" s="92">
        <v>2692</v>
      </c>
      <c r="U417" s="92">
        <v>2633</v>
      </c>
      <c r="V417" s="92">
        <v>2724</v>
      </c>
      <c r="W417" s="92">
        <v>2715</v>
      </c>
      <c r="X417" s="92"/>
      <c r="Y417" s="90">
        <f t="shared" si="67"/>
        <v>-500</v>
      </c>
      <c r="Z417" s="90">
        <f t="shared" si="68"/>
        <v>-15.552099533437014</v>
      </c>
      <c r="AA417" s="90">
        <f t="shared" si="69"/>
        <v>399</v>
      </c>
      <c r="AB417" s="90">
        <f t="shared" si="70"/>
        <v>419</v>
      </c>
      <c r="AC417" s="86"/>
      <c r="AP417" s="78"/>
      <c r="AQ417" s="109">
        <v>413</v>
      </c>
      <c r="AR417" s="104" t="s">
        <v>520</v>
      </c>
      <c r="AS417" s="101">
        <f t="shared" si="71"/>
        <v>-15.552099533437014</v>
      </c>
      <c r="AT417" s="101">
        <f t="shared" si="72"/>
        <v>-15.510799533437014</v>
      </c>
      <c r="AU417" s="102">
        <f t="shared" si="73"/>
        <v>424</v>
      </c>
      <c r="AV417" s="102" t="str">
        <f t="shared" si="74"/>
        <v>Melbourne Airport</v>
      </c>
      <c r="AW417" s="101">
        <f t="shared" si="75"/>
        <v>-8.4507042253521121</v>
      </c>
      <c r="AX417" s="71"/>
      <c r="AY417" s="71"/>
      <c r="AZ417" s="71"/>
      <c r="BA417" s="71"/>
    </row>
    <row r="418" spans="1:53" x14ac:dyDescent="0.3">
      <c r="A418" s="87">
        <v>414</v>
      </c>
      <c r="C418" s="91" t="s">
        <v>481</v>
      </c>
      <c r="D418" s="92">
        <v>14041</v>
      </c>
      <c r="E418" s="92">
        <v>14126</v>
      </c>
      <c r="F418" s="92">
        <v>14104</v>
      </c>
      <c r="G418" s="92">
        <v>14211</v>
      </c>
      <c r="H418" s="92">
        <v>14351</v>
      </c>
      <c r="I418" s="92">
        <v>14465</v>
      </c>
      <c r="J418" s="92">
        <v>14610</v>
      </c>
      <c r="K418" s="92">
        <v>14749</v>
      </c>
      <c r="L418" s="92">
        <v>14920</v>
      </c>
      <c r="M418" s="92">
        <v>15042</v>
      </c>
      <c r="N418" s="92">
        <v>15132</v>
      </c>
      <c r="O418" s="92">
        <v>15167</v>
      </c>
      <c r="P418" s="92">
        <v>15071</v>
      </c>
      <c r="Q418" s="92">
        <v>15233</v>
      </c>
      <c r="R418" s="92">
        <v>15323</v>
      </c>
      <c r="S418" s="92">
        <v>15441</v>
      </c>
      <c r="T418" s="92">
        <v>15556</v>
      </c>
      <c r="U418" s="92">
        <v>15617</v>
      </c>
      <c r="V418" s="92">
        <v>15471</v>
      </c>
      <c r="W418" s="92">
        <v>15584</v>
      </c>
      <c r="X418" s="92"/>
      <c r="Y418" s="90">
        <f t="shared" si="67"/>
        <v>1543</v>
      </c>
      <c r="Z418" s="90">
        <f t="shared" si="68"/>
        <v>10.989245780215084</v>
      </c>
      <c r="AA418" s="90">
        <f t="shared" si="69"/>
        <v>237</v>
      </c>
      <c r="AB418" s="90">
        <f t="shared" si="70"/>
        <v>269</v>
      </c>
      <c r="AC418" s="86"/>
      <c r="AP418" s="78"/>
      <c r="AQ418" s="109">
        <v>414</v>
      </c>
      <c r="AR418" s="104" t="s">
        <v>481</v>
      </c>
      <c r="AS418" s="101">
        <f t="shared" si="71"/>
        <v>10.989245780215084</v>
      </c>
      <c r="AT418" s="101">
        <f t="shared" si="72"/>
        <v>11.030645780215083</v>
      </c>
      <c r="AU418" s="102">
        <f t="shared" si="73"/>
        <v>269</v>
      </c>
      <c r="AV418" s="102" t="str">
        <f t="shared" si="74"/>
        <v>Swan Hill Region</v>
      </c>
      <c r="AW418" s="101">
        <f t="shared" si="75"/>
        <v>-8.5264784379828615</v>
      </c>
      <c r="AX418" s="71"/>
      <c r="AY418" s="71"/>
      <c r="AZ418" s="71"/>
      <c r="BA418" s="71"/>
    </row>
    <row r="419" spans="1:53" x14ac:dyDescent="0.3">
      <c r="A419" s="87">
        <v>415</v>
      </c>
      <c r="C419" s="88" t="s">
        <v>350</v>
      </c>
      <c r="D419" s="89">
        <v>20755</v>
      </c>
      <c r="E419" s="89">
        <v>20642</v>
      </c>
      <c r="F419" s="89">
        <v>20627</v>
      </c>
      <c r="G419" s="89">
        <v>20489</v>
      </c>
      <c r="H419" s="89">
        <v>20431</v>
      </c>
      <c r="I419" s="89">
        <v>20416</v>
      </c>
      <c r="J419" s="89">
        <v>20295</v>
      </c>
      <c r="K419" s="90">
        <v>20125</v>
      </c>
      <c r="L419" s="90">
        <v>20154</v>
      </c>
      <c r="M419" s="90">
        <v>20090</v>
      </c>
      <c r="N419" s="90">
        <v>20519</v>
      </c>
      <c r="O419" s="90">
        <v>20694</v>
      </c>
      <c r="P419" s="90">
        <v>20917</v>
      </c>
      <c r="Q419" s="90">
        <v>20976</v>
      </c>
      <c r="R419" s="90">
        <v>21014</v>
      </c>
      <c r="S419" s="90">
        <v>21038</v>
      </c>
      <c r="T419" s="90">
        <v>21072</v>
      </c>
      <c r="U419" s="90">
        <v>20726</v>
      </c>
      <c r="V419" s="90">
        <v>20691</v>
      </c>
      <c r="W419" s="90">
        <v>20973</v>
      </c>
      <c r="X419" s="90"/>
      <c r="Y419" s="90">
        <f t="shared" si="67"/>
        <v>218</v>
      </c>
      <c r="Z419" s="90">
        <f t="shared" si="68"/>
        <v>1.0503493134184534</v>
      </c>
      <c r="AA419" s="90">
        <f t="shared" si="69"/>
        <v>334</v>
      </c>
      <c r="AB419" s="90">
        <f t="shared" si="70"/>
        <v>352</v>
      </c>
      <c r="AC419" s="86"/>
      <c r="AP419" s="78"/>
      <c r="AQ419" s="109">
        <v>415</v>
      </c>
      <c r="AR419" s="103" t="s">
        <v>350</v>
      </c>
      <c r="AS419" s="101">
        <f t="shared" si="71"/>
        <v>1.0503493134184534</v>
      </c>
      <c r="AT419" s="101">
        <f t="shared" si="72"/>
        <v>1.0918493134184535</v>
      </c>
      <c r="AU419" s="102">
        <f t="shared" si="73"/>
        <v>352</v>
      </c>
      <c r="AV419" s="102" t="str">
        <f t="shared" si="74"/>
        <v>Delahey</v>
      </c>
      <c r="AW419" s="101">
        <f t="shared" si="75"/>
        <v>-9.4000677889504018</v>
      </c>
      <c r="AX419" s="71"/>
      <c r="AY419" s="71"/>
      <c r="AZ419" s="71"/>
      <c r="BA419" s="71"/>
    </row>
    <row r="420" spans="1:53" x14ac:dyDescent="0.3">
      <c r="A420" s="87">
        <v>416</v>
      </c>
      <c r="C420" s="88" t="s">
        <v>433</v>
      </c>
      <c r="D420" s="92">
        <v>6432</v>
      </c>
      <c r="E420" s="92">
        <v>6727</v>
      </c>
      <c r="F420" s="92">
        <v>7141</v>
      </c>
      <c r="G420" s="92">
        <v>7619</v>
      </c>
      <c r="H420" s="92">
        <v>7908</v>
      </c>
      <c r="I420" s="92">
        <v>8171</v>
      </c>
      <c r="J420" s="92">
        <v>8508</v>
      </c>
      <c r="K420" s="90">
        <v>8804</v>
      </c>
      <c r="L420" s="90">
        <v>9153</v>
      </c>
      <c r="M420" s="90">
        <v>9591</v>
      </c>
      <c r="N420" s="90">
        <v>10128</v>
      </c>
      <c r="O420" s="90">
        <v>10601</v>
      </c>
      <c r="P420" s="90">
        <v>11867</v>
      </c>
      <c r="Q420" s="90">
        <v>12544</v>
      </c>
      <c r="R420" s="90">
        <v>13129</v>
      </c>
      <c r="S420" s="90">
        <v>13789</v>
      </c>
      <c r="T420" s="90">
        <v>14326</v>
      </c>
      <c r="U420" s="90">
        <v>14802</v>
      </c>
      <c r="V420" s="90">
        <v>14906</v>
      </c>
      <c r="W420" s="90">
        <v>15236</v>
      </c>
      <c r="X420" s="90"/>
      <c r="Y420" s="90">
        <f t="shared" si="67"/>
        <v>8804</v>
      </c>
      <c r="Z420" s="90">
        <f t="shared" si="68"/>
        <v>136.87810945273631</v>
      </c>
      <c r="AA420" s="90">
        <f t="shared" si="69"/>
        <v>41</v>
      </c>
      <c r="AB420" s="90">
        <f t="shared" si="70"/>
        <v>29</v>
      </c>
      <c r="AC420" s="86"/>
      <c r="AP420" s="78"/>
      <c r="AQ420" s="109">
        <v>416</v>
      </c>
      <c r="AR420" s="103" t="s">
        <v>433</v>
      </c>
      <c r="AS420" s="101">
        <f t="shared" si="71"/>
        <v>136.87810945273631</v>
      </c>
      <c r="AT420" s="101">
        <f t="shared" si="72"/>
        <v>136.9197094527363</v>
      </c>
      <c r="AU420" s="102">
        <f t="shared" si="73"/>
        <v>29</v>
      </c>
      <c r="AV420" s="102" t="str">
        <f t="shared" si="74"/>
        <v>Gannawarra</v>
      </c>
      <c r="AW420" s="101">
        <f t="shared" si="75"/>
        <v>-10.688997821350762</v>
      </c>
      <c r="AX420" s="71"/>
      <c r="AY420" s="71"/>
      <c r="AZ420" s="71"/>
      <c r="BA420" s="71"/>
    </row>
    <row r="421" spans="1:53" x14ac:dyDescent="0.3">
      <c r="A421" s="87">
        <v>417</v>
      </c>
      <c r="C421" s="88" t="s">
        <v>248</v>
      </c>
      <c r="D421" s="89">
        <v>6440</v>
      </c>
      <c r="E421" s="89">
        <v>6700</v>
      </c>
      <c r="F421" s="89">
        <v>6778</v>
      </c>
      <c r="G421" s="89">
        <v>6869</v>
      </c>
      <c r="H421" s="89">
        <v>7004</v>
      </c>
      <c r="I421" s="89">
        <v>7156</v>
      </c>
      <c r="J421" s="89">
        <v>7381</v>
      </c>
      <c r="K421" s="90">
        <v>7580</v>
      </c>
      <c r="L421" s="90">
        <v>7804</v>
      </c>
      <c r="M421" s="90">
        <v>8001</v>
      </c>
      <c r="N421" s="90">
        <v>8176</v>
      </c>
      <c r="O421" s="90">
        <v>8424</v>
      </c>
      <c r="P421" s="90">
        <v>8388</v>
      </c>
      <c r="Q421" s="90">
        <v>8607</v>
      </c>
      <c r="R421" s="90">
        <v>8768</v>
      </c>
      <c r="S421" s="90">
        <v>8911</v>
      </c>
      <c r="T421" s="90">
        <v>9108</v>
      </c>
      <c r="U421" s="90">
        <v>9904</v>
      </c>
      <c r="V421" s="90">
        <v>12336</v>
      </c>
      <c r="W421" s="90">
        <v>14020</v>
      </c>
      <c r="X421" s="90"/>
      <c r="Y421" s="90">
        <f t="shared" si="67"/>
        <v>7580</v>
      </c>
      <c r="Z421" s="90">
        <f t="shared" si="68"/>
        <v>117.70186335403727</v>
      </c>
      <c r="AA421" s="90">
        <f t="shared" si="69"/>
        <v>57</v>
      </c>
      <c r="AB421" s="90">
        <f t="shared" si="70"/>
        <v>35</v>
      </c>
      <c r="AC421" s="86"/>
      <c r="AP421" s="78"/>
      <c r="AQ421" s="109">
        <v>417</v>
      </c>
      <c r="AR421" s="103" t="s">
        <v>248</v>
      </c>
      <c r="AS421" s="101">
        <f t="shared" si="71"/>
        <v>117.70186335403727</v>
      </c>
      <c r="AT421" s="101">
        <f t="shared" si="72"/>
        <v>117.74356335403728</v>
      </c>
      <c r="AU421" s="102">
        <f t="shared" si="73"/>
        <v>35</v>
      </c>
      <c r="AV421" s="102" t="str">
        <f t="shared" si="74"/>
        <v>St Arnaud</v>
      </c>
      <c r="AW421" s="101">
        <f t="shared" si="75"/>
        <v>-11.446249033255993</v>
      </c>
      <c r="AX421" s="71"/>
      <c r="AY421" s="71"/>
      <c r="AZ421" s="71"/>
      <c r="BA421" s="71"/>
    </row>
    <row r="422" spans="1:53" x14ac:dyDescent="0.3">
      <c r="A422" s="87">
        <v>418</v>
      </c>
      <c r="C422" s="88" t="s">
        <v>369</v>
      </c>
      <c r="D422" s="89">
        <v>14449</v>
      </c>
      <c r="E422" s="89">
        <v>14550</v>
      </c>
      <c r="F422" s="89">
        <v>14751</v>
      </c>
      <c r="G422" s="89">
        <v>14950</v>
      </c>
      <c r="H422" s="89">
        <v>15119</v>
      </c>
      <c r="I422" s="89">
        <v>15400</v>
      </c>
      <c r="J422" s="89">
        <v>15393</v>
      </c>
      <c r="K422" s="90">
        <v>15354</v>
      </c>
      <c r="L422" s="90">
        <v>15419</v>
      </c>
      <c r="M422" s="90">
        <v>15389</v>
      </c>
      <c r="N422" s="90">
        <v>15528</v>
      </c>
      <c r="O422" s="90">
        <v>15647</v>
      </c>
      <c r="P422" s="90">
        <v>16277</v>
      </c>
      <c r="Q422" s="90">
        <v>16636</v>
      </c>
      <c r="R422" s="90">
        <v>16932</v>
      </c>
      <c r="S422" s="90">
        <v>17270</v>
      </c>
      <c r="T422" s="90">
        <v>17388</v>
      </c>
      <c r="U422" s="90">
        <v>17065</v>
      </c>
      <c r="V422" s="90">
        <v>16179</v>
      </c>
      <c r="W422" s="90">
        <v>16586</v>
      </c>
      <c r="X422" s="90"/>
      <c r="Y422" s="90">
        <f t="shared" si="67"/>
        <v>2137</v>
      </c>
      <c r="Z422" s="90">
        <f t="shared" si="68"/>
        <v>14.789950861651324</v>
      </c>
      <c r="AA422" s="90">
        <f t="shared" si="69"/>
        <v>191</v>
      </c>
      <c r="AB422" s="90">
        <f t="shared" si="70"/>
        <v>241</v>
      </c>
      <c r="AC422" s="86"/>
      <c r="AP422" s="78"/>
      <c r="AQ422" s="109">
        <v>418</v>
      </c>
      <c r="AR422" s="103" t="s">
        <v>369</v>
      </c>
      <c r="AS422" s="101">
        <f t="shared" si="71"/>
        <v>14.789950861651324</v>
      </c>
      <c r="AT422" s="101">
        <f t="shared" si="72"/>
        <v>14.831750861651324</v>
      </c>
      <c r="AU422" s="102">
        <f t="shared" si="73"/>
        <v>241</v>
      </c>
      <c r="AV422" s="102" t="str">
        <f t="shared" si="74"/>
        <v>Alps - West</v>
      </c>
      <c r="AW422" s="101">
        <f t="shared" si="75"/>
        <v>-11.538461538461538</v>
      </c>
      <c r="AX422" s="71"/>
      <c r="AY422" s="71"/>
      <c r="AZ422" s="71"/>
      <c r="BA422" s="71"/>
    </row>
    <row r="423" spans="1:53" x14ac:dyDescent="0.3">
      <c r="A423" s="87">
        <v>419</v>
      </c>
      <c r="C423" s="91" t="s">
        <v>500</v>
      </c>
      <c r="D423" s="92">
        <v>13</v>
      </c>
      <c r="E423" s="92">
        <v>13</v>
      </c>
      <c r="F423" s="92">
        <v>13</v>
      </c>
      <c r="G423" s="92">
        <v>13</v>
      </c>
      <c r="H423" s="92">
        <v>13</v>
      </c>
      <c r="I423" s="92">
        <v>14</v>
      </c>
      <c r="J423" s="92">
        <v>14</v>
      </c>
      <c r="K423" s="92">
        <v>14</v>
      </c>
      <c r="L423" s="92">
        <v>14</v>
      </c>
      <c r="M423" s="92">
        <v>14</v>
      </c>
      <c r="N423" s="92">
        <v>14</v>
      </c>
      <c r="O423" s="92">
        <v>14</v>
      </c>
      <c r="P423" s="92">
        <v>13</v>
      </c>
      <c r="Q423" s="92">
        <v>13</v>
      </c>
      <c r="R423" s="92">
        <v>13</v>
      </c>
      <c r="S423" s="92">
        <v>13</v>
      </c>
      <c r="T423" s="92">
        <v>13</v>
      </c>
      <c r="U423" s="92">
        <v>13</v>
      </c>
      <c r="V423" s="92">
        <v>15</v>
      </c>
      <c r="W423" s="92">
        <v>15</v>
      </c>
      <c r="X423" s="92"/>
      <c r="Y423" s="90">
        <f t="shared" si="67"/>
        <v>2</v>
      </c>
      <c r="Z423" s="90">
        <f t="shared" si="68"/>
        <v>15.384615384615385</v>
      </c>
      <c r="AA423" s="90">
        <f t="shared" si="69"/>
        <v>360</v>
      </c>
      <c r="AB423" s="90">
        <f t="shared" si="70"/>
        <v>237</v>
      </c>
      <c r="AC423" s="86"/>
      <c r="AP423" s="78"/>
      <c r="AQ423" s="109">
        <v>419</v>
      </c>
      <c r="AR423" s="104" t="s">
        <v>500</v>
      </c>
      <c r="AS423" s="101">
        <f t="shared" si="71"/>
        <v>15.384615384615385</v>
      </c>
      <c r="AT423" s="101">
        <f t="shared" si="72"/>
        <v>15.426515384615385</v>
      </c>
      <c r="AU423" s="102">
        <f t="shared" si="73"/>
        <v>237</v>
      </c>
      <c r="AV423" s="102" t="str">
        <f t="shared" si="74"/>
        <v>Nhill Region</v>
      </c>
      <c r="AW423" s="101">
        <f t="shared" si="75"/>
        <v>-12.060041407867494</v>
      </c>
      <c r="AX423" s="71"/>
      <c r="AY423" s="71"/>
      <c r="AZ423" s="71"/>
      <c r="BA423" s="71"/>
    </row>
    <row r="424" spans="1:53" x14ac:dyDescent="0.3">
      <c r="A424" s="87">
        <v>420</v>
      </c>
      <c r="C424" s="91" t="s">
        <v>444</v>
      </c>
      <c r="D424" s="92">
        <v>5491</v>
      </c>
      <c r="E424" s="92">
        <v>5487</v>
      </c>
      <c r="F424" s="92">
        <v>5508</v>
      </c>
      <c r="G424" s="92">
        <v>5545</v>
      </c>
      <c r="H424" s="92">
        <v>5615</v>
      </c>
      <c r="I424" s="92">
        <v>5724</v>
      </c>
      <c r="J424" s="92">
        <v>5756</v>
      </c>
      <c r="K424" s="92">
        <v>5788</v>
      </c>
      <c r="L424" s="92">
        <v>5793</v>
      </c>
      <c r="M424" s="92">
        <v>5791</v>
      </c>
      <c r="N424" s="92">
        <v>5697</v>
      </c>
      <c r="O424" s="92">
        <v>5685</v>
      </c>
      <c r="P424" s="92">
        <v>5838</v>
      </c>
      <c r="Q424" s="92">
        <v>5830</v>
      </c>
      <c r="R424" s="92">
        <v>5864</v>
      </c>
      <c r="S424" s="92">
        <v>5952</v>
      </c>
      <c r="T424" s="92">
        <v>6094</v>
      </c>
      <c r="U424" s="92">
        <v>6262</v>
      </c>
      <c r="V424" s="92">
        <v>6675</v>
      </c>
      <c r="W424" s="92">
        <v>6781</v>
      </c>
      <c r="X424" s="92"/>
      <c r="Y424" s="90">
        <f t="shared" si="67"/>
        <v>1290</v>
      </c>
      <c r="Z424" s="90">
        <f t="shared" si="68"/>
        <v>23.492988526680023</v>
      </c>
      <c r="AA424" s="90">
        <f t="shared" si="69"/>
        <v>253</v>
      </c>
      <c r="AB424" s="90">
        <f t="shared" si="70"/>
        <v>163</v>
      </c>
      <c r="AC424" s="86"/>
      <c r="AP424" s="78"/>
      <c r="AQ424" s="109">
        <v>420</v>
      </c>
      <c r="AR424" s="104" t="s">
        <v>444</v>
      </c>
      <c r="AS424" s="101">
        <f t="shared" si="71"/>
        <v>23.492988526680023</v>
      </c>
      <c r="AT424" s="101">
        <f t="shared" si="72"/>
        <v>23.534988526680024</v>
      </c>
      <c r="AU424" s="102">
        <f t="shared" si="73"/>
        <v>163</v>
      </c>
      <c r="AV424" s="102" t="str">
        <f t="shared" si="74"/>
        <v>Keilor Downs</v>
      </c>
      <c r="AW424" s="101">
        <f t="shared" si="75"/>
        <v>-12.466361679224972</v>
      </c>
      <c r="AX424" s="71"/>
      <c r="AY424" s="71"/>
      <c r="AZ424" s="71"/>
      <c r="BA424" s="71"/>
    </row>
    <row r="425" spans="1:53" x14ac:dyDescent="0.3">
      <c r="A425" s="87">
        <v>421</v>
      </c>
      <c r="C425" s="91" t="s">
        <v>482</v>
      </c>
      <c r="D425" s="92">
        <v>19487</v>
      </c>
      <c r="E425" s="92">
        <v>19471</v>
      </c>
      <c r="F425" s="92">
        <v>19491</v>
      </c>
      <c r="G425" s="92">
        <v>19626</v>
      </c>
      <c r="H425" s="92">
        <v>19806</v>
      </c>
      <c r="I425" s="92">
        <v>20189</v>
      </c>
      <c r="J425" s="92">
        <v>20677</v>
      </c>
      <c r="K425" s="92">
        <v>21276</v>
      </c>
      <c r="L425" s="92">
        <v>21656</v>
      </c>
      <c r="M425" s="92">
        <v>22265</v>
      </c>
      <c r="N425" s="92">
        <v>22935</v>
      </c>
      <c r="O425" s="92">
        <v>23437</v>
      </c>
      <c r="P425" s="92">
        <v>24773</v>
      </c>
      <c r="Q425" s="92">
        <v>25579</v>
      </c>
      <c r="R425" s="92">
        <v>26106</v>
      </c>
      <c r="S425" s="92">
        <v>26642</v>
      </c>
      <c r="T425" s="92">
        <v>27106</v>
      </c>
      <c r="U425" s="92">
        <v>27569</v>
      </c>
      <c r="V425" s="92">
        <v>14880</v>
      </c>
      <c r="W425" s="92">
        <v>14814</v>
      </c>
      <c r="X425" s="92"/>
      <c r="Y425" s="90">
        <f t="shared" si="67"/>
        <v>-4673</v>
      </c>
      <c r="Z425" s="90">
        <f t="shared" si="68"/>
        <v>-23.980089290296096</v>
      </c>
      <c r="AA425" s="90">
        <f t="shared" si="69"/>
        <v>428</v>
      </c>
      <c r="AB425" s="90">
        <f t="shared" si="70"/>
        <v>422</v>
      </c>
      <c r="AC425" s="86"/>
      <c r="AP425" s="78"/>
      <c r="AQ425" s="109">
        <v>421</v>
      </c>
      <c r="AR425" s="104" t="s">
        <v>482</v>
      </c>
      <c r="AS425" s="101">
        <f t="shared" si="71"/>
        <v>-23.980089290296096</v>
      </c>
      <c r="AT425" s="101">
        <f t="shared" si="72"/>
        <v>-23.937989290296095</v>
      </c>
      <c r="AU425" s="102">
        <f t="shared" si="73"/>
        <v>427</v>
      </c>
      <c r="AV425" s="102" t="str">
        <f t="shared" si="74"/>
        <v>Mildura Region</v>
      </c>
      <c r="AW425" s="101">
        <f t="shared" si="75"/>
        <v>-12.763982362497098</v>
      </c>
      <c r="AX425" s="71"/>
      <c r="AY425" s="71"/>
      <c r="AZ425" s="71"/>
      <c r="BA425" s="71"/>
    </row>
    <row r="426" spans="1:53" x14ac:dyDescent="0.3">
      <c r="A426" s="87">
        <v>422</v>
      </c>
      <c r="C426" s="91" t="s">
        <v>501</v>
      </c>
      <c r="D426" s="92">
        <v>18117</v>
      </c>
      <c r="E426" s="92">
        <v>18250</v>
      </c>
      <c r="F426" s="92">
        <v>18359</v>
      </c>
      <c r="G426" s="92">
        <v>18602</v>
      </c>
      <c r="H426" s="92">
        <v>18891</v>
      </c>
      <c r="I426" s="92">
        <v>19168</v>
      </c>
      <c r="J426" s="92">
        <v>19787</v>
      </c>
      <c r="K426" s="92">
        <v>20396</v>
      </c>
      <c r="L426" s="92">
        <v>20683</v>
      </c>
      <c r="M426" s="92">
        <v>20981</v>
      </c>
      <c r="N426" s="92">
        <v>21487</v>
      </c>
      <c r="O426" s="92">
        <v>21764</v>
      </c>
      <c r="P426" s="92">
        <v>22452</v>
      </c>
      <c r="Q426" s="92">
        <v>23125</v>
      </c>
      <c r="R426" s="92">
        <v>23685</v>
      </c>
      <c r="S426" s="92">
        <v>24334</v>
      </c>
      <c r="T426" s="92">
        <v>25102</v>
      </c>
      <c r="U426" s="92">
        <v>26044</v>
      </c>
      <c r="V426" s="92">
        <v>27540</v>
      </c>
      <c r="W426" s="92">
        <v>28254</v>
      </c>
      <c r="X426" s="92"/>
      <c r="Y426" s="90">
        <f t="shared" si="67"/>
        <v>10137</v>
      </c>
      <c r="Z426" s="90">
        <f t="shared" si="68"/>
        <v>55.952972346414967</v>
      </c>
      <c r="AA426" s="90">
        <f t="shared" si="69"/>
        <v>34</v>
      </c>
      <c r="AB426" s="90">
        <f t="shared" si="70"/>
        <v>69</v>
      </c>
      <c r="AC426" s="86"/>
      <c r="AP426" s="78"/>
      <c r="AQ426" s="109">
        <v>422</v>
      </c>
      <c r="AR426" s="104" t="s">
        <v>501</v>
      </c>
      <c r="AS426" s="101">
        <f t="shared" si="71"/>
        <v>55.952972346414967</v>
      </c>
      <c r="AT426" s="101">
        <f t="shared" si="72"/>
        <v>55.995172346414968</v>
      </c>
      <c r="AU426" s="102">
        <f t="shared" si="73"/>
        <v>69</v>
      </c>
      <c r="AV426" s="102" t="str">
        <f t="shared" si="74"/>
        <v>Buloke</v>
      </c>
      <c r="AW426" s="101">
        <f t="shared" si="75"/>
        <v>-14.001138303927149</v>
      </c>
      <c r="AX426" s="71"/>
      <c r="AY426" s="71"/>
      <c r="AZ426" s="71"/>
      <c r="BA426" s="71"/>
    </row>
    <row r="427" spans="1:53" x14ac:dyDescent="0.3">
      <c r="A427" s="87">
        <v>423</v>
      </c>
      <c r="C427" s="88" t="s">
        <v>439</v>
      </c>
      <c r="D427" s="92">
        <v>6001</v>
      </c>
      <c r="E427" s="92">
        <v>6058</v>
      </c>
      <c r="F427" s="92">
        <v>6120</v>
      </c>
      <c r="G427" s="92">
        <v>6178</v>
      </c>
      <c r="H427" s="92">
        <v>6248</v>
      </c>
      <c r="I427" s="92">
        <v>6385</v>
      </c>
      <c r="J427" s="92">
        <v>6437</v>
      </c>
      <c r="K427" s="90">
        <v>6579</v>
      </c>
      <c r="L427" s="90">
        <v>6570</v>
      </c>
      <c r="M427" s="90">
        <v>6656</v>
      </c>
      <c r="N427" s="90">
        <v>6777</v>
      </c>
      <c r="O427" s="90">
        <v>6806</v>
      </c>
      <c r="P427" s="90">
        <v>7101</v>
      </c>
      <c r="Q427" s="90">
        <v>7191</v>
      </c>
      <c r="R427" s="90">
        <v>7348</v>
      </c>
      <c r="S427" s="90">
        <v>7512</v>
      </c>
      <c r="T427" s="90">
        <v>7607</v>
      </c>
      <c r="U427" s="90">
        <v>7789</v>
      </c>
      <c r="V427" s="90">
        <v>7992</v>
      </c>
      <c r="W427" s="90">
        <v>8044</v>
      </c>
      <c r="X427" s="90"/>
      <c r="Y427" s="90">
        <f t="shared" si="67"/>
        <v>2043</v>
      </c>
      <c r="Z427" s="90">
        <f t="shared" si="68"/>
        <v>34.044325945675716</v>
      </c>
      <c r="AA427" s="90">
        <f t="shared" si="69"/>
        <v>196</v>
      </c>
      <c r="AB427" s="90">
        <f t="shared" si="70"/>
        <v>101</v>
      </c>
      <c r="AC427" s="86"/>
      <c r="AP427" s="78"/>
      <c r="AQ427" s="109">
        <v>423</v>
      </c>
      <c r="AR427" s="103" t="s">
        <v>439</v>
      </c>
      <c r="AS427" s="101">
        <f t="shared" si="71"/>
        <v>34.044325945675716</v>
      </c>
      <c r="AT427" s="101">
        <f t="shared" si="72"/>
        <v>34.086625945675713</v>
      </c>
      <c r="AU427" s="102">
        <f t="shared" si="73"/>
        <v>101</v>
      </c>
      <c r="AV427" s="102" t="str">
        <f t="shared" si="74"/>
        <v>Shepparton - South</v>
      </c>
      <c r="AW427" s="101">
        <f t="shared" si="75"/>
        <v>-15.115022386907521</v>
      </c>
      <c r="AX427" s="71"/>
      <c r="AY427" s="71"/>
      <c r="AZ427" s="71"/>
      <c r="BA427" s="71"/>
    </row>
    <row r="428" spans="1:53" x14ac:dyDescent="0.3">
      <c r="A428" s="87">
        <v>424</v>
      </c>
      <c r="C428" s="88" t="s">
        <v>392</v>
      </c>
      <c r="D428" s="89">
        <v>8885</v>
      </c>
      <c r="E428" s="89">
        <v>9754</v>
      </c>
      <c r="F428" s="89">
        <v>10658</v>
      </c>
      <c r="G428" s="89">
        <v>11838</v>
      </c>
      <c r="H428" s="89">
        <v>13168</v>
      </c>
      <c r="I428" s="89">
        <v>14688</v>
      </c>
      <c r="J428" s="89">
        <v>16365</v>
      </c>
      <c r="K428" s="90">
        <v>17687</v>
      </c>
      <c r="L428" s="90">
        <v>19545</v>
      </c>
      <c r="M428" s="90">
        <v>21336</v>
      </c>
      <c r="N428" s="90">
        <v>22352</v>
      </c>
      <c r="O428" s="90">
        <v>23320</v>
      </c>
      <c r="P428" s="90">
        <v>24269</v>
      </c>
      <c r="Q428" s="90">
        <v>25545</v>
      </c>
      <c r="R428" s="90">
        <v>27220</v>
      </c>
      <c r="S428" s="90">
        <v>29215</v>
      </c>
      <c r="T428" s="90">
        <v>31044</v>
      </c>
      <c r="U428" s="90">
        <v>32557</v>
      </c>
      <c r="V428" s="90">
        <v>10722</v>
      </c>
      <c r="W428" s="90">
        <v>11899</v>
      </c>
      <c r="X428" s="90"/>
      <c r="Y428" s="90">
        <f t="shared" si="67"/>
        <v>3014</v>
      </c>
      <c r="Z428" s="90">
        <f t="shared" si="68"/>
        <v>33.92234102419809</v>
      </c>
      <c r="AA428" s="90">
        <f t="shared" si="69"/>
        <v>148</v>
      </c>
      <c r="AB428" s="90">
        <f t="shared" si="70"/>
        <v>103</v>
      </c>
      <c r="AC428" s="86"/>
      <c r="AP428" s="78"/>
      <c r="AQ428" s="109">
        <v>424</v>
      </c>
      <c r="AR428" s="103" t="s">
        <v>392</v>
      </c>
      <c r="AS428" s="101">
        <f t="shared" si="71"/>
        <v>33.92234102419809</v>
      </c>
      <c r="AT428" s="101">
        <f t="shared" si="72"/>
        <v>33.964741024198091</v>
      </c>
      <c r="AU428" s="102">
        <f t="shared" si="73"/>
        <v>103</v>
      </c>
      <c r="AV428" s="102" t="str">
        <f t="shared" si="74"/>
        <v>West Wimmera</v>
      </c>
      <c r="AW428" s="101">
        <f t="shared" si="75"/>
        <v>-15.552099533437014</v>
      </c>
      <c r="AX428" s="71"/>
      <c r="AY428" s="71"/>
      <c r="AZ428" s="71"/>
      <c r="BA428" s="71"/>
    </row>
    <row r="429" spans="1:53" x14ac:dyDescent="0.3">
      <c r="A429" s="87">
        <v>425</v>
      </c>
      <c r="C429" s="91" t="s">
        <v>483</v>
      </c>
      <c r="D429" s="92">
        <v>4189</v>
      </c>
      <c r="E429" s="92">
        <v>4261</v>
      </c>
      <c r="F429" s="92">
        <v>4335</v>
      </c>
      <c r="G429" s="92">
        <v>4329</v>
      </c>
      <c r="H429" s="92">
        <v>4349</v>
      </c>
      <c r="I429" s="92">
        <v>4410</v>
      </c>
      <c r="J429" s="92">
        <v>4435</v>
      </c>
      <c r="K429" s="92">
        <v>4433</v>
      </c>
      <c r="L429" s="92">
        <v>4481</v>
      </c>
      <c r="M429" s="92">
        <v>4458</v>
      </c>
      <c r="N429" s="92">
        <v>4463</v>
      </c>
      <c r="O429" s="92">
        <v>4474</v>
      </c>
      <c r="P429" s="92">
        <v>4494</v>
      </c>
      <c r="Q429" s="92">
        <v>4586</v>
      </c>
      <c r="R429" s="92">
        <v>4627</v>
      </c>
      <c r="S429" s="92">
        <v>4684</v>
      </c>
      <c r="T429" s="92">
        <v>4757</v>
      </c>
      <c r="U429" s="92">
        <v>4826</v>
      </c>
      <c r="V429" s="92">
        <v>13725</v>
      </c>
      <c r="W429" s="92">
        <v>13888</v>
      </c>
      <c r="X429" s="92"/>
      <c r="Y429" s="90">
        <f t="shared" si="67"/>
        <v>9699</v>
      </c>
      <c r="Z429" s="90">
        <f t="shared" si="68"/>
        <v>231.53497254714731</v>
      </c>
      <c r="AA429" s="90">
        <f t="shared" si="69"/>
        <v>36</v>
      </c>
      <c r="AB429" s="90">
        <f t="shared" si="70"/>
        <v>17</v>
      </c>
      <c r="AC429" s="86"/>
      <c r="AP429" s="78"/>
      <c r="AQ429" s="109">
        <v>425</v>
      </c>
      <c r="AR429" s="104" t="s">
        <v>483</v>
      </c>
      <c r="AS429" s="101">
        <f t="shared" si="71"/>
        <v>231.53497254714731</v>
      </c>
      <c r="AT429" s="101">
        <f t="shared" si="72"/>
        <v>231.57747254714729</v>
      </c>
      <c r="AU429" s="102">
        <f t="shared" si="73"/>
        <v>17</v>
      </c>
      <c r="AV429" s="102" t="str">
        <f t="shared" si="74"/>
        <v>Mill Park - South</v>
      </c>
      <c r="AW429" s="101">
        <f t="shared" si="75"/>
        <v>-15.886736214605069</v>
      </c>
      <c r="AX429" s="71"/>
      <c r="AY429" s="71"/>
      <c r="AZ429" s="71"/>
      <c r="BA429" s="71"/>
    </row>
    <row r="430" spans="1:53" x14ac:dyDescent="0.3">
      <c r="A430" s="87">
        <v>426</v>
      </c>
      <c r="C430" s="91" t="s">
        <v>506</v>
      </c>
      <c r="D430" s="92">
        <v>4522</v>
      </c>
      <c r="E430" s="92">
        <v>4491</v>
      </c>
      <c r="F430" s="92">
        <v>4479</v>
      </c>
      <c r="G430" s="92">
        <v>4453</v>
      </c>
      <c r="H430" s="92">
        <v>4464</v>
      </c>
      <c r="I430" s="92">
        <v>4478</v>
      </c>
      <c r="J430" s="92">
        <v>4490</v>
      </c>
      <c r="K430" s="92">
        <v>4477</v>
      </c>
      <c r="L430" s="92">
        <v>4483</v>
      </c>
      <c r="M430" s="92">
        <v>4454</v>
      </c>
      <c r="N430" s="92">
        <v>4448</v>
      </c>
      <c r="O430" s="92">
        <v>4457</v>
      </c>
      <c r="P430" s="92">
        <v>4566</v>
      </c>
      <c r="Q430" s="92">
        <v>4645</v>
      </c>
      <c r="R430" s="92">
        <v>4645</v>
      </c>
      <c r="S430" s="92">
        <v>4692</v>
      </c>
      <c r="T430" s="92">
        <v>4753</v>
      </c>
      <c r="U430" s="92">
        <v>4817</v>
      </c>
      <c r="V430" s="92">
        <v>5329</v>
      </c>
      <c r="W430" s="92">
        <v>5455</v>
      </c>
      <c r="X430" s="92"/>
      <c r="Y430" s="90">
        <f t="shared" si="67"/>
        <v>933</v>
      </c>
      <c r="Z430" s="90">
        <f t="shared" si="68"/>
        <v>20.632463511720477</v>
      </c>
      <c r="AA430" s="90">
        <f t="shared" si="69"/>
        <v>274</v>
      </c>
      <c r="AB430" s="90">
        <f t="shared" si="70"/>
        <v>187</v>
      </c>
      <c r="AC430" s="86"/>
      <c r="AP430" s="78"/>
      <c r="AQ430" s="109">
        <v>426</v>
      </c>
      <c r="AR430" s="104" t="s">
        <v>506</v>
      </c>
      <c r="AS430" s="101">
        <f t="shared" si="71"/>
        <v>20.632463511720477</v>
      </c>
      <c r="AT430" s="101">
        <f t="shared" si="72"/>
        <v>20.675063511720477</v>
      </c>
      <c r="AU430" s="102">
        <f t="shared" si="73"/>
        <v>187</v>
      </c>
      <c r="AV430" s="102" t="str">
        <f t="shared" si="74"/>
        <v>Yarriambiack</v>
      </c>
      <c r="AW430" s="101">
        <f t="shared" si="75"/>
        <v>-18.676092544987146</v>
      </c>
      <c r="AX430" s="71"/>
      <c r="AY430" s="71"/>
      <c r="AZ430" s="71"/>
      <c r="BA430" s="71"/>
    </row>
    <row r="431" spans="1:53" x14ac:dyDescent="0.3">
      <c r="A431" s="87">
        <v>427</v>
      </c>
      <c r="C431" s="88" t="s">
        <v>168</v>
      </c>
      <c r="D431" s="89">
        <v>7833</v>
      </c>
      <c r="E431" s="89">
        <v>7909</v>
      </c>
      <c r="F431" s="89">
        <v>8034</v>
      </c>
      <c r="G431" s="89">
        <v>8225</v>
      </c>
      <c r="H431" s="89">
        <v>8372</v>
      </c>
      <c r="I431" s="89">
        <v>8519</v>
      </c>
      <c r="J431" s="89">
        <v>8595</v>
      </c>
      <c r="K431" s="90">
        <v>8621</v>
      </c>
      <c r="L431" s="90">
        <v>8761</v>
      </c>
      <c r="M431" s="90">
        <v>8892</v>
      </c>
      <c r="N431" s="90">
        <v>9117</v>
      </c>
      <c r="O431" s="90">
        <v>9239</v>
      </c>
      <c r="P431" s="90">
        <v>9705</v>
      </c>
      <c r="Q431" s="90">
        <v>9733</v>
      </c>
      <c r="R431" s="90">
        <v>9882</v>
      </c>
      <c r="S431" s="90">
        <v>10290</v>
      </c>
      <c r="T431" s="90">
        <v>10458</v>
      </c>
      <c r="U431" s="90">
        <v>10291</v>
      </c>
      <c r="V431" s="90">
        <v>4735</v>
      </c>
      <c r="W431" s="90">
        <v>4820</v>
      </c>
      <c r="X431" s="90"/>
      <c r="Y431" s="90">
        <f t="shared" si="67"/>
        <v>-3013</v>
      </c>
      <c r="Z431" s="90">
        <f t="shared" si="68"/>
        <v>-38.465466615600661</v>
      </c>
      <c r="AA431" s="90">
        <f t="shared" si="69"/>
        <v>427</v>
      </c>
      <c r="AB431" s="90">
        <f t="shared" si="70"/>
        <v>425</v>
      </c>
      <c r="AC431" s="86"/>
      <c r="AP431" s="78"/>
      <c r="AQ431" s="109">
        <v>427</v>
      </c>
      <c r="AR431" s="103" t="s">
        <v>168</v>
      </c>
      <c r="AS431" s="101">
        <f t="shared" si="71"/>
        <v>-38.465466615600661</v>
      </c>
      <c r="AT431" s="101">
        <f t="shared" si="72"/>
        <v>-38.422766615600658</v>
      </c>
      <c r="AU431" s="102">
        <f t="shared" si="73"/>
        <v>430</v>
      </c>
      <c r="AV431" s="102" t="str">
        <f t="shared" si="74"/>
        <v>Wodonga</v>
      </c>
      <c r="AW431" s="101">
        <f t="shared" si="75"/>
        <v>-23.980089290296096</v>
      </c>
      <c r="AX431" s="71"/>
      <c r="AY431" s="71"/>
      <c r="AZ431" s="71"/>
      <c r="BA431" s="71"/>
    </row>
    <row r="432" spans="1:53" x14ac:dyDescent="0.3">
      <c r="A432" s="87">
        <v>428</v>
      </c>
      <c r="C432" s="88" t="s">
        <v>309</v>
      </c>
      <c r="D432" s="89">
        <v>15831</v>
      </c>
      <c r="E432" s="89">
        <v>15788</v>
      </c>
      <c r="F432" s="89">
        <v>15820</v>
      </c>
      <c r="G432" s="89">
        <v>15949</v>
      </c>
      <c r="H432" s="89">
        <v>16078</v>
      </c>
      <c r="I432" s="89">
        <v>16227</v>
      </c>
      <c r="J432" s="89">
        <v>16318</v>
      </c>
      <c r="K432" s="90">
        <v>16347</v>
      </c>
      <c r="L432" s="90">
        <v>16347</v>
      </c>
      <c r="M432" s="90">
        <v>16329</v>
      </c>
      <c r="N432" s="90">
        <v>16233</v>
      </c>
      <c r="O432" s="90">
        <v>16191</v>
      </c>
      <c r="P432" s="90">
        <v>16640</v>
      </c>
      <c r="Q432" s="90">
        <v>16665</v>
      </c>
      <c r="R432" s="90">
        <v>16751</v>
      </c>
      <c r="S432" s="90">
        <v>16836</v>
      </c>
      <c r="T432" s="90">
        <v>16812</v>
      </c>
      <c r="U432" s="90">
        <v>16718</v>
      </c>
      <c r="V432" s="90">
        <v>16957</v>
      </c>
      <c r="W432" s="90">
        <v>16963</v>
      </c>
      <c r="X432" s="90"/>
      <c r="Y432" s="90">
        <f t="shared" si="67"/>
        <v>1132</v>
      </c>
      <c r="Z432" s="90">
        <f t="shared" si="68"/>
        <v>7.1505274461499599</v>
      </c>
      <c r="AA432" s="90">
        <f t="shared" si="69"/>
        <v>264</v>
      </c>
      <c r="AB432" s="90">
        <f t="shared" si="70"/>
        <v>306</v>
      </c>
      <c r="AC432" s="86"/>
      <c r="AP432" s="78"/>
      <c r="AQ432" s="109">
        <v>428</v>
      </c>
      <c r="AR432" s="103" t="s">
        <v>309</v>
      </c>
      <c r="AS432" s="101">
        <f t="shared" si="71"/>
        <v>7.1505274461499599</v>
      </c>
      <c r="AT432" s="101">
        <f t="shared" si="72"/>
        <v>7.1933274461499597</v>
      </c>
      <c r="AU432" s="102">
        <f t="shared" si="73"/>
        <v>305</v>
      </c>
      <c r="AV432" s="102" t="str">
        <f t="shared" si="74"/>
        <v>Ballarat - North</v>
      </c>
      <c r="AW432" s="101">
        <f t="shared" si="75"/>
        <v>-28.499999999999996</v>
      </c>
      <c r="AX432" s="71"/>
      <c r="AY432" s="71"/>
      <c r="AZ432" s="71"/>
      <c r="BA432" s="71"/>
    </row>
    <row r="433" spans="1:53" x14ac:dyDescent="0.3">
      <c r="A433" s="87">
        <v>429</v>
      </c>
      <c r="C433" s="91" t="s">
        <v>512</v>
      </c>
      <c r="D433" s="92">
        <v>5491</v>
      </c>
      <c r="E433" s="92">
        <v>5465</v>
      </c>
      <c r="F433" s="92">
        <v>5449</v>
      </c>
      <c r="G433" s="92">
        <v>5453</v>
      </c>
      <c r="H433" s="92">
        <v>5443</v>
      </c>
      <c r="I433" s="92">
        <v>5451</v>
      </c>
      <c r="J433" s="92">
        <v>5419</v>
      </c>
      <c r="K433" s="92">
        <v>5329</v>
      </c>
      <c r="L433" s="92">
        <v>5268</v>
      </c>
      <c r="M433" s="92">
        <v>5250</v>
      </c>
      <c r="N433" s="92">
        <v>5190</v>
      </c>
      <c r="O433" s="92">
        <v>5178</v>
      </c>
      <c r="P433" s="92">
        <v>5347</v>
      </c>
      <c r="Q433" s="92">
        <v>5390</v>
      </c>
      <c r="R433" s="92">
        <v>5413</v>
      </c>
      <c r="S433" s="92">
        <v>5444</v>
      </c>
      <c r="T433" s="92">
        <v>5505</v>
      </c>
      <c r="U433" s="92">
        <v>5512</v>
      </c>
      <c r="V433" s="92">
        <v>5588</v>
      </c>
      <c r="W433" s="92">
        <v>5580</v>
      </c>
      <c r="X433" s="92"/>
      <c r="Y433" s="90">
        <f t="shared" si="67"/>
        <v>89</v>
      </c>
      <c r="Z433" s="90">
        <f t="shared" si="68"/>
        <v>1.6208340921507924</v>
      </c>
      <c r="AA433" s="90">
        <f t="shared" si="69"/>
        <v>347</v>
      </c>
      <c r="AB433" s="90">
        <f t="shared" si="70"/>
        <v>344</v>
      </c>
      <c r="AC433" s="86"/>
      <c r="AP433" s="78"/>
      <c r="AQ433" s="109">
        <v>429</v>
      </c>
      <c r="AR433" s="104" t="s">
        <v>512</v>
      </c>
      <c r="AS433" s="101">
        <f t="shared" si="71"/>
        <v>1.6208340921507924</v>
      </c>
      <c r="AT433" s="101">
        <f t="shared" si="72"/>
        <v>1.6637340921507924</v>
      </c>
      <c r="AU433" s="102">
        <f t="shared" si="73"/>
        <v>344</v>
      </c>
      <c r="AV433" s="102" t="str">
        <f t="shared" si="74"/>
        <v>Corio - Norlane</v>
      </c>
      <c r="AW433" s="101">
        <f t="shared" si="75"/>
        <v>-29.39528815900545</v>
      </c>
      <c r="AX433" s="71"/>
      <c r="AY433" s="71"/>
      <c r="AZ433" s="71"/>
      <c r="BA433" s="71"/>
    </row>
    <row r="434" spans="1:53" x14ac:dyDescent="0.3">
      <c r="A434" s="87">
        <v>430</v>
      </c>
      <c r="C434" s="88" t="s">
        <v>375</v>
      </c>
      <c r="D434" s="89">
        <v>12854</v>
      </c>
      <c r="E434" s="89">
        <v>13006</v>
      </c>
      <c r="F434" s="89">
        <v>13205</v>
      </c>
      <c r="G434" s="89">
        <v>13536</v>
      </c>
      <c r="H434" s="89">
        <v>13815</v>
      </c>
      <c r="I434" s="89">
        <v>14030</v>
      </c>
      <c r="J434" s="89">
        <v>14185</v>
      </c>
      <c r="K434" s="90">
        <v>14325</v>
      </c>
      <c r="L434" s="90">
        <v>14563</v>
      </c>
      <c r="M434" s="90">
        <v>14798</v>
      </c>
      <c r="N434" s="90">
        <v>15095</v>
      </c>
      <c r="O434" s="90">
        <v>15362</v>
      </c>
      <c r="P434" s="90">
        <v>15599</v>
      </c>
      <c r="Q434" s="90">
        <v>15891</v>
      </c>
      <c r="R434" s="90">
        <v>16233</v>
      </c>
      <c r="S434" s="90">
        <v>16621</v>
      </c>
      <c r="T434" s="90">
        <v>16820</v>
      </c>
      <c r="U434" s="90">
        <v>16651</v>
      </c>
      <c r="V434" s="90">
        <v>15661</v>
      </c>
      <c r="W434" s="90">
        <v>16020</v>
      </c>
      <c r="X434" s="90"/>
      <c r="Y434" s="90">
        <f t="shared" si="67"/>
        <v>3166</v>
      </c>
      <c r="Z434" s="90">
        <f t="shared" si="68"/>
        <v>24.630465224832736</v>
      </c>
      <c r="AA434" s="90">
        <f t="shared" si="69"/>
        <v>139</v>
      </c>
      <c r="AB434" s="90">
        <f t="shared" si="70"/>
        <v>154</v>
      </c>
      <c r="AC434" s="86"/>
      <c r="AP434" s="78"/>
      <c r="AQ434" s="109">
        <v>430</v>
      </c>
      <c r="AR434" s="103" t="s">
        <v>375</v>
      </c>
      <c r="AS434" s="101">
        <f t="shared" si="71"/>
        <v>24.630465224832736</v>
      </c>
      <c r="AT434" s="101">
        <f t="shared" si="72"/>
        <v>24.673465224832736</v>
      </c>
      <c r="AU434" s="102">
        <f t="shared" si="73"/>
        <v>154</v>
      </c>
      <c r="AV434" s="102" t="str">
        <f t="shared" si="74"/>
        <v>Yarra - North</v>
      </c>
      <c r="AW434" s="101">
        <f t="shared" si="75"/>
        <v>-38.465466615600661</v>
      </c>
      <c r="AX434" s="71"/>
      <c r="AY434" s="71"/>
      <c r="AZ434" s="71"/>
      <c r="BA434" s="71"/>
    </row>
    <row r="435" spans="1:53" x14ac:dyDescent="0.3">
      <c r="A435" s="87">
        <v>431</v>
      </c>
      <c r="C435" s="91" t="s">
        <v>541</v>
      </c>
      <c r="D435" s="92">
        <v>5749</v>
      </c>
      <c r="E435" s="92">
        <v>5971</v>
      </c>
      <c r="F435" s="92">
        <v>6291</v>
      </c>
      <c r="G435" s="92">
        <v>6491</v>
      </c>
      <c r="H435" s="92">
        <v>6651</v>
      </c>
      <c r="I435" s="92">
        <v>6831</v>
      </c>
      <c r="J435" s="92">
        <v>6981</v>
      </c>
      <c r="K435" s="92">
        <v>7133</v>
      </c>
      <c r="L435" s="92">
        <v>7313</v>
      </c>
      <c r="M435" s="92">
        <v>7449</v>
      </c>
      <c r="N435" s="92">
        <v>7600</v>
      </c>
      <c r="O435" s="92">
        <v>7733</v>
      </c>
      <c r="P435" s="92">
        <v>8002</v>
      </c>
      <c r="Q435" s="92">
        <v>8165</v>
      </c>
      <c r="R435" s="92">
        <v>8290</v>
      </c>
      <c r="S435" s="92">
        <v>8454</v>
      </c>
      <c r="T435" s="92">
        <v>8504</v>
      </c>
      <c r="U435" s="92">
        <v>8597</v>
      </c>
      <c r="V435" s="92">
        <v>8727</v>
      </c>
      <c r="W435" s="92">
        <v>8812</v>
      </c>
      <c r="X435" s="92"/>
      <c r="Y435" s="90">
        <f t="shared" si="67"/>
        <v>3063</v>
      </c>
      <c r="Z435" s="90">
        <f t="shared" si="68"/>
        <v>53.278831101061051</v>
      </c>
      <c r="AA435" s="90">
        <f t="shared" si="69"/>
        <v>145</v>
      </c>
      <c r="AB435" s="90">
        <f t="shared" si="70"/>
        <v>75</v>
      </c>
      <c r="AC435" s="86"/>
      <c r="AP435" s="78"/>
      <c r="AQ435" s="109">
        <v>431</v>
      </c>
      <c r="AR435" s="104" t="s">
        <v>541</v>
      </c>
      <c r="AS435" s="101">
        <f t="shared" si="71"/>
        <v>53.278831101061051</v>
      </c>
      <c r="AT435" s="101">
        <f t="shared" si="72"/>
        <v>53.321931101061054</v>
      </c>
      <c r="AU435" s="102">
        <f t="shared" si="73"/>
        <v>75</v>
      </c>
      <c r="AV435" s="102" t="str">
        <f t="shared" si="74"/>
        <v>Keilor East</v>
      </c>
      <c r="AW435" s="101">
        <f t="shared" si="75"/>
        <v>-39.102768055997458</v>
      </c>
      <c r="AX435" s="71"/>
      <c r="AY435" s="71"/>
      <c r="AZ435" s="71"/>
      <c r="BA435" s="71"/>
    </row>
    <row r="436" spans="1:53" x14ac:dyDescent="0.3">
      <c r="A436" s="87">
        <v>432</v>
      </c>
      <c r="C436" s="91" t="s">
        <v>521</v>
      </c>
      <c r="D436" s="92">
        <v>7780</v>
      </c>
      <c r="E436" s="92">
        <v>7654</v>
      </c>
      <c r="F436" s="92">
        <v>7552</v>
      </c>
      <c r="G436" s="92">
        <v>7450</v>
      </c>
      <c r="H436" s="92">
        <v>7378</v>
      </c>
      <c r="I436" s="92">
        <v>7352</v>
      </c>
      <c r="J436" s="92">
        <v>7248</v>
      </c>
      <c r="K436" s="92">
        <v>7120</v>
      </c>
      <c r="L436" s="92">
        <v>7036</v>
      </c>
      <c r="M436" s="92">
        <v>6963</v>
      </c>
      <c r="N436" s="92">
        <v>6827</v>
      </c>
      <c r="O436" s="92">
        <v>6750</v>
      </c>
      <c r="P436" s="92">
        <v>6688</v>
      </c>
      <c r="Q436" s="92">
        <v>6632</v>
      </c>
      <c r="R436" s="92">
        <v>6610</v>
      </c>
      <c r="S436" s="92">
        <v>6580</v>
      </c>
      <c r="T436" s="92">
        <v>6536</v>
      </c>
      <c r="U436" s="92">
        <v>6400</v>
      </c>
      <c r="V436" s="92">
        <v>6376</v>
      </c>
      <c r="W436" s="92">
        <v>6327</v>
      </c>
      <c r="X436" s="92"/>
      <c r="Y436" s="90">
        <f t="shared" si="67"/>
        <v>-1453</v>
      </c>
      <c r="Z436" s="90">
        <f t="shared" si="68"/>
        <v>-18.676092544987146</v>
      </c>
      <c r="AA436" s="90">
        <f t="shared" si="69"/>
        <v>419</v>
      </c>
      <c r="AB436" s="90">
        <f t="shared" si="70"/>
        <v>421</v>
      </c>
      <c r="AC436" s="86"/>
      <c r="AP436" s="78"/>
      <c r="AQ436" s="109">
        <v>432</v>
      </c>
      <c r="AR436" s="104" t="s">
        <v>521</v>
      </c>
      <c r="AS436" s="101">
        <f t="shared" si="71"/>
        <v>-18.676092544987146</v>
      </c>
      <c r="AT436" s="101">
        <f t="shared" si="72"/>
        <v>-18.632892544987147</v>
      </c>
      <c r="AU436" s="102">
        <f t="shared" si="73"/>
        <v>426</v>
      </c>
      <c r="AV436" s="102" t="str">
        <f t="shared" si="74"/>
        <v>Melton</v>
      </c>
      <c r="AW436" s="101">
        <f t="shared" si="75"/>
        <v>-45.242652084757346</v>
      </c>
      <c r="AX436" s="71"/>
      <c r="AY436" s="71"/>
      <c r="AZ436" s="71"/>
      <c r="BA436" s="71"/>
    </row>
    <row r="437" spans="1:53" x14ac:dyDescent="0.3">
      <c r="A437" s="87">
        <v>433</v>
      </c>
      <c r="C437" s="91" t="s">
        <v>470</v>
      </c>
      <c r="D437" s="92">
        <v>3550</v>
      </c>
      <c r="E437" s="92">
        <v>3538</v>
      </c>
      <c r="F437" s="92">
        <v>3571</v>
      </c>
      <c r="G437" s="92">
        <v>3561</v>
      </c>
      <c r="H437" s="92">
        <v>3535</v>
      </c>
      <c r="I437" s="92">
        <v>3475</v>
      </c>
      <c r="J437" s="92">
        <v>3426</v>
      </c>
      <c r="K437" s="92">
        <v>3444</v>
      </c>
      <c r="L437" s="92">
        <v>3415</v>
      </c>
      <c r="M437" s="92">
        <v>3413</v>
      </c>
      <c r="N437" s="92">
        <v>3434</v>
      </c>
      <c r="O437" s="92">
        <v>3450</v>
      </c>
      <c r="P437" s="92">
        <v>3595</v>
      </c>
      <c r="Q437" s="92">
        <v>3649</v>
      </c>
      <c r="R437" s="92">
        <v>3732</v>
      </c>
      <c r="S437" s="92">
        <v>3756</v>
      </c>
      <c r="T437" s="92">
        <v>3831</v>
      </c>
      <c r="U437" s="92">
        <v>3912</v>
      </c>
      <c r="V437" s="92">
        <v>4257</v>
      </c>
      <c r="W437" s="92">
        <v>4297</v>
      </c>
      <c r="X437" s="92"/>
      <c r="Y437" s="90">
        <f t="shared" si="67"/>
        <v>747</v>
      </c>
      <c r="Z437" s="90">
        <f t="shared" si="68"/>
        <v>21.04225352112676</v>
      </c>
      <c r="AA437" s="90">
        <f t="shared" si="69"/>
        <v>288</v>
      </c>
      <c r="AB437" s="90">
        <f t="shared" si="70"/>
        <v>183</v>
      </c>
      <c r="AC437" s="86"/>
      <c r="AP437" s="78"/>
      <c r="AQ437" s="109">
        <v>433</v>
      </c>
      <c r="AR437" s="104" t="s">
        <v>470</v>
      </c>
      <c r="AS437" s="101">
        <f t="shared" si="71"/>
        <v>21.04225352112676</v>
      </c>
      <c r="AT437" s="101">
        <f t="shared" si="72"/>
        <v>21.085553521126759</v>
      </c>
      <c r="AU437" s="102">
        <f t="shared" si="73"/>
        <v>183</v>
      </c>
      <c r="AV437" s="102" t="str">
        <f t="shared" si="74"/>
        <v>Ballarat - South</v>
      </c>
      <c r="AW437" s="101">
        <f t="shared" si="75"/>
        <v>-52.604115388402086</v>
      </c>
      <c r="AX437" s="71"/>
      <c r="AY437" s="71"/>
      <c r="AZ437" s="71"/>
      <c r="BA437" s="71"/>
    </row>
    <row r="438" spans="1:53" x14ac:dyDescent="0.3">
      <c r="C438" s="93"/>
      <c r="D438" s="94"/>
      <c r="E438" s="94"/>
      <c r="F438" s="94"/>
      <c r="G438" s="94"/>
      <c r="H438" s="94"/>
      <c r="I438" s="94"/>
      <c r="J438" s="94"/>
      <c r="K438" s="95"/>
      <c r="L438" s="95"/>
      <c r="M438" s="95"/>
      <c r="N438" s="95"/>
      <c r="O438" s="95"/>
      <c r="P438" s="95"/>
      <c r="Q438" s="95"/>
      <c r="R438" s="95"/>
      <c r="S438" s="95"/>
      <c r="T438" s="95"/>
      <c r="U438" s="95"/>
      <c r="V438" s="95"/>
      <c r="W438" s="95"/>
      <c r="X438" s="95"/>
      <c r="AP438" s="78"/>
      <c r="AQ438" s="125"/>
      <c r="AR438" s="171"/>
      <c r="AY438" s="78"/>
      <c r="AZ438" s="78"/>
      <c r="BA438" s="78"/>
    </row>
    <row r="439" spans="1:53" x14ac:dyDescent="0.3">
      <c r="C439" s="93"/>
      <c r="D439" s="94"/>
      <c r="E439" s="94"/>
      <c r="F439" s="94"/>
      <c r="G439" s="94"/>
      <c r="H439" s="94"/>
      <c r="I439" s="94"/>
      <c r="J439" s="94"/>
      <c r="K439" s="95"/>
      <c r="L439" s="95"/>
      <c r="M439" s="95"/>
      <c r="N439" s="95"/>
      <c r="O439" s="95"/>
      <c r="P439" s="95"/>
      <c r="Q439" s="95"/>
      <c r="R439" s="95"/>
      <c r="S439" s="95"/>
      <c r="T439" s="95"/>
      <c r="U439" s="95"/>
      <c r="V439" s="95"/>
      <c r="W439" s="95"/>
      <c r="X439" s="95"/>
      <c r="AP439" s="78"/>
      <c r="AQ439" s="125"/>
      <c r="AR439" s="78"/>
      <c r="AY439" s="78"/>
      <c r="AZ439" s="78"/>
      <c r="BA439" s="78"/>
    </row>
    <row r="440" spans="1:53" x14ac:dyDescent="0.3">
      <c r="C440" s="93"/>
      <c r="D440" s="94"/>
      <c r="E440" s="94"/>
      <c r="F440" s="94"/>
      <c r="G440" s="94"/>
      <c r="H440" s="94"/>
      <c r="I440" s="94"/>
      <c r="J440" s="94"/>
      <c r="K440" s="95"/>
      <c r="L440" s="95"/>
      <c r="M440" s="95"/>
      <c r="N440" s="95"/>
      <c r="O440" s="95"/>
      <c r="P440" s="95"/>
      <c r="Q440" s="95"/>
      <c r="R440" s="95"/>
      <c r="S440" s="95"/>
      <c r="T440" s="95"/>
      <c r="U440" s="95"/>
      <c r="V440" s="95"/>
      <c r="W440" s="95"/>
      <c r="X440" s="95"/>
      <c r="AP440" s="78"/>
      <c r="AQ440" s="125"/>
      <c r="AR440" s="78"/>
      <c r="AY440" s="78"/>
      <c r="AZ440" s="78"/>
      <c r="BA440" s="78"/>
    </row>
    <row r="441" spans="1:53" x14ac:dyDescent="0.3">
      <c r="C441" s="93"/>
      <c r="D441" s="94"/>
      <c r="E441" s="94"/>
      <c r="F441" s="94"/>
      <c r="G441" s="94"/>
      <c r="H441" s="94"/>
      <c r="I441" s="94"/>
      <c r="J441" s="94"/>
      <c r="K441" s="95"/>
      <c r="L441" s="95"/>
      <c r="M441" s="95"/>
      <c r="N441" s="95"/>
      <c r="O441" s="95"/>
      <c r="P441" s="95"/>
      <c r="Q441" s="95"/>
      <c r="R441" s="95"/>
      <c r="S441" s="95"/>
      <c r="T441" s="95"/>
      <c r="U441" s="95"/>
      <c r="V441" s="95"/>
      <c r="W441" s="95"/>
      <c r="X441" s="95"/>
      <c r="AP441" s="78"/>
      <c r="AQ441" s="125"/>
      <c r="AR441" s="78"/>
      <c r="AY441" s="78"/>
      <c r="AZ441" s="78"/>
      <c r="BA441" s="78"/>
    </row>
    <row r="442" spans="1:53" x14ac:dyDescent="0.3">
      <c r="C442" s="93"/>
      <c r="D442" s="94"/>
      <c r="E442" s="94"/>
      <c r="F442" s="94"/>
      <c r="G442" s="94"/>
      <c r="H442" s="94"/>
      <c r="I442" s="94"/>
      <c r="J442" s="94"/>
      <c r="K442" s="95"/>
      <c r="L442" s="95"/>
      <c r="M442" s="95"/>
      <c r="N442" s="95"/>
      <c r="O442" s="95"/>
      <c r="P442" s="95"/>
      <c r="Q442" s="95"/>
      <c r="R442" s="95"/>
      <c r="S442" s="95"/>
      <c r="T442" s="95"/>
      <c r="U442" s="95"/>
      <c r="V442" s="95"/>
      <c r="W442" s="95"/>
      <c r="X442" s="95"/>
      <c r="AP442" s="78"/>
      <c r="AQ442" s="125"/>
      <c r="AR442" s="78"/>
      <c r="AY442" s="78"/>
      <c r="AZ442" s="78"/>
      <c r="BA442" s="78"/>
    </row>
    <row r="443" spans="1:53" x14ac:dyDescent="0.3">
      <c r="C443" s="93"/>
      <c r="D443" s="94"/>
      <c r="E443" s="94"/>
      <c r="F443" s="94"/>
      <c r="G443" s="94"/>
      <c r="H443" s="94"/>
      <c r="I443" s="94"/>
      <c r="J443" s="94"/>
      <c r="K443" s="95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95"/>
      <c r="W443" s="95"/>
      <c r="X443" s="95"/>
      <c r="AP443" s="78"/>
      <c r="AQ443" s="125"/>
      <c r="AR443" s="78"/>
      <c r="AY443" s="78"/>
      <c r="AZ443" s="78"/>
      <c r="BA443" s="78"/>
    </row>
    <row r="444" spans="1:53" x14ac:dyDescent="0.3">
      <c r="C444" s="93"/>
      <c r="D444" s="94"/>
      <c r="E444" s="94"/>
      <c r="F444" s="94"/>
      <c r="G444" s="94"/>
      <c r="H444" s="94"/>
      <c r="I444" s="94"/>
      <c r="J444" s="94"/>
      <c r="K444" s="95"/>
      <c r="L444" s="95"/>
      <c r="M444" s="95"/>
      <c r="N444" s="95"/>
      <c r="O444" s="95"/>
      <c r="P444" s="95"/>
      <c r="Q444" s="95"/>
      <c r="R444" s="95"/>
      <c r="S444" s="95"/>
      <c r="T444" s="95"/>
      <c r="U444" s="95"/>
      <c r="V444" s="95"/>
      <c r="W444" s="95"/>
      <c r="X444" s="95"/>
      <c r="AP444" s="78"/>
      <c r="AQ444" s="125"/>
      <c r="AR444" s="78"/>
      <c r="AY444" s="78"/>
      <c r="AZ444" s="78"/>
      <c r="BA444" s="78"/>
    </row>
    <row r="445" spans="1:53" x14ac:dyDescent="0.3">
      <c r="C445" s="93"/>
      <c r="D445" s="94"/>
      <c r="E445" s="94"/>
      <c r="F445" s="94"/>
      <c r="G445" s="94"/>
      <c r="H445" s="94"/>
      <c r="I445" s="94"/>
      <c r="J445" s="94"/>
      <c r="K445" s="95"/>
      <c r="L445" s="95"/>
      <c r="M445" s="95"/>
      <c r="N445" s="95"/>
      <c r="O445" s="95"/>
      <c r="P445" s="95"/>
      <c r="Q445" s="95"/>
      <c r="R445" s="95"/>
      <c r="S445" s="95"/>
      <c r="T445" s="95"/>
      <c r="U445" s="95"/>
      <c r="V445" s="95"/>
      <c r="W445" s="95"/>
      <c r="X445" s="95"/>
      <c r="AP445" s="78"/>
      <c r="AQ445" s="125"/>
      <c r="AR445" s="78"/>
      <c r="AY445" s="78"/>
      <c r="AZ445" s="78"/>
      <c r="BA445" s="78"/>
    </row>
    <row r="446" spans="1:53" x14ac:dyDescent="0.3">
      <c r="C446" s="93"/>
      <c r="D446" s="94"/>
      <c r="E446" s="94"/>
      <c r="F446" s="94"/>
      <c r="G446" s="94"/>
      <c r="H446" s="94"/>
      <c r="I446" s="94"/>
      <c r="J446" s="94"/>
      <c r="K446" s="95"/>
      <c r="L446" s="95"/>
      <c r="M446" s="95"/>
      <c r="N446" s="95"/>
      <c r="O446" s="95"/>
      <c r="P446" s="95"/>
      <c r="Q446" s="95"/>
      <c r="R446" s="95"/>
      <c r="S446" s="95"/>
      <c r="T446" s="95"/>
      <c r="U446" s="95"/>
      <c r="V446" s="95"/>
      <c r="W446" s="95"/>
      <c r="X446" s="95"/>
      <c r="AP446" s="78"/>
      <c r="AQ446" s="125"/>
      <c r="AR446" s="78"/>
      <c r="AY446" s="78"/>
      <c r="AZ446" s="78"/>
      <c r="BA446" s="78"/>
    </row>
    <row r="447" spans="1:53" x14ac:dyDescent="0.3">
      <c r="C447" s="93"/>
      <c r="D447" s="94"/>
      <c r="E447" s="94"/>
      <c r="F447" s="94"/>
      <c r="G447" s="94"/>
      <c r="H447" s="94"/>
      <c r="I447" s="94"/>
      <c r="J447" s="94"/>
      <c r="K447" s="95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95"/>
      <c r="W447" s="95"/>
      <c r="X447" s="95"/>
      <c r="AP447" s="78"/>
      <c r="AQ447" s="125"/>
      <c r="AR447" s="78"/>
      <c r="AY447" s="78"/>
      <c r="AZ447" s="78"/>
      <c r="BA447" s="78"/>
    </row>
    <row r="448" spans="1:53" x14ac:dyDescent="0.3">
      <c r="C448" s="93"/>
      <c r="D448" s="94"/>
      <c r="E448" s="94"/>
      <c r="F448" s="94"/>
      <c r="G448" s="94"/>
      <c r="H448" s="94"/>
      <c r="I448" s="94"/>
      <c r="J448" s="94"/>
      <c r="K448" s="95"/>
      <c r="L448" s="95"/>
      <c r="M448" s="95"/>
      <c r="N448" s="95"/>
      <c r="O448" s="95"/>
      <c r="P448" s="95"/>
      <c r="Q448" s="95"/>
      <c r="R448" s="95"/>
      <c r="S448" s="95"/>
      <c r="T448" s="95"/>
      <c r="U448" s="95"/>
      <c r="V448" s="95"/>
      <c r="W448" s="95"/>
      <c r="X448" s="95"/>
      <c r="AP448" s="78"/>
      <c r="AQ448" s="125"/>
      <c r="AR448" s="78"/>
      <c r="AY448" s="78"/>
      <c r="AZ448" s="78"/>
      <c r="BA448" s="78"/>
    </row>
    <row r="449" spans="3:53" x14ac:dyDescent="0.3">
      <c r="C449" s="93"/>
      <c r="D449" s="94"/>
      <c r="E449" s="94"/>
      <c r="F449" s="94"/>
      <c r="G449" s="94"/>
      <c r="H449" s="94"/>
      <c r="I449" s="94"/>
      <c r="J449" s="94"/>
      <c r="K449" s="95"/>
      <c r="L449" s="95"/>
      <c r="M449" s="95"/>
      <c r="N449" s="95"/>
      <c r="O449" s="95"/>
      <c r="P449" s="95"/>
      <c r="Q449" s="95"/>
      <c r="R449" s="95"/>
      <c r="S449" s="95"/>
      <c r="T449" s="95"/>
      <c r="U449" s="95"/>
      <c r="V449" s="95"/>
      <c r="W449" s="95"/>
      <c r="X449" s="95"/>
      <c r="AP449" s="78"/>
      <c r="AQ449" s="125"/>
      <c r="AR449" s="78"/>
      <c r="AY449" s="78"/>
      <c r="AZ449" s="78"/>
      <c r="BA449" s="78"/>
    </row>
    <row r="450" spans="3:53" x14ac:dyDescent="0.3">
      <c r="C450" s="93"/>
      <c r="D450" s="94"/>
      <c r="E450" s="94"/>
      <c r="F450" s="94"/>
      <c r="G450" s="94"/>
      <c r="H450" s="94"/>
      <c r="I450" s="94"/>
      <c r="J450" s="94"/>
      <c r="K450" s="95"/>
      <c r="L450" s="95"/>
      <c r="M450" s="95"/>
      <c r="N450" s="95"/>
      <c r="O450" s="95"/>
      <c r="P450" s="95"/>
      <c r="Q450" s="95"/>
      <c r="R450" s="95"/>
      <c r="S450" s="95"/>
      <c r="T450" s="95"/>
      <c r="U450" s="95"/>
      <c r="V450" s="95"/>
      <c r="W450" s="95"/>
      <c r="X450" s="95"/>
      <c r="AP450" s="78"/>
      <c r="AQ450" s="125"/>
      <c r="AR450" s="78"/>
      <c r="AY450" s="78"/>
      <c r="AZ450" s="78"/>
      <c r="BA450" s="78"/>
    </row>
    <row r="451" spans="3:53" x14ac:dyDescent="0.3">
      <c r="C451" s="93"/>
      <c r="D451" s="94"/>
      <c r="E451" s="94"/>
      <c r="F451" s="94"/>
      <c r="G451" s="94"/>
      <c r="H451" s="94"/>
      <c r="I451" s="94"/>
      <c r="J451" s="94"/>
      <c r="K451" s="95"/>
      <c r="L451" s="95"/>
      <c r="M451" s="95"/>
      <c r="N451" s="95"/>
      <c r="O451" s="95"/>
      <c r="P451" s="95"/>
      <c r="Q451" s="95"/>
      <c r="R451" s="95"/>
      <c r="S451" s="95"/>
      <c r="T451" s="95"/>
      <c r="U451" s="95"/>
      <c r="V451" s="95"/>
      <c r="W451" s="95"/>
      <c r="X451" s="95"/>
      <c r="AP451" s="78"/>
      <c r="AQ451" s="125"/>
      <c r="AR451" s="78"/>
      <c r="AY451" s="78"/>
      <c r="AZ451" s="78"/>
      <c r="BA451" s="78"/>
    </row>
    <row r="452" spans="3:53" x14ac:dyDescent="0.3">
      <c r="C452" s="93"/>
      <c r="D452" s="94"/>
      <c r="E452" s="94"/>
      <c r="F452" s="94"/>
      <c r="G452" s="94"/>
      <c r="H452" s="94"/>
      <c r="I452" s="94"/>
      <c r="J452" s="94"/>
      <c r="K452" s="95"/>
      <c r="L452" s="95"/>
      <c r="M452" s="95"/>
      <c r="N452" s="95"/>
      <c r="O452" s="95"/>
      <c r="P452" s="95"/>
      <c r="Q452" s="95"/>
      <c r="R452" s="95"/>
      <c r="S452" s="95"/>
      <c r="T452" s="95"/>
      <c r="U452" s="95"/>
      <c r="V452" s="95"/>
      <c r="W452" s="95"/>
      <c r="X452" s="95"/>
      <c r="AP452" s="78"/>
      <c r="AQ452" s="125"/>
      <c r="AR452" s="78"/>
      <c r="AY452" s="78"/>
      <c r="AZ452" s="78"/>
      <c r="BA452" s="78"/>
    </row>
    <row r="453" spans="3:53" x14ac:dyDescent="0.3">
      <c r="C453" s="93"/>
      <c r="D453" s="94"/>
      <c r="E453" s="94"/>
      <c r="F453" s="94"/>
      <c r="G453" s="94"/>
      <c r="H453" s="94"/>
      <c r="I453" s="94"/>
      <c r="J453" s="94"/>
      <c r="K453" s="95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95"/>
      <c r="W453" s="95"/>
      <c r="X453" s="95"/>
      <c r="AP453" s="78"/>
      <c r="AQ453" s="125"/>
      <c r="AR453" s="78"/>
      <c r="AY453" s="78"/>
      <c r="AZ453" s="78"/>
      <c r="BA453" s="78"/>
    </row>
    <row r="454" spans="3:53" x14ac:dyDescent="0.3">
      <c r="C454" s="93"/>
      <c r="D454" s="94"/>
      <c r="E454" s="94"/>
      <c r="F454" s="94"/>
      <c r="G454" s="94"/>
      <c r="H454" s="94"/>
      <c r="I454" s="94"/>
      <c r="J454" s="94"/>
      <c r="K454" s="95"/>
      <c r="L454" s="95"/>
      <c r="M454" s="95"/>
      <c r="N454" s="95"/>
      <c r="O454" s="95"/>
      <c r="P454" s="95"/>
      <c r="Q454" s="95"/>
      <c r="R454" s="95"/>
      <c r="S454" s="95"/>
      <c r="T454" s="95"/>
      <c r="U454" s="95"/>
      <c r="V454" s="95"/>
      <c r="W454" s="95"/>
      <c r="X454" s="95"/>
      <c r="AP454" s="78"/>
      <c r="AQ454" s="125"/>
      <c r="AR454" s="78"/>
      <c r="AY454" s="78"/>
      <c r="AZ454" s="78"/>
      <c r="BA454" s="78"/>
    </row>
    <row r="455" spans="3:53" x14ac:dyDescent="0.3">
      <c r="C455" s="93"/>
      <c r="D455" s="94"/>
      <c r="E455" s="94"/>
      <c r="F455" s="94"/>
      <c r="G455" s="94"/>
      <c r="H455" s="94"/>
      <c r="I455" s="94"/>
      <c r="J455" s="94"/>
      <c r="K455" s="95"/>
      <c r="L455" s="95"/>
      <c r="M455" s="95"/>
      <c r="N455" s="95"/>
      <c r="O455" s="95"/>
      <c r="P455" s="95"/>
      <c r="Q455" s="95"/>
      <c r="R455" s="95"/>
      <c r="S455" s="95"/>
      <c r="T455" s="95"/>
      <c r="U455" s="95"/>
      <c r="V455" s="95"/>
      <c r="W455" s="95"/>
      <c r="X455" s="95"/>
      <c r="AP455" s="78"/>
      <c r="AQ455" s="125"/>
      <c r="AR455" s="78"/>
      <c r="AY455" s="78"/>
      <c r="AZ455" s="78"/>
      <c r="BA455" s="78"/>
    </row>
    <row r="456" spans="3:53" x14ac:dyDescent="0.3">
      <c r="C456" s="93"/>
      <c r="D456" s="94"/>
      <c r="E456" s="94"/>
      <c r="F456" s="94"/>
      <c r="G456" s="94"/>
      <c r="H456" s="94"/>
      <c r="I456" s="94"/>
      <c r="J456" s="94"/>
      <c r="K456" s="95"/>
      <c r="L456" s="95"/>
      <c r="M456" s="95"/>
      <c r="N456" s="95"/>
      <c r="O456" s="95"/>
      <c r="P456" s="95"/>
      <c r="Q456" s="95"/>
      <c r="R456" s="95"/>
      <c r="S456" s="95"/>
      <c r="T456" s="95"/>
      <c r="U456" s="95"/>
      <c r="V456" s="95"/>
      <c r="W456" s="95"/>
      <c r="X456" s="95"/>
      <c r="AP456" s="78"/>
      <c r="AQ456" s="125"/>
      <c r="AR456" s="78"/>
      <c r="AY456" s="78"/>
      <c r="AZ456" s="78"/>
      <c r="BA456" s="78"/>
    </row>
    <row r="457" spans="3:53" x14ac:dyDescent="0.3">
      <c r="C457" s="93"/>
      <c r="D457" s="94"/>
      <c r="E457" s="94"/>
      <c r="F457" s="94"/>
      <c r="G457" s="94"/>
      <c r="H457" s="94"/>
      <c r="I457" s="94"/>
      <c r="J457" s="94"/>
      <c r="K457" s="95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95"/>
      <c r="W457" s="95"/>
      <c r="X457" s="95"/>
      <c r="AP457" s="78"/>
      <c r="AQ457" s="125"/>
      <c r="AR457" s="78"/>
      <c r="AY457" s="78"/>
      <c r="AZ457" s="78"/>
      <c r="BA457" s="78"/>
    </row>
    <row r="458" spans="3:53" x14ac:dyDescent="0.3">
      <c r="C458" s="93"/>
      <c r="D458" s="94"/>
      <c r="E458" s="94"/>
      <c r="F458" s="94"/>
      <c r="G458" s="94"/>
      <c r="H458" s="94"/>
      <c r="I458" s="94"/>
      <c r="J458" s="94"/>
      <c r="K458" s="95"/>
      <c r="L458" s="95"/>
      <c r="M458" s="95"/>
      <c r="N458" s="95"/>
      <c r="O458" s="95"/>
      <c r="P458" s="95"/>
      <c r="Q458" s="95"/>
      <c r="R458" s="95"/>
      <c r="S458" s="95"/>
      <c r="T458" s="95"/>
      <c r="U458" s="95"/>
      <c r="V458" s="95"/>
      <c r="W458" s="95"/>
      <c r="X458" s="95"/>
      <c r="AP458" s="78"/>
      <c r="AQ458" s="125"/>
      <c r="AR458" s="78"/>
      <c r="AY458" s="78"/>
      <c r="AZ458" s="78"/>
      <c r="BA458" s="78"/>
    </row>
    <row r="459" spans="3:53" x14ac:dyDescent="0.3">
      <c r="C459" s="93"/>
      <c r="D459" s="94"/>
      <c r="E459" s="94"/>
      <c r="F459" s="94"/>
      <c r="G459" s="94"/>
      <c r="H459" s="94"/>
      <c r="I459" s="94"/>
      <c r="J459" s="94"/>
      <c r="K459" s="95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95"/>
      <c r="W459" s="95"/>
      <c r="X459" s="95"/>
      <c r="AP459" s="78"/>
      <c r="AQ459" s="125"/>
      <c r="AR459" s="78"/>
      <c r="AY459" s="78"/>
      <c r="AZ459" s="78"/>
      <c r="BA459" s="78"/>
    </row>
    <row r="460" spans="3:53" x14ac:dyDescent="0.3">
      <c r="C460" s="93"/>
      <c r="D460" s="94"/>
      <c r="E460" s="94"/>
      <c r="F460" s="94"/>
      <c r="G460" s="94"/>
      <c r="H460" s="94"/>
      <c r="I460" s="94"/>
      <c r="J460" s="94"/>
      <c r="K460" s="95"/>
      <c r="L460" s="95"/>
      <c r="M460" s="95"/>
      <c r="N460" s="95"/>
      <c r="O460" s="95"/>
      <c r="P460" s="95"/>
      <c r="Q460" s="95"/>
      <c r="R460" s="95"/>
      <c r="S460" s="95"/>
      <c r="T460" s="95"/>
      <c r="U460" s="95"/>
      <c r="V460" s="95"/>
      <c r="W460" s="95"/>
      <c r="X460" s="95"/>
      <c r="AP460" s="78"/>
      <c r="AQ460" s="125"/>
      <c r="AR460" s="78"/>
      <c r="AY460" s="78"/>
      <c r="AZ460" s="78"/>
      <c r="BA460" s="78"/>
    </row>
    <row r="461" spans="3:53" x14ac:dyDescent="0.3">
      <c r="C461" s="93"/>
      <c r="D461" s="94"/>
      <c r="E461" s="94"/>
      <c r="F461" s="94"/>
      <c r="G461" s="94"/>
      <c r="H461" s="94"/>
      <c r="I461" s="94"/>
      <c r="J461" s="94"/>
      <c r="K461" s="95"/>
      <c r="L461" s="95"/>
      <c r="M461" s="95"/>
      <c r="N461" s="95"/>
      <c r="O461" s="95"/>
      <c r="P461" s="95"/>
      <c r="Q461" s="95"/>
      <c r="R461" s="95"/>
      <c r="S461" s="95"/>
      <c r="T461" s="95"/>
      <c r="U461" s="95"/>
      <c r="V461" s="95"/>
      <c r="W461" s="95"/>
      <c r="X461" s="95"/>
      <c r="AP461" s="78"/>
      <c r="AQ461" s="125"/>
      <c r="AR461" s="78"/>
      <c r="AY461" s="78"/>
      <c r="AZ461" s="78"/>
      <c r="BA461" s="78"/>
    </row>
    <row r="462" spans="3:53" x14ac:dyDescent="0.3">
      <c r="C462" s="93"/>
      <c r="D462" s="94"/>
      <c r="E462" s="94"/>
      <c r="F462" s="94"/>
      <c r="G462" s="94"/>
      <c r="H462" s="94"/>
      <c r="I462" s="94"/>
      <c r="J462" s="94"/>
      <c r="K462" s="95"/>
      <c r="L462" s="95"/>
      <c r="M462" s="95"/>
      <c r="N462" s="95"/>
      <c r="O462" s="95"/>
      <c r="P462" s="95"/>
      <c r="Q462" s="95"/>
      <c r="R462" s="95"/>
      <c r="S462" s="95"/>
      <c r="T462" s="95"/>
      <c r="U462" s="95"/>
      <c r="V462" s="95"/>
      <c r="W462" s="95"/>
      <c r="X462" s="95"/>
      <c r="AP462" s="78"/>
      <c r="AQ462" s="125"/>
      <c r="AR462" s="78"/>
      <c r="AY462" s="78"/>
      <c r="AZ462" s="78"/>
      <c r="BA462" s="78"/>
    </row>
    <row r="463" spans="3:53" x14ac:dyDescent="0.3">
      <c r="C463" s="93"/>
      <c r="D463" s="94"/>
      <c r="E463" s="94"/>
      <c r="F463" s="94"/>
      <c r="G463" s="94"/>
      <c r="H463" s="94"/>
      <c r="I463" s="94"/>
      <c r="J463" s="94"/>
      <c r="K463" s="95"/>
      <c r="L463" s="95"/>
      <c r="M463" s="95"/>
      <c r="N463" s="95"/>
      <c r="O463" s="95"/>
      <c r="P463" s="95"/>
      <c r="Q463" s="95"/>
      <c r="R463" s="95"/>
      <c r="S463" s="95"/>
      <c r="T463" s="95"/>
      <c r="U463" s="95"/>
      <c r="V463" s="95"/>
      <c r="W463" s="95"/>
      <c r="X463" s="95"/>
      <c r="AP463" s="78"/>
      <c r="AQ463" s="125"/>
      <c r="AR463" s="78"/>
      <c r="AY463" s="78"/>
      <c r="AZ463" s="78"/>
      <c r="BA463" s="78"/>
    </row>
    <row r="464" spans="3:53" x14ac:dyDescent="0.3">
      <c r="C464" s="93"/>
      <c r="D464" s="94"/>
      <c r="E464" s="94"/>
      <c r="F464" s="94"/>
      <c r="G464" s="94"/>
      <c r="H464" s="94"/>
      <c r="I464" s="94"/>
      <c r="J464" s="94"/>
      <c r="K464" s="95"/>
      <c r="L464" s="95"/>
      <c r="M464" s="95"/>
      <c r="N464" s="95"/>
      <c r="O464" s="95"/>
      <c r="P464" s="95"/>
      <c r="Q464" s="95"/>
      <c r="R464" s="95"/>
      <c r="S464" s="95"/>
      <c r="T464" s="95"/>
      <c r="U464" s="95"/>
      <c r="V464" s="95"/>
      <c r="W464" s="95"/>
      <c r="X464" s="95"/>
      <c r="AP464" s="78"/>
      <c r="AQ464" s="125"/>
      <c r="AR464" s="78"/>
      <c r="AY464" s="78"/>
      <c r="AZ464" s="78"/>
      <c r="BA464" s="78"/>
    </row>
    <row r="465" spans="3:53" x14ac:dyDescent="0.3">
      <c r="C465" s="93"/>
      <c r="D465" s="94"/>
      <c r="E465" s="94"/>
      <c r="F465" s="94"/>
      <c r="G465" s="94"/>
      <c r="H465" s="94"/>
      <c r="I465" s="94"/>
      <c r="J465" s="94"/>
      <c r="K465" s="95"/>
      <c r="L465" s="95"/>
      <c r="M465" s="95"/>
      <c r="N465" s="95"/>
      <c r="O465" s="95"/>
      <c r="P465" s="95"/>
      <c r="Q465" s="95"/>
      <c r="R465" s="95"/>
      <c r="S465" s="95"/>
      <c r="T465" s="95"/>
      <c r="U465" s="95"/>
      <c r="V465" s="95"/>
      <c r="W465" s="95"/>
      <c r="X465" s="95"/>
      <c r="AP465" s="78"/>
      <c r="AQ465" s="125"/>
      <c r="AR465" s="78"/>
      <c r="AY465" s="78"/>
      <c r="AZ465" s="78"/>
      <c r="BA465" s="78"/>
    </row>
    <row r="466" spans="3:53" x14ac:dyDescent="0.3">
      <c r="C466" s="93"/>
      <c r="D466" s="94"/>
      <c r="E466" s="94"/>
      <c r="F466" s="94"/>
      <c r="G466" s="94"/>
      <c r="H466" s="94"/>
      <c r="I466" s="94"/>
      <c r="J466" s="94"/>
      <c r="K466" s="95"/>
      <c r="L466" s="95"/>
      <c r="M466" s="95"/>
      <c r="N466" s="95"/>
      <c r="O466" s="95"/>
      <c r="P466" s="95"/>
      <c r="Q466" s="95"/>
      <c r="R466" s="95"/>
      <c r="S466" s="95"/>
      <c r="T466" s="95"/>
      <c r="U466" s="95"/>
      <c r="V466" s="95"/>
      <c r="W466" s="95"/>
      <c r="X466" s="95"/>
      <c r="AP466" s="78"/>
      <c r="AQ466" s="125"/>
      <c r="AR466" s="78"/>
      <c r="AY466" s="78"/>
      <c r="AZ466" s="78"/>
      <c r="BA466" s="78"/>
    </row>
    <row r="467" spans="3:53" x14ac:dyDescent="0.3">
      <c r="C467" s="93"/>
      <c r="D467" s="94"/>
      <c r="E467" s="94"/>
      <c r="F467" s="94"/>
      <c r="G467" s="94"/>
      <c r="H467" s="94"/>
      <c r="I467" s="94"/>
      <c r="J467" s="94"/>
      <c r="K467" s="95"/>
      <c r="L467" s="95"/>
      <c r="M467" s="95"/>
      <c r="N467" s="95"/>
      <c r="O467" s="95"/>
      <c r="P467" s="95"/>
      <c r="Q467" s="95"/>
      <c r="R467" s="95"/>
      <c r="S467" s="95"/>
      <c r="T467" s="95"/>
      <c r="U467" s="95"/>
      <c r="V467" s="95"/>
      <c r="W467" s="95"/>
      <c r="X467" s="95"/>
      <c r="AP467" s="78"/>
      <c r="AQ467" s="125"/>
      <c r="AR467" s="78"/>
      <c r="AY467" s="78"/>
      <c r="AZ467" s="78"/>
      <c r="BA467" s="78"/>
    </row>
    <row r="468" spans="3:53" x14ac:dyDescent="0.3">
      <c r="C468" s="93"/>
      <c r="D468" s="94"/>
      <c r="E468" s="94"/>
      <c r="F468" s="94"/>
      <c r="G468" s="94"/>
      <c r="H468" s="94"/>
      <c r="I468" s="94"/>
      <c r="J468" s="94"/>
      <c r="K468" s="95"/>
      <c r="L468" s="95"/>
      <c r="M468" s="95"/>
      <c r="N468" s="95"/>
      <c r="O468" s="95"/>
      <c r="P468" s="95"/>
      <c r="Q468" s="95"/>
      <c r="R468" s="95"/>
      <c r="S468" s="95"/>
      <c r="T468" s="95"/>
      <c r="U468" s="95"/>
      <c r="V468" s="95"/>
      <c r="W468" s="95"/>
      <c r="X468" s="95"/>
      <c r="AP468" s="78"/>
      <c r="AQ468" s="125"/>
      <c r="AR468" s="78"/>
      <c r="AY468" s="78"/>
      <c r="AZ468" s="78"/>
      <c r="BA468" s="78"/>
    </row>
    <row r="469" spans="3:53" x14ac:dyDescent="0.3">
      <c r="C469" s="93"/>
      <c r="D469" s="94"/>
      <c r="E469" s="94"/>
      <c r="F469" s="94"/>
      <c r="G469" s="94"/>
      <c r="H469" s="94"/>
      <c r="I469" s="94"/>
      <c r="J469" s="94"/>
      <c r="K469" s="95"/>
      <c r="L469" s="95"/>
      <c r="M469" s="95"/>
      <c r="N469" s="95"/>
      <c r="O469" s="95"/>
      <c r="P469" s="95"/>
      <c r="Q469" s="95"/>
      <c r="R469" s="95"/>
      <c r="S469" s="95"/>
      <c r="T469" s="95"/>
      <c r="U469" s="95"/>
      <c r="V469" s="95"/>
      <c r="W469" s="95"/>
      <c r="X469" s="95"/>
      <c r="AP469" s="78"/>
      <c r="AQ469" s="125"/>
      <c r="AR469" s="78"/>
      <c r="AY469" s="78"/>
      <c r="AZ469" s="78"/>
      <c r="BA469" s="78"/>
    </row>
    <row r="470" spans="3:53" x14ac:dyDescent="0.3">
      <c r="C470" s="93"/>
      <c r="D470" s="94"/>
      <c r="E470" s="94"/>
      <c r="F470" s="94"/>
      <c r="G470" s="94"/>
      <c r="H470" s="94"/>
      <c r="I470" s="94"/>
      <c r="J470" s="94"/>
      <c r="K470" s="95"/>
      <c r="L470" s="95"/>
      <c r="M470" s="95"/>
      <c r="N470" s="95"/>
      <c r="O470" s="95"/>
      <c r="P470" s="95"/>
      <c r="Q470" s="95"/>
      <c r="R470" s="95"/>
      <c r="S470" s="95"/>
      <c r="T470" s="95"/>
      <c r="U470" s="95"/>
      <c r="V470" s="95"/>
      <c r="W470" s="95"/>
      <c r="X470" s="95"/>
      <c r="AP470" s="78"/>
      <c r="AQ470" s="125"/>
      <c r="AR470" s="78"/>
      <c r="AY470" s="78"/>
      <c r="AZ470" s="78"/>
      <c r="BA470" s="78"/>
    </row>
    <row r="471" spans="3:53" x14ac:dyDescent="0.3">
      <c r="C471" s="93"/>
      <c r="D471" s="94"/>
      <c r="E471" s="94"/>
      <c r="F471" s="94"/>
      <c r="G471" s="94"/>
      <c r="H471" s="94"/>
      <c r="I471" s="94"/>
      <c r="J471" s="94"/>
      <c r="K471" s="95"/>
      <c r="L471" s="95"/>
      <c r="M471" s="95"/>
      <c r="N471" s="95"/>
      <c r="O471" s="95"/>
      <c r="P471" s="95"/>
      <c r="Q471" s="95"/>
      <c r="R471" s="95"/>
      <c r="S471" s="95"/>
      <c r="T471" s="95"/>
      <c r="U471" s="95"/>
      <c r="V471" s="95"/>
      <c r="W471" s="95"/>
      <c r="X471" s="95"/>
      <c r="AP471" s="78"/>
      <c r="AQ471" s="125"/>
      <c r="AR471" s="78"/>
      <c r="AY471" s="78"/>
      <c r="AZ471" s="78"/>
      <c r="BA471" s="78"/>
    </row>
    <row r="472" spans="3:53" x14ac:dyDescent="0.3">
      <c r="C472" s="93"/>
      <c r="D472" s="94"/>
      <c r="E472" s="94"/>
      <c r="F472" s="94"/>
      <c r="G472" s="94"/>
      <c r="H472" s="94"/>
      <c r="I472" s="94"/>
      <c r="J472" s="94"/>
      <c r="K472" s="95"/>
      <c r="L472" s="95"/>
      <c r="M472" s="95"/>
      <c r="N472" s="95"/>
      <c r="O472" s="95"/>
      <c r="P472" s="95"/>
      <c r="Q472" s="95"/>
      <c r="R472" s="95"/>
      <c r="S472" s="95"/>
      <c r="T472" s="95"/>
      <c r="U472" s="95"/>
      <c r="V472" s="95"/>
      <c r="W472" s="95"/>
      <c r="X472" s="95"/>
      <c r="AP472" s="78"/>
      <c r="AQ472" s="125"/>
      <c r="AR472" s="78"/>
      <c r="AY472" s="78"/>
      <c r="AZ472" s="78"/>
      <c r="BA472" s="78"/>
    </row>
    <row r="473" spans="3:53" x14ac:dyDescent="0.3">
      <c r="C473" s="93"/>
      <c r="D473" s="94"/>
      <c r="E473" s="94"/>
      <c r="F473" s="94"/>
      <c r="G473" s="94"/>
      <c r="H473" s="94"/>
      <c r="I473" s="94"/>
      <c r="J473" s="94"/>
      <c r="K473" s="95"/>
      <c r="L473" s="95"/>
      <c r="M473" s="95"/>
      <c r="N473" s="95"/>
      <c r="O473" s="95"/>
      <c r="P473" s="95"/>
      <c r="Q473" s="95"/>
      <c r="R473" s="95"/>
      <c r="S473" s="95"/>
      <c r="T473" s="95"/>
      <c r="U473" s="95"/>
      <c r="V473" s="95"/>
      <c r="W473" s="95"/>
      <c r="X473" s="95"/>
      <c r="AP473" s="78"/>
      <c r="AQ473" s="125"/>
      <c r="AR473" s="78"/>
      <c r="AY473" s="78"/>
      <c r="AZ473" s="78"/>
      <c r="BA473" s="78"/>
    </row>
    <row r="474" spans="3:53" x14ac:dyDescent="0.3">
      <c r="C474" s="93"/>
      <c r="D474" s="94"/>
      <c r="E474" s="94"/>
      <c r="F474" s="94"/>
      <c r="G474" s="94"/>
      <c r="H474" s="94"/>
      <c r="I474" s="94"/>
      <c r="J474" s="94"/>
      <c r="K474" s="95"/>
      <c r="L474" s="95"/>
      <c r="M474" s="95"/>
      <c r="N474" s="95"/>
      <c r="O474" s="95"/>
      <c r="P474" s="95"/>
      <c r="Q474" s="95"/>
      <c r="R474" s="95"/>
      <c r="S474" s="95"/>
      <c r="T474" s="95"/>
      <c r="U474" s="95"/>
      <c r="V474" s="95"/>
      <c r="W474" s="95"/>
      <c r="X474" s="95"/>
      <c r="AP474" s="78"/>
      <c r="AQ474" s="125"/>
      <c r="AR474" s="78"/>
      <c r="AY474" s="78"/>
      <c r="AZ474" s="78"/>
      <c r="BA474" s="78"/>
    </row>
    <row r="475" spans="3:53" x14ac:dyDescent="0.3">
      <c r="C475" s="93"/>
      <c r="D475" s="94"/>
      <c r="E475" s="94"/>
      <c r="F475" s="94"/>
      <c r="G475" s="94"/>
      <c r="H475" s="94"/>
      <c r="I475" s="94"/>
      <c r="J475" s="94"/>
      <c r="K475" s="95"/>
      <c r="L475" s="95"/>
      <c r="M475" s="95"/>
      <c r="N475" s="95"/>
      <c r="O475" s="95"/>
      <c r="P475" s="95"/>
      <c r="Q475" s="95"/>
      <c r="R475" s="95"/>
      <c r="S475" s="95"/>
      <c r="T475" s="95"/>
      <c r="U475" s="95"/>
      <c r="V475" s="95"/>
      <c r="W475" s="95"/>
      <c r="X475" s="95"/>
      <c r="AP475" s="78"/>
      <c r="AQ475" s="125"/>
      <c r="AR475" s="78"/>
      <c r="AY475" s="78"/>
      <c r="AZ475" s="78"/>
      <c r="BA475" s="78"/>
    </row>
    <row r="476" spans="3:53" x14ac:dyDescent="0.3">
      <c r="C476" s="93"/>
      <c r="D476" s="94"/>
      <c r="E476" s="94"/>
      <c r="F476" s="94"/>
      <c r="G476" s="94"/>
      <c r="H476" s="94"/>
      <c r="I476" s="94"/>
      <c r="J476" s="94"/>
      <c r="K476" s="95"/>
      <c r="L476" s="95"/>
      <c r="M476" s="95"/>
      <c r="N476" s="95"/>
      <c r="O476" s="95"/>
      <c r="P476" s="95"/>
      <c r="Q476" s="95"/>
      <c r="R476" s="95"/>
      <c r="S476" s="95"/>
      <c r="T476" s="95"/>
      <c r="U476" s="95"/>
      <c r="V476" s="95"/>
      <c r="W476" s="95"/>
      <c r="X476" s="95"/>
      <c r="AP476" s="78"/>
      <c r="AQ476" s="125"/>
      <c r="AR476" s="78"/>
      <c r="AY476" s="78"/>
      <c r="AZ476" s="78"/>
      <c r="BA476" s="78"/>
    </row>
    <row r="477" spans="3:53" x14ac:dyDescent="0.3">
      <c r="C477" s="93"/>
      <c r="D477" s="94"/>
      <c r="E477" s="94"/>
      <c r="F477" s="94"/>
      <c r="G477" s="94"/>
      <c r="H477" s="94"/>
      <c r="I477" s="94"/>
      <c r="J477" s="94"/>
      <c r="K477" s="95"/>
      <c r="L477" s="95"/>
      <c r="M477" s="95"/>
      <c r="N477" s="95"/>
      <c r="O477" s="95"/>
      <c r="P477" s="95"/>
      <c r="Q477" s="95"/>
      <c r="R477" s="95"/>
      <c r="S477" s="95"/>
      <c r="T477" s="95"/>
      <c r="U477" s="95"/>
      <c r="V477" s="95"/>
      <c r="W477" s="95"/>
      <c r="X477" s="95"/>
      <c r="AP477" s="78"/>
      <c r="AQ477" s="125"/>
      <c r="AR477" s="78"/>
      <c r="AY477" s="78"/>
      <c r="AZ477" s="78"/>
      <c r="BA477" s="78"/>
    </row>
    <row r="478" spans="3:53" x14ac:dyDescent="0.3">
      <c r="C478" s="93"/>
      <c r="D478" s="94"/>
      <c r="E478" s="94"/>
      <c r="F478" s="94"/>
      <c r="G478" s="94"/>
      <c r="H478" s="94"/>
      <c r="I478" s="94"/>
      <c r="J478" s="94"/>
      <c r="K478" s="95"/>
      <c r="L478" s="95"/>
      <c r="M478" s="95"/>
      <c r="N478" s="95"/>
      <c r="O478" s="95"/>
      <c r="P478" s="95"/>
      <c r="Q478" s="95"/>
      <c r="R478" s="95"/>
      <c r="S478" s="95"/>
      <c r="T478" s="95"/>
      <c r="U478" s="95"/>
      <c r="V478" s="95"/>
      <c r="W478" s="95"/>
      <c r="X478" s="95"/>
      <c r="AP478" s="78"/>
      <c r="AQ478" s="125"/>
      <c r="AR478" s="78"/>
      <c r="AY478" s="78"/>
      <c r="AZ478" s="78"/>
      <c r="BA478" s="78"/>
    </row>
    <row r="479" spans="3:53" x14ac:dyDescent="0.3">
      <c r="C479" s="93"/>
      <c r="D479" s="94"/>
      <c r="E479" s="94"/>
      <c r="F479" s="94"/>
      <c r="G479" s="94"/>
      <c r="H479" s="94"/>
      <c r="I479" s="94"/>
      <c r="J479" s="94"/>
      <c r="K479" s="95"/>
      <c r="L479" s="95"/>
      <c r="M479" s="95"/>
      <c r="N479" s="95"/>
      <c r="O479" s="95"/>
      <c r="P479" s="95"/>
      <c r="Q479" s="95"/>
      <c r="R479" s="95"/>
      <c r="S479" s="95"/>
      <c r="T479" s="95"/>
      <c r="U479" s="95"/>
      <c r="V479" s="95"/>
      <c r="W479" s="95"/>
      <c r="X479" s="95"/>
      <c r="AP479" s="78"/>
      <c r="AQ479" s="125"/>
      <c r="AR479" s="78"/>
      <c r="AY479" s="78"/>
      <c r="AZ479" s="78"/>
      <c r="BA479" s="78"/>
    </row>
    <row r="480" spans="3:53" x14ac:dyDescent="0.3">
      <c r="C480" s="93"/>
      <c r="D480" s="94"/>
      <c r="E480" s="94"/>
      <c r="F480" s="94"/>
      <c r="G480" s="94"/>
      <c r="H480" s="94"/>
      <c r="I480" s="94"/>
      <c r="J480" s="94"/>
      <c r="K480" s="95"/>
      <c r="L480" s="95"/>
      <c r="M480" s="95"/>
      <c r="N480" s="95"/>
      <c r="O480" s="95"/>
      <c r="P480" s="95"/>
      <c r="Q480" s="95"/>
      <c r="R480" s="95"/>
      <c r="S480" s="95"/>
      <c r="T480" s="95"/>
      <c r="U480" s="95"/>
      <c r="V480" s="95"/>
      <c r="W480" s="95"/>
      <c r="X480" s="95"/>
      <c r="AP480" s="78"/>
      <c r="AQ480" s="125"/>
      <c r="AR480" s="78"/>
      <c r="AY480" s="78"/>
      <c r="AZ480" s="78"/>
      <c r="BA480" s="78"/>
    </row>
    <row r="481" spans="3:53" x14ac:dyDescent="0.3">
      <c r="C481" s="93"/>
      <c r="D481" s="94"/>
      <c r="E481" s="94"/>
      <c r="F481" s="94"/>
      <c r="G481" s="94"/>
      <c r="H481" s="94"/>
      <c r="I481" s="94"/>
      <c r="J481" s="94"/>
      <c r="K481" s="95"/>
      <c r="L481" s="95"/>
      <c r="M481" s="95"/>
      <c r="N481" s="95"/>
      <c r="O481" s="95"/>
      <c r="P481" s="95"/>
      <c r="Q481" s="95"/>
      <c r="R481" s="95"/>
      <c r="S481" s="95"/>
      <c r="T481" s="95"/>
      <c r="U481" s="95"/>
      <c r="V481" s="95"/>
      <c r="W481" s="95"/>
      <c r="X481" s="95"/>
      <c r="AP481" s="78"/>
      <c r="AQ481" s="125"/>
      <c r="AR481" s="78"/>
      <c r="AY481" s="78"/>
      <c r="AZ481" s="78"/>
      <c r="BA481" s="78"/>
    </row>
    <row r="482" spans="3:53" x14ac:dyDescent="0.3">
      <c r="C482" s="93"/>
      <c r="D482" s="94"/>
      <c r="E482" s="94"/>
      <c r="F482" s="94"/>
      <c r="G482" s="94"/>
      <c r="H482" s="94"/>
      <c r="I482" s="94"/>
      <c r="J482" s="94"/>
      <c r="K482" s="95"/>
      <c r="L482" s="95"/>
      <c r="M482" s="95"/>
      <c r="N482" s="95"/>
      <c r="O482" s="95"/>
      <c r="P482" s="95"/>
      <c r="Q482" s="95"/>
      <c r="R482" s="95"/>
      <c r="S482" s="95"/>
      <c r="T482" s="95"/>
      <c r="U482" s="95"/>
      <c r="V482" s="95"/>
      <c r="W482" s="95"/>
      <c r="X482" s="95"/>
      <c r="AP482" s="78"/>
      <c r="AQ482" s="125"/>
      <c r="AR482" s="78"/>
      <c r="AY482" s="78"/>
      <c r="AZ482" s="78"/>
      <c r="BA482" s="78"/>
    </row>
    <row r="483" spans="3:53" x14ac:dyDescent="0.3">
      <c r="C483" s="93"/>
      <c r="D483" s="94"/>
      <c r="E483" s="94"/>
      <c r="F483" s="94"/>
      <c r="G483" s="94"/>
      <c r="H483" s="94"/>
      <c r="I483" s="94"/>
      <c r="J483" s="94"/>
      <c r="K483" s="95"/>
      <c r="L483" s="95"/>
      <c r="M483" s="95"/>
      <c r="N483" s="95"/>
      <c r="O483" s="95"/>
      <c r="P483" s="95"/>
      <c r="Q483" s="95"/>
      <c r="R483" s="95"/>
      <c r="S483" s="95"/>
      <c r="T483" s="95"/>
      <c r="U483" s="95"/>
      <c r="V483" s="95"/>
      <c r="W483" s="95"/>
      <c r="X483" s="95"/>
      <c r="AP483" s="78"/>
      <c r="AQ483" s="125"/>
      <c r="AR483" s="78"/>
      <c r="AY483" s="78"/>
      <c r="AZ483" s="78"/>
      <c r="BA483" s="78"/>
    </row>
    <row r="484" spans="3:53" x14ac:dyDescent="0.3">
      <c r="C484" s="93"/>
      <c r="D484" s="94"/>
      <c r="E484" s="94"/>
      <c r="F484" s="94"/>
      <c r="G484" s="94"/>
      <c r="H484" s="94"/>
      <c r="I484" s="94"/>
      <c r="J484" s="94"/>
      <c r="K484" s="95"/>
      <c r="L484" s="95"/>
      <c r="M484" s="95"/>
      <c r="N484" s="95"/>
      <c r="O484" s="95"/>
      <c r="P484" s="95"/>
      <c r="Q484" s="95"/>
      <c r="R484" s="95"/>
      <c r="S484" s="95"/>
      <c r="T484" s="95"/>
      <c r="U484" s="95"/>
      <c r="V484" s="95"/>
      <c r="W484" s="95"/>
      <c r="X484" s="95"/>
      <c r="AP484" s="78"/>
      <c r="AQ484" s="125"/>
      <c r="AR484" s="78"/>
      <c r="AY484" s="78"/>
      <c r="AZ484" s="78"/>
      <c r="BA484" s="78"/>
    </row>
    <row r="485" spans="3:53" x14ac:dyDescent="0.3">
      <c r="C485" s="93"/>
      <c r="D485" s="94"/>
      <c r="E485" s="94"/>
      <c r="F485" s="94"/>
      <c r="G485" s="94"/>
      <c r="H485" s="94"/>
      <c r="I485" s="94"/>
      <c r="J485" s="94"/>
      <c r="K485" s="95"/>
      <c r="L485" s="95"/>
      <c r="M485" s="95"/>
      <c r="N485" s="95"/>
      <c r="O485" s="95"/>
      <c r="P485" s="95"/>
      <c r="Q485" s="95"/>
      <c r="R485" s="95"/>
      <c r="S485" s="95"/>
      <c r="T485" s="95"/>
      <c r="U485" s="95"/>
      <c r="V485" s="95"/>
      <c r="W485" s="95"/>
      <c r="X485" s="95"/>
      <c r="AP485" s="78"/>
      <c r="AQ485" s="125"/>
      <c r="AR485" s="78"/>
      <c r="AY485" s="78"/>
      <c r="AZ485" s="78"/>
      <c r="BA485" s="78"/>
    </row>
    <row r="486" spans="3:53" x14ac:dyDescent="0.3">
      <c r="C486" s="93"/>
      <c r="D486" s="94"/>
      <c r="E486" s="94"/>
      <c r="F486" s="94"/>
      <c r="G486" s="94"/>
      <c r="H486" s="94"/>
      <c r="I486" s="94"/>
      <c r="J486" s="94"/>
      <c r="K486" s="95"/>
      <c r="L486" s="95"/>
      <c r="M486" s="95"/>
      <c r="N486" s="95"/>
      <c r="O486" s="95"/>
      <c r="P486" s="95"/>
      <c r="Q486" s="95"/>
      <c r="R486" s="95"/>
      <c r="S486" s="95"/>
      <c r="T486" s="95"/>
      <c r="U486" s="95"/>
      <c r="V486" s="95"/>
      <c r="W486" s="95"/>
      <c r="X486" s="95"/>
      <c r="AP486" s="78"/>
      <c r="AQ486" s="125"/>
      <c r="AR486" s="78"/>
      <c r="AY486" s="78"/>
      <c r="AZ486" s="78"/>
      <c r="BA486" s="78"/>
    </row>
    <row r="487" spans="3:53" x14ac:dyDescent="0.3">
      <c r="C487" s="93"/>
      <c r="D487" s="94"/>
      <c r="E487" s="94"/>
      <c r="F487" s="94"/>
      <c r="G487" s="94"/>
      <c r="H487" s="94"/>
      <c r="I487" s="94"/>
      <c r="J487" s="94"/>
      <c r="K487" s="95"/>
      <c r="L487" s="95"/>
      <c r="M487" s="95"/>
      <c r="N487" s="95"/>
      <c r="O487" s="95"/>
      <c r="P487" s="95"/>
      <c r="Q487" s="95"/>
      <c r="R487" s="95"/>
      <c r="S487" s="95"/>
      <c r="T487" s="95"/>
      <c r="U487" s="95"/>
      <c r="V487" s="95"/>
      <c r="W487" s="95"/>
      <c r="X487" s="95"/>
      <c r="AP487" s="78"/>
      <c r="AQ487" s="125"/>
      <c r="AR487" s="78"/>
      <c r="AY487" s="78"/>
      <c r="AZ487" s="78"/>
      <c r="BA487" s="78"/>
    </row>
    <row r="488" spans="3:53" x14ac:dyDescent="0.3">
      <c r="C488" s="93"/>
      <c r="D488" s="94"/>
      <c r="E488" s="94"/>
      <c r="F488" s="94"/>
      <c r="G488" s="94"/>
      <c r="H488" s="94"/>
      <c r="I488" s="94"/>
      <c r="J488" s="94"/>
      <c r="K488" s="95"/>
      <c r="L488" s="95"/>
      <c r="M488" s="95"/>
      <c r="N488" s="95"/>
      <c r="O488" s="95"/>
      <c r="P488" s="95"/>
      <c r="Q488" s="95"/>
      <c r="R488" s="95"/>
      <c r="S488" s="95"/>
      <c r="T488" s="95"/>
      <c r="U488" s="95"/>
      <c r="V488" s="95"/>
      <c r="W488" s="95"/>
      <c r="X488" s="95"/>
      <c r="AP488" s="78"/>
      <c r="AQ488" s="125"/>
      <c r="AR488" s="78"/>
      <c r="AY488" s="78"/>
      <c r="AZ488" s="78"/>
      <c r="BA488" s="78"/>
    </row>
    <row r="489" spans="3:53" x14ac:dyDescent="0.3">
      <c r="C489" s="93"/>
      <c r="D489" s="94"/>
      <c r="E489" s="94"/>
      <c r="F489" s="94"/>
      <c r="G489" s="94"/>
      <c r="H489" s="94"/>
      <c r="I489" s="94"/>
      <c r="J489" s="94"/>
      <c r="K489" s="95"/>
      <c r="L489" s="95"/>
      <c r="M489" s="95"/>
      <c r="N489" s="95"/>
      <c r="O489" s="95"/>
      <c r="P489" s="95"/>
      <c r="Q489" s="95"/>
      <c r="R489" s="95"/>
      <c r="S489" s="95"/>
      <c r="T489" s="95"/>
      <c r="U489" s="95"/>
      <c r="V489" s="95"/>
      <c r="W489" s="95"/>
      <c r="X489" s="95"/>
      <c r="AP489" s="78"/>
      <c r="AQ489" s="125"/>
      <c r="AR489" s="78"/>
      <c r="AY489" s="78"/>
      <c r="AZ489" s="78"/>
      <c r="BA489" s="78"/>
    </row>
    <row r="490" spans="3:53" x14ac:dyDescent="0.3">
      <c r="C490" s="93"/>
      <c r="D490" s="94"/>
      <c r="E490" s="94"/>
      <c r="F490" s="94"/>
      <c r="G490" s="94"/>
      <c r="H490" s="94"/>
      <c r="I490" s="94"/>
      <c r="J490" s="94"/>
      <c r="K490" s="95"/>
      <c r="L490" s="95"/>
      <c r="M490" s="95"/>
      <c r="N490" s="95"/>
      <c r="O490" s="95"/>
      <c r="P490" s="95"/>
      <c r="Q490" s="95"/>
      <c r="R490" s="95"/>
      <c r="S490" s="95"/>
      <c r="T490" s="95"/>
      <c r="U490" s="95"/>
      <c r="V490" s="95"/>
      <c r="W490" s="95"/>
      <c r="X490" s="95"/>
      <c r="AP490" s="78"/>
      <c r="AQ490" s="125"/>
      <c r="AR490" s="78"/>
      <c r="AY490" s="78"/>
      <c r="AZ490" s="78"/>
      <c r="BA490" s="78"/>
    </row>
    <row r="491" spans="3:53" x14ac:dyDescent="0.3">
      <c r="C491" s="93"/>
      <c r="D491" s="94"/>
      <c r="E491" s="94"/>
      <c r="F491" s="94"/>
      <c r="G491" s="94"/>
      <c r="H491" s="94"/>
      <c r="I491" s="94"/>
      <c r="J491" s="94"/>
      <c r="K491" s="95"/>
      <c r="L491" s="95"/>
      <c r="M491" s="95"/>
      <c r="N491" s="95"/>
      <c r="O491" s="95"/>
      <c r="P491" s="95"/>
      <c r="Q491" s="95"/>
      <c r="R491" s="95"/>
      <c r="S491" s="95"/>
      <c r="T491" s="95"/>
      <c r="U491" s="95"/>
      <c r="V491" s="95"/>
      <c r="W491" s="95"/>
      <c r="X491" s="95"/>
      <c r="AP491" s="78"/>
      <c r="AQ491" s="125"/>
      <c r="AR491" s="78"/>
      <c r="AY491" s="78"/>
      <c r="AZ491" s="78"/>
      <c r="BA491" s="78"/>
    </row>
    <row r="492" spans="3:53" x14ac:dyDescent="0.3">
      <c r="C492" s="93"/>
      <c r="D492" s="94"/>
      <c r="E492" s="94"/>
      <c r="F492" s="94"/>
      <c r="G492" s="94"/>
      <c r="H492" s="94"/>
      <c r="I492" s="94"/>
      <c r="J492" s="94"/>
      <c r="K492" s="95"/>
      <c r="L492" s="95"/>
      <c r="M492" s="95"/>
      <c r="N492" s="95"/>
      <c r="O492" s="95"/>
      <c r="P492" s="95"/>
      <c r="Q492" s="95"/>
      <c r="R492" s="95"/>
      <c r="S492" s="95"/>
      <c r="T492" s="95"/>
      <c r="U492" s="95"/>
      <c r="V492" s="95"/>
      <c r="W492" s="95"/>
      <c r="X492" s="95"/>
      <c r="AP492" s="78"/>
      <c r="AQ492" s="125"/>
      <c r="AR492" s="78"/>
      <c r="AY492" s="78"/>
      <c r="AZ492" s="78"/>
      <c r="BA492" s="78"/>
    </row>
    <row r="493" spans="3:53" x14ac:dyDescent="0.3">
      <c r="C493" s="93"/>
      <c r="D493" s="94"/>
      <c r="E493" s="94"/>
      <c r="F493" s="94"/>
      <c r="G493" s="94"/>
      <c r="H493" s="94"/>
      <c r="I493" s="94"/>
      <c r="J493" s="94"/>
      <c r="K493" s="95"/>
      <c r="L493" s="95"/>
      <c r="M493" s="95"/>
      <c r="N493" s="95"/>
      <c r="O493" s="95"/>
      <c r="P493" s="95"/>
      <c r="Q493" s="95"/>
      <c r="R493" s="95"/>
      <c r="S493" s="95"/>
      <c r="T493" s="95"/>
      <c r="U493" s="95"/>
      <c r="V493" s="95"/>
      <c r="W493" s="95"/>
      <c r="X493" s="95"/>
      <c r="AP493" s="78"/>
      <c r="AQ493" s="125"/>
      <c r="AR493" s="78"/>
      <c r="AY493" s="78"/>
      <c r="AZ493" s="78"/>
      <c r="BA493" s="78"/>
    </row>
    <row r="494" spans="3:53" x14ac:dyDescent="0.3">
      <c r="C494" s="93"/>
      <c r="D494" s="94"/>
      <c r="E494" s="94"/>
      <c r="F494" s="94"/>
      <c r="G494" s="94"/>
      <c r="H494" s="94"/>
      <c r="I494" s="94"/>
      <c r="J494" s="94"/>
      <c r="K494" s="95"/>
      <c r="L494" s="95"/>
      <c r="M494" s="95"/>
      <c r="N494" s="95"/>
      <c r="O494" s="95"/>
      <c r="P494" s="95"/>
      <c r="Q494" s="95"/>
      <c r="R494" s="95"/>
      <c r="S494" s="95"/>
      <c r="T494" s="95"/>
      <c r="U494" s="95"/>
      <c r="V494" s="95"/>
      <c r="W494" s="95"/>
      <c r="X494" s="95"/>
      <c r="AP494" s="78"/>
      <c r="AQ494" s="125"/>
      <c r="AR494" s="78"/>
      <c r="AY494" s="78"/>
      <c r="AZ494" s="78"/>
      <c r="BA494" s="78"/>
    </row>
    <row r="495" spans="3:53" x14ac:dyDescent="0.3">
      <c r="C495" s="93"/>
      <c r="D495" s="94"/>
      <c r="E495" s="94"/>
      <c r="F495" s="94"/>
      <c r="G495" s="94"/>
      <c r="H495" s="94"/>
      <c r="I495" s="94"/>
      <c r="J495" s="94"/>
      <c r="K495" s="95"/>
      <c r="L495" s="95"/>
      <c r="M495" s="95"/>
      <c r="N495" s="95"/>
      <c r="O495" s="95"/>
      <c r="P495" s="95"/>
      <c r="Q495" s="95"/>
      <c r="R495" s="95"/>
      <c r="S495" s="95"/>
      <c r="T495" s="95"/>
      <c r="U495" s="95"/>
      <c r="V495" s="95"/>
      <c r="W495" s="95"/>
      <c r="X495" s="95"/>
      <c r="AP495" s="78"/>
      <c r="AQ495" s="125"/>
      <c r="AR495" s="78"/>
      <c r="AY495" s="78"/>
      <c r="AZ495" s="78"/>
      <c r="BA495" s="78"/>
    </row>
    <row r="496" spans="3:53" x14ac:dyDescent="0.3">
      <c r="C496" s="93"/>
      <c r="D496" s="94"/>
      <c r="E496" s="94"/>
      <c r="F496" s="94"/>
      <c r="G496" s="94"/>
      <c r="H496" s="94"/>
      <c r="I496" s="94"/>
      <c r="J496" s="94"/>
      <c r="K496" s="95"/>
      <c r="L496" s="95"/>
      <c r="M496" s="95"/>
      <c r="N496" s="95"/>
      <c r="O496" s="95"/>
      <c r="P496" s="95"/>
      <c r="Q496" s="95"/>
      <c r="R496" s="95"/>
      <c r="S496" s="95"/>
      <c r="T496" s="95"/>
      <c r="U496" s="95"/>
      <c r="V496" s="95"/>
      <c r="W496" s="95"/>
      <c r="X496" s="95"/>
      <c r="AP496" s="78"/>
      <c r="AQ496" s="125"/>
      <c r="AR496" s="78"/>
      <c r="AY496" s="78"/>
      <c r="AZ496" s="78"/>
      <c r="BA496" s="78"/>
    </row>
    <row r="497" spans="3:53" x14ac:dyDescent="0.3">
      <c r="C497" s="93"/>
      <c r="D497" s="94"/>
      <c r="E497" s="94"/>
      <c r="F497" s="94"/>
      <c r="G497" s="94"/>
      <c r="H497" s="94"/>
      <c r="I497" s="94"/>
      <c r="J497" s="94"/>
      <c r="K497" s="95"/>
      <c r="L497" s="95"/>
      <c r="M497" s="95"/>
      <c r="N497" s="95"/>
      <c r="O497" s="95"/>
      <c r="P497" s="95"/>
      <c r="Q497" s="95"/>
      <c r="R497" s="95"/>
      <c r="S497" s="95"/>
      <c r="T497" s="95"/>
      <c r="U497" s="95"/>
      <c r="V497" s="95"/>
      <c r="W497" s="95"/>
      <c r="X497" s="95"/>
      <c r="AP497" s="78"/>
      <c r="AQ497" s="125"/>
      <c r="AR497" s="78"/>
      <c r="AY497" s="78"/>
      <c r="AZ497" s="78"/>
      <c r="BA497" s="78"/>
    </row>
    <row r="498" spans="3:53" x14ac:dyDescent="0.3">
      <c r="C498" s="93"/>
      <c r="D498" s="94"/>
      <c r="E498" s="94"/>
      <c r="F498" s="94"/>
      <c r="G498" s="94"/>
      <c r="H498" s="94"/>
      <c r="I498" s="94"/>
      <c r="J498" s="94"/>
      <c r="K498" s="95"/>
      <c r="L498" s="95"/>
      <c r="M498" s="95"/>
      <c r="N498" s="95"/>
      <c r="O498" s="95"/>
      <c r="P498" s="95"/>
      <c r="Q498" s="95"/>
      <c r="R498" s="95"/>
      <c r="S498" s="95"/>
      <c r="T498" s="95"/>
      <c r="U498" s="95"/>
      <c r="V498" s="95"/>
      <c r="W498" s="95"/>
      <c r="X498" s="95"/>
      <c r="AP498" s="78"/>
      <c r="AQ498" s="125"/>
      <c r="AR498" s="78"/>
      <c r="AY498" s="78"/>
      <c r="AZ498" s="78"/>
      <c r="BA498" s="78"/>
    </row>
    <row r="499" spans="3:53" x14ac:dyDescent="0.3">
      <c r="C499" s="93"/>
      <c r="D499" s="94"/>
      <c r="E499" s="94"/>
      <c r="F499" s="94"/>
      <c r="G499" s="94"/>
      <c r="H499" s="94"/>
      <c r="I499" s="94"/>
      <c r="J499" s="94"/>
      <c r="K499" s="95"/>
      <c r="L499" s="95"/>
      <c r="M499" s="95"/>
      <c r="N499" s="95"/>
      <c r="O499" s="95"/>
      <c r="P499" s="95"/>
      <c r="Q499" s="95"/>
      <c r="R499" s="95"/>
      <c r="S499" s="95"/>
      <c r="T499" s="95"/>
      <c r="U499" s="95"/>
      <c r="V499" s="95"/>
      <c r="W499" s="95"/>
      <c r="X499" s="95"/>
      <c r="AP499" s="78"/>
      <c r="AQ499" s="125"/>
      <c r="AR499" s="78"/>
      <c r="AY499" s="78"/>
      <c r="AZ499" s="78"/>
      <c r="BA499" s="78"/>
    </row>
    <row r="500" spans="3:53" x14ac:dyDescent="0.3">
      <c r="C500" s="93"/>
      <c r="D500" s="94"/>
      <c r="E500" s="94"/>
      <c r="F500" s="94"/>
      <c r="G500" s="94"/>
      <c r="H500" s="94"/>
      <c r="I500" s="94"/>
      <c r="J500" s="94"/>
      <c r="K500" s="95"/>
      <c r="L500" s="95"/>
      <c r="M500" s="95"/>
      <c r="N500" s="95"/>
      <c r="O500" s="95"/>
      <c r="P500" s="95"/>
      <c r="Q500" s="95"/>
      <c r="R500" s="95"/>
      <c r="S500" s="95"/>
      <c r="T500" s="95"/>
      <c r="U500" s="95"/>
      <c r="V500" s="95"/>
      <c r="W500" s="95"/>
      <c r="X500" s="95"/>
      <c r="AP500" s="78"/>
      <c r="AQ500" s="125"/>
      <c r="AR500" s="78"/>
      <c r="AY500" s="78"/>
      <c r="AZ500" s="78"/>
      <c r="BA500" s="78"/>
    </row>
    <row r="501" spans="3:53" x14ac:dyDescent="0.3">
      <c r="C501" s="93"/>
      <c r="D501" s="94"/>
      <c r="E501" s="94"/>
      <c r="F501" s="94"/>
      <c r="G501" s="94"/>
      <c r="H501" s="94"/>
      <c r="I501" s="94"/>
      <c r="J501" s="94"/>
      <c r="K501" s="95"/>
      <c r="L501" s="95"/>
      <c r="M501" s="95"/>
      <c r="N501" s="95"/>
      <c r="O501" s="95"/>
      <c r="P501" s="95"/>
      <c r="Q501" s="95"/>
      <c r="R501" s="95"/>
      <c r="S501" s="95"/>
      <c r="T501" s="95"/>
      <c r="U501" s="95"/>
      <c r="V501" s="95"/>
      <c r="W501" s="95"/>
      <c r="X501" s="95"/>
      <c r="AP501" s="78"/>
      <c r="AQ501" s="125"/>
      <c r="AR501" s="78"/>
      <c r="AY501" s="78"/>
      <c r="AZ501" s="78"/>
      <c r="BA501" s="78"/>
    </row>
    <row r="502" spans="3:53" x14ac:dyDescent="0.3">
      <c r="C502" s="93"/>
      <c r="D502" s="94"/>
      <c r="E502" s="94"/>
      <c r="F502" s="94"/>
      <c r="G502" s="94"/>
      <c r="H502" s="94"/>
      <c r="I502" s="94"/>
      <c r="J502" s="94"/>
      <c r="K502" s="95"/>
      <c r="L502" s="95"/>
      <c r="M502" s="95"/>
      <c r="N502" s="95"/>
      <c r="O502" s="95"/>
      <c r="P502" s="95"/>
      <c r="Q502" s="95"/>
      <c r="R502" s="95"/>
      <c r="S502" s="95"/>
      <c r="T502" s="95"/>
      <c r="U502" s="95"/>
      <c r="V502" s="95"/>
      <c r="W502" s="95"/>
      <c r="X502" s="95"/>
      <c r="AP502" s="78"/>
      <c r="AQ502" s="125"/>
      <c r="AR502" s="78"/>
      <c r="AY502" s="78"/>
      <c r="AZ502" s="78"/>
      <c r="BA502" s="78"/>
    </row>
    <row r="503" spans="3:53" x14ac:dyDescent="0.3">
      <c r="C503" s="93"/>
      <c r="D503" s="94"/>
      <c r="E503" s="94"/>
      <c r="F503" s="94"/>
      <c r="G503" s="94"/>
      <c r="H503" s="94"/>
      <c r="I503" s="94"/>
      <c r="J503" s="94"/>
      <c r="K503" s="95"/>
      <c r="L503" s="95"/>
      <c r="M503" s="95"/>
      <c r="N503" s="95"/>
      <c r="O503" s="95"/>
      <c r="P503" s="95"/>
      <c r="Q503" s="95"/>
      <c r="R503" s="95"/>
      <c r="S503" s="95"/>
      <c r="T503" s="95"/>
      <c r="U503" s="95"/>
      <c r="V503" s="95"/>
      <c r="W503" s="95"/>
      <c r="X503" s="95"/>
      <c r="AP503" s="78"/>
      <c r="AQ503" s="125"/>
      <c r="AR503" s="78"/>
      <c r="AY503" s="78"/>
      <c r="AZ503" s="78"/>
      <c r="BA503" s="78"/>
    </row>
    <row r="504" spans="3:53" x14ac:dyDescent="0.3">
      <c r="C504" s="93"/>
      <c r="D504" s="94"/>
      <c r="E504" s="94"/>
      <c r="F504" s="94"/>
      <c r="G504" s="94"/>
      <c r="H504" s="94"/>
      <c r="I504" s="94"/>
      <c r="J504" s="94"/>
      <c r="K504" s="95"/>
      <c r="L504" s="95"/>
      <c r="M504" s="95"/>
      <c r="N504" s="95"/>
      <c r="O504" s="95"/>
      <c r="P504" s="95"/>
      <c r="Q504" s="95"/>
      <c r="R504" s="95"/>
      <c r="S504" s="95"/>
      <c r="T504" s="95"/>
      <c r="U504" s="95"/>
      <c r="V504" s="95"/>
      <c r="W504" s="95"/>
      <c r="X504" s="95"/>
      <c r="AP504" s="78"/>
      <c r="AQ504" s="125"/>
      <c r="AR504" s="78"/>
      <c r="AY504" s="78"/>
      <c r="AZ504" s="78"/>
      <c r="BA504" s="78"/>
    </row>
    <row r="505" spans="3:53" x14ac:dyDescent="0.3">
      <c r="C505" s="93"/>
      <c r="D505" s="94"/>
      <c r="E505" s="94"/>
      <c r="F505" s="94"/>
      <c r="G505" s="94"/>
      <c r="H505" s="94"/>
      <c r="I505" s="94"/>
      <c r="J505" s="94"/>
      <c r="K505" s="95"/>
      <c r="L505" s="95"/>
      <c r="M505" s="95"/>
      <c r="N505" s="95"/>
      <c r="O505" s="95"/>
      <c r="P505" s="95"/>
      <c r="Q505" s="95"/>
      <c r="R505" s="95"/>
      <c r="S505" s="95"/>
      <c r="T505" s="95"/>
      <c r="U505" s="95"/>
      <c r="V505" s="95"/>
      <c r="W505" s="95"/>
      <c r="X505" s="95"/>
      <c r="AP505" s="78"/>
      <c r="AQ505" s="125"/>
      <c r="AR505" s="78"/>
      <c r="AY505" s="78"/>
      <c r="AZ505" s="78"/>
      <c r="BA505" s="78"/>
    </row>
    <row r="506" spans="3:53" x14ac:dyDescent="0.3">
      <c r="C506" s="93"/>
      <c r="D506" s="94"/>
      <c r="E506" s="94"/>
      <c r="F506" s="94"/>
      <c r="G506" s="94"/>
      <c r="H506" s="94"/>
      <c r="I506" s="94"/>
      <c r="J506" s="94"/>
      <c r="K506" s="95"/>
      <c r="L506" s="95"/>
      <c r="M506" s="95"/>
      <c r="N506" s="95"/>
      <c r="O506" s="95"/>
      <c r="P506" s="95"/>
      <c r="Q506" s="95"/>
      <c r="R506" s="95"/>
      <c r="S506" s="95"/>
      <c r="T506" s="95"/>
      <c r="U506" s="95"/>
      <c r="V506" s="95"/>
      <c r="W506" s="95"/>
      <c r="X506" s="95"/>
      <c r="AP506" s="78"/>
      <c r="AQ506" s="125"/>
      <c r="AR506" s="78"/>
      <c r="AY506" s="78"/>
      <c r="AZ506" s="78"/>
      <c r="BA506" s="78"/>
    </row>
    <row r="507" spans="3:53" x14ac:dyDescent="0.3">
      <c r="C507" s="93"/>
      <c r="D507" s="94"/>
      <c r="E507" s="94"/>
      <c r="F507" s="94"/>
      <c r="G507" s="94"/>
      <c r="H507" s="94"/>
      <c r="I507" s="94"/>
      <c r="J507" s="94"/>
      <c r="K507" s="95"/>
      <c r="L507" s="95"/>
      <c r="M507" s="95"/>
      <c r="N507" s="95"/>
      <c r="O507" s="95"/>
      <c r="P507" s="95"/>
      <c r="Q507" s="95"/>
      <c r="R507" s="95"/>
      <c r="S507" s="95"/>
      <c r="T507" s="95"/>
      <c r="U507" s="95"/>
      <c r="V507" s="95"/>
      <c r="W507" s="95"/>
      <c r="X507" s="95"/>
      <c r="AP507" s="78"/>
      <c r="AQ507" s="125"/>
      <c r="AR507" s="78"/>
      <c r="AY507" s="78"/>
      <c r="AZ507" s="78"/>
      <c r="BA507" s="78"/>
    </row>
    <row r="508" spans="3:53" x14ac:dyDescent="0.3">
      <c r="C508" s="93"/>
      <c r="D508" s="94"/>
      <c r="E508" s="94"/>
      <c r="F508" s="94"/>
      <c r="G508" s="94"/>
      <c r="H508" s="94"/>
      <c r="I508" s="94"/>
      <c r="J508" s="94"/>
      <c r="K508" s="95"/>
      <c r="L508" s="95"/>
      <c r="M508" s="95"/>
      <c r="N508" s="95"/>
      <c r="O508" s="95"/>
      <c r="P508" s="95"/>
      <c r="Q508" s="95"/>
      <c r="R508" s="95"/>
      <c r="S508" s="95"/>
      <c r="T508" s="95"/>
      <c r="U508" s="95"/>
      <c r="V508" s="95"/>
      <c r="W508" s="95"/>
      <c r="X508" s="95"/>
      <c r="AP508" s="78"/>
      <c r="AQ508" s="125"/>
      <c r="AR508" s="78"/>
      <c r="AY508" s="78"/>
      <c r="AZ508" s="78"/>
      <c r="BA508" s="78"/>
    </row>
    <row r="509" spans="3:53" x14ac:dyDescent="0.3">
      <c r="C509" s="93"/>
      <c r="D509" s="94"/>
      <c r="E509" s="94"/>
      <c r="F509" s="94"/>
      <c r="G509" s="94"/>
      <c r="H509" s="94"/>
      <c r="I509" s="94"/>
      <c r="J509" s="94"/>
      <c r="K509" s="95"/>
      <c r="L509" s="95"/>
      <c r="M509" s="95"/>
      <c r="N509" s="95"/>
      <c r="O509" s="95"/>
      <c r="P509" s="95"/>
      <c r="Q509" s="95"/>
      <c r="R509" s="95"/>
      <c r="S509" s="95"/>
      <c r="T509" s="95"/>
      <c r="U509" s="95"/>
      <c r="V509" s="95"/>
      <c r="W509" s="95"/>
      <c r="X509" s="95"/>
      <c r="AP509" s="78"/>
      <c r="AQ509" s="125"/>
      <c r="AR509" s="78"/>
      <c r="AY509" s="78"/>
      <c r="AZ509" s="78"/>
      <c r="BA509" s="78"/>
    </row>
    <row r="510" spans="3:53" x14ac:dyDescent="0.3">
      <c r="C510" s="93"/>
      <c r="D510" s="94"/>
      <c r="E510" s="94"/>
      <c r="F510" s="94"/>
      <c r="G510" s="94"/>
      <c r="H510" s="94"/>
      <c r="I510" s="94"/>
      <c r="J510" s="94"/>
      <c r="K510" s="95"/>
      <c r="L510" s="95"/>
      <c r="M510" s="95"/>
      <c r="N510" s="95"/>
      <c r="O510" s="95"/>
      <c r="P510" s="95"/>
      <c r="Q510" s="95"/>
      <c r="R510" s="95"/>
      <c r="S510" s="95"/>
      <c r="T510" s="95"/>
      <c r="U510" s="95"/>
      <c r="V510" s="95"/>
      <c r="W510" s="95"/>
      <c r="X510" s="95"/>
      <c r="AP510" s="78"/>
      <c r="AQ510" s="125"/>
      <c r="AR510" s="78"/>
      <c r="AY510" s="78"/>
      <c r="AZ510" s="78"/>
      <c r="BA510" s="78"/>
    </row>
    <row r="511" spans="3:53" x14ac:dyDescent="0.3">
      <c r="C511" s="93"/>
      <c r="D511" s="94"/>
      <c r="E511" s="94"/>
      <c r="F511" s="94"/>
      <c r="G511" s="94"/>
      <c r="H511" s="94"/>
      <c r="I511" s="94"/>
      <c r="J511" s="94"/>
      <c r="K511" s="95"/>
      <c r="L511" s="95"/>
      <c r="M511" s="95"/>
      <c r="N511" s="95"/>
      <c r="O511" s="95"/>
      <c r="P511" s="95"/>
      <c r="Q511" s="95"/>
      <c r="R511" s="95"/>
      <c r="S511" s="95"/>
      <c r="T511" s="95"/>
      <c r="U511" s="95"/>
      <c r="V511" s="95"/>
      <c r="W511" s="95"/>
      <c r="X511" s="95"/>
      <c r="AP511" s="78"/>
      <c r="AQ511" s="125"/>
      <c r="AR511" s="78"/>
      <c r="AY511" s="78"/>
      <c r="AZ511" s="78"/>
      <c r="BA511" s="78"/>
    </row>
    <row r="512" spans="3:53" x14ac:dyDescent="0.3">
      <c r="C512" s="93"/>
      <c r="D512" s="94"/>
      <c r="E512" s="94"/>
      <c r="F512" s="94"/>
      <c r="G512" s="94"/>
      <c r="H512" s="94"/>
      <c r="I512" s="94"/>
      <c r="J512" s="94"/>
      <c r="K512" s="95"/>
      <c r="L512" s="95"/>
      <c r="M512" s="95"/>
      <c r="N512" s="95"/>
      <c r="O512" s="95"/>
      <c r="P512" s="95"/>
      <c r="Q512" s="95"/>
      <c r="R512" s="95"/>
      <c r="S512" s="95"/>
      <c r="T512" s="95"/>
      <c r="U512" s="95"/>
      <c r="V512" s="95"/>
      <c r="W512" s="95"/>
      <c r="X512" s="95"/>
      <c r="AP512" s="78"/>
      <c r="AQ512" s="125"/>
      <c r="AR512" s="78"/>
      <c r="AY512" s="78"/>
      <c r="AZ512" s="78"/>
      <c r="BA512" s="78"/>
    </row>
    <row r="513" spans="3:53" x14ac:dyDescent="0.3">
      <c r="C513" s="93"/>
      <c r="D513" s="94"/>
      <c r="E513" s="94"/>
      <c r="F513" s="94"/>
      <c r="G513" s="94"/>
      <c r="H513" s="94"/>
      <c r="I513" s="94"/>
      <c r="J513" s="94"/>
      <c r="K513" s="95"/>
      <c r="L513" s="95"/>
      <c r="M513" s="95"/>
      <c r="N513" s="95"/>
      <c r="O513" s="95"/>
      <c r="P513" s="95"/>
      <c r="Q513" s="95"/>
      <c r="R513" s="95"/>
      <c r="S513" s="95"/>
      <c r="T513" s="95"/>
      <c r="U513" s="95"/>
      <c r="V513" s="95"/>
      <c r="W513" s="95"/>
      <c r="X513" s="95"/>
      <c r="AP513" s="78"/>
      <c r="AQ513" s="125"/>
      <c r="AR513" s="78"/>
      <c r="AY513" s="78"/>
      <c r="AZ513" s="78"/>
      <c r="BA513" s="78"/>
    </row>
    <row r="514" spans="3:53" x14ac:dyDescent="0.3">
      <c r="C514" s="93"/>
      <c r="D514" s="94"/>
      <c r="E514" s="94"/>
      <c r="F514" s="94"/>
      <c r="G514" s="94"/>
      <c r="H514" s="94"/>
      <c r="I514" s="94"/>
      <c r="J514" s="94"/>
      <c r="K514" s="95"/>
      <c r="L514" s="95"/>
      <c r="M514" s="95"/>
      <c r="N514" s="95"/>
      <c r="O514" s="95"/>
      <c r="P514" s="95"/>
      <c r="Q514" s="95"/>
      <c r="R514" s="95"/>
      <c r="S514" s="95"/>
      <c r="T514" s="95"/>
      <c r="U514" s="95"/>
      <c r="V514" s="95"/>
      <c r="W514" s="95"/>
      <c r="X514" s="95"/>
      <c r="AP514" s="78"/>
      <c r="AQ514" s="125"/>
      <c r="AR514" s="78"/>
      <c r="AY514" s="78"/>
      <c r="AZ514" s="78"/>
      <c r="BA514" s="78"/>
    </row>
    <row r="515" spans="3:53" x14ac:dyDescent="0.3">
      <c r="C515" s="93"/>
      <c r="D515" s="94"/>
      <c r="E515" s="94"/>
      <c r="F515" s="94"/>
      <c r="G515" s="94"/>
      <c r="H515" s="94"/>
      <c r="I515" s="94"/>
      <c r="J515" s="94"/>
      <c r="K515" s="95"/>
      <c r="L515" s="95"/>
      <c r="M515" s="95"/>
      <c r="N515" s="95"/>
      <c r="O515" s="95"/>
      <c r="P515" s="95"/>
      <c r="Q515" s="95"/>
      <c r="R515" s="95"/>
      <c r="S515" s="95"/>
      <c r="T515" s="95"/>
      <c r="U515" s="95"/>
      <c r="V515" s="95"/>
      <c r="W515" s="95"/>
      <c r="X515" s="95"/>
      <c r="AP515" s="78"/>
      <c r="AQ515" s="125"/>
      <c r="AR515" s="78"/>
      <c r="AY515" s="78"/>
      <c r="AZ515" s="78"/>
      <c r="BA515" s="78"/>
    </row>
    <row r="516" spans="3:53" x14ac:dyDescent="0.3">
      <c r="C516" s="93"/>
      <c r="D516" s="94"/>
      <c r="E516" s="94"/>
      <c r="F516" s="94"/>
      <c r="G516" s="94"/>
      <c r="H516" s="94"/>
      <c r="I516" s="94"/>
      <c r="J516" s="94"/>
      <c r="K516" s="95"/>
      <c r="L516" s="95"/>
      <c r="M516" s="95"/>
      <c r="N516" s="95"/>
      <c r="O516" s="95"/>
      <c r="P516" s="95"/>
      <c r="Q516" s="95"/>
      <c r="R516" s="95"/>
      <c r="S516" s="95"/>
      <c r="T516" s="95"/>
      <c r="U516" s="95"/>
      <c r="V516" s="95"/>
      <c r="W516" s="95"/>
      <c r="X516" s="95"/>
      <c r="AP516" s="78"/>
      <c r="AQ516" s="125"/>
      <c r="AR516" s="78"/>
      <c r="AY516" s="78"/>
      <c r="AZ516" s="78"/>
      <c r="BA516" s="78"/>
    </row>
    <row r="517" spans="3:53" x14ac:dyDescent="0.3">
      <c r="C517" s="93"/>
      <c r="D517" s="94"/>
      <c r="E517" s="94"/>
      <c r="F517" s="94"/>
      <c r="G517" s="94"/>
      <c r="H517" s="94"/>
      <c r="I517" s="94"/>
      <c r="J517" s="94"/>
      <c r="K517" s="95"/>
      <c r="L517" s="95"/>
      <c r="M517" s="95"/>
      <c r="N517" s="95"/>
      <c r="O517" s="95"/>
      <c r="P517" s="95"/>
      <c r="Q517" s="95"/>
      <c r="R517" s="95"/>
      <c r="S517" s="95"/>
      <c r="T517" s="95"/>
      <c r="U517" s="95"/>
      <c r="V517" s="95"/>
      <c r="W517" s="95"/>
      <c r="X517" s="95"/>
      <c r="AP517" s="78"/>
      <c r="AQ517" s="125"/>
      <c r="AR517" s="78"/>
      <c r="AY517" s="78"/>
      <c r="AZ517" s="78"/>
      <c r="BA517" s="78"/>
    </row>
    <row r="518" spans="3:53" x14ac:dyDescent="0.3">
      <c r="C518" s="93"/>
      <c r="D518" s="94"/>
      <c r="E518" s="94"/>
      <c r="F518" s="94"/>
      <c r="G518" s="94"/>
      <c r="H518" s="94"/>
      <c r="I518" s="94"/>
      <c r="J518" s="94"/>
      <c r="K518" s="95"/>
      <c r="L518" s="95"/>
      <c r="M518" s="95"/>
      <c r="N518" s="95"/>
      <c r="O518" s="95"/>
      <c r="P518" s="95"/>
      <c r="Q518" s="95"/>
      <c r="R518" s="95"/>
      <c r="S518" s="95"/>
      <c r="T518" s="95"/>
      <c r="U518" s="95"/>
      <c r="V518" s="95"/>
      <c r="W518" s="95"/>
      <c r="X518" s="95"/>
      <c r="AP518" s="78"/>
      <c r="AQ518" s="125"/>
      <c r="AR518" s="78"/>
      <c r="AY518" s="78"/>
      <c r="AZ518" s="78"/>
      <c r="BA518" s="78"/>
    </row>
    <row r="519" spans="3:53" x14ac:dyDescent="0.3">
      <c r="C519" s="93"/>
      <c r="D519" s="94"/>
      <c r="E519" s="94"/>
      <c r="F519" s="94"/>
      <c r="G519" s="94"/>
      <c r="H519" s="94"/>
      <c r="I519" s="94"/>
      <c r="J519" s="94"/>
      <c r="K519" s="95"/>
      <c r="L519" s="95"/>
      <c r="M519" s="95"/>
      <c r="N519" s="95"/>
      <c r="O519" s="95"/>
      <c r="P519" s="95"/>
      <c r="Q519" s="95"/>
      <c r="R519" s="95"/>
      <c r="S519" s="95"/>
      <c r="T519" s="95"/>
      <c r="U519" s="95"/>
      <c r="V519" s="95"/>
      <c r="W519" s="95"/>
      <c r="X519" s="95"/>
      <c r="AP519" s="78"/>
      <c r="AQ519" s="125"/>
      <c r="AR519" s="78"/>
      <c r="AY519" s="78"/>
      <c r="AZ519" s="78"/>
      <c r="BA519" s="78"/>
    </row>
    <row r="520" spans="3:53" x14ac:dyDescent="0.3">
      <c r="C520" s="93"/>
      <c r="D520" s="94"/>
      <c r="E520" s="94"/>
      <c r="F520" s="94"/>
      <c r="G520" s="94"/>
      <c r="H520" s="94"/>
      <c r="I520" s="94"/>
      <c r="J520" s="94"/>
      <c r="K520" s="95"/>
      <c r="L520" s="95"/>
      <c r="M520" s="95"/>
      <c r="N520" s="95"/>
      <c r="O520" s="95"/>
      <c r="P520" s="95"/>
      <c r="Q520" s="95"/>
      <c r="R520" s="95"/>
      <c r="S520" s="95"/>
      <c r="T520" s="95"/>
      <c r="U520" s="95"/>
      <c r="V520" s="95"/>
      <c r="W520" s="95"/>
      <c r="X520" s="95"/>
      <c r="AP520" s="78"/>
      <c r="AQ520" s="125"/>
      <c r="AR520" s="78"/>
      <c r="AY520" s="78"/>
      <c r="AZ520" s="78"/>
      <c r="BA520" s="78"/>
    </row>
    <row r="521" spans="3:53" x14ac:dyDescent="0.3">
      <c r="C521" s="93"/>
      <c r="D521" s="94"/>
      <c r="E521" s="94"/>
      <c r="F521" s="94"/>
      <c r="G521" s="94"/>
      <c r="H521" s="94"/>
      <c r="I521" s="94"/>
      <c r="J521" s="94"/>
      <c r="K521" s="95"/>
      <c r="L521" s="95"/>
      <c r="M521" s="95"/>
      <c r="N521" s="95"/>
      <c r="O521" s="95"/>
      <c r="P521" s="95"/>
      <c r="Q521" s="95"/>
      <c r="R521" s="95"/>
      <c r="S521" s="95"/>
      <c r="T521" s="95"/>
      <c r="U521" s="95"/>
      <c r="V521" s="95"/>
      <c r="W521" s="95"/>
      <c r="X521" s="95"/>
      <c r="AP521" s="78"/>
      <c r="AQ521" s="125"/>
      <c r="AR521" s="78"/>
      <c r="AY521" s="78"/>
      <c r="AZ521" s="78"/>
      <c r="BA521" s="78"/>
    </row>
    <row r="522" spans="3:53" x14ac:dyDescent="0.3">
      <c r="C522" s="93"/>
      <c r="D522" s="94"/>
      <c r="E522" s="94"/>
      <c r="F522" s="94"/>
      <c r="G522" s="94"/>
      <c r="H522" s="94"/>
      <c r="I522" s="94"/>
      <c r="J522" s="94"/>
      <c r="K522" s="95"/>
      <c r="L522" s="95"/>
      <c r="M522" s="95"/>
      <c r="N522" s="95"/>
      <c r="O522" s="95"/>
      <c r="P522" s="95"/>
      <c r="Q522" s="95"/>
      <c r="R522" s="95"/>
      <c r="S522" s="95"/>
      <c r="T522" s="95"/>
      <c r="U522" s="95"/>
      <c r="V522" s="95"/>
      <c r="W522" s="95"/>
      <c r="X522" s="95"/>
      <c r="AP522" s="78"/>
      <c r="AQ522" s="125"/>
      <c r="AR522" s="78"/>
      <c r="AY522" s="78"/>
      <c r="AZ522" s="78"/>
      <c r="BA522" s="78"/>
    </row>
    <row r="523" spans="3:53" x14ac:dyDescent="0.3">
      <c r="C523" s="93"/>
      <c r="D523" s="94"/>
      <c r="E523" s="94"/>
      <c r="F523" s="94"/>
      <c r="G523" s="94"/>
      <c r="H523" s="94"/>
      <c r="I523" s="94"/>
      <c r="J523" s="94"/>
      <c r="K523" s="95"/>
      <c r="L523" s="95"/>
      <c r="M523" s="95"/>
      <c r="N523" s="95"/>
      <c r="O523" s="95"/>
      <c r="P523" s="95"/>
      <c r="Q523" s="95"/>
      <c r="R523" s="95"/>
      <c r="S523" s="95"/>
      <c r="T523" s="95"/>
      <c r="U523" s="95"/>
      <c r="V523" s="95"/>
      <c r="W523" s="95"/>
      <c r="X523" s="95"/>
      <c r="AP523" s="78"/>
      <c r="AQ523" s="125"/>
      <c r="AR523" s="78"/>
      <c r="AY523" s="78"/>
      <c r="AZ523" s="78"/>
      <c r="BA523" s="78"/>
    </row>
    <row r="524" spans="3:53" x14ac:dyDescent="0.3">
      <c r="C524" s="93"/>
      <c r="D524" s="94"/>
      <c r="E524" s="94"/>
      <c r="F524" s="94"/>
      <c r="G524" s="94"/>
      <c r="H524" s="94"/>
      <c r="I524" s="94"/>
      <c r="J524" s="94"/>
      <c r="K524" s="95"/>
      <c r="L524" s="95"/>
      <c r="M524" s="95"/>
      <c r="N524" s="95"/>
      <c r="O524" s="95"/>
      <c r="P524" s="95"/>
      <c r="Q524" s="95"/>
      <c r="R524" s="95"/>
      <c r="S524" s="95"/>
      <c r="T524" s="95"/>
      <c r="U524" s="95"/>
      <c r="V524" s="95"/>
      <c r="W524" s="95"/>
      <c r="X524" s="95"/>
      <c r="AP524" s="78"/>
      <c r="AQ524" s="125"/>
      <c r="AR524" s="78"/>
      <c r="AY524" s="78"/>
      <c r="AZ524" s="78"/>
      <c r="BA524" s="78"/>
    </row>
    <row r="525" spans="3:53" x14ac:dyDescent="0.3">
      <c r="C525" s="93"/>
      <c r="D525" s="94"/>
      <c r="E525" s="94"/>
      <c r="F525" s="94"/>
      <c r="G525" s="94"/>
      <c r="H525" s="94"/>
      <c r="I525" s="94"/>
      <c r="J525" s="94"/>
      <c r="K525" s="95"/>
      <c r="L525" s="95"/>
      <c r="M525" s="95"/>
      <c r="N525" s="95"/>
      <c r="O525" s="95"/>
      <c r="P525" s="95"/>
      <c r="Q525" s="95"/>
      <c r="R525" s="95"/>
      <c r="S525" s="95"/>
      <c r="T525" s="95"/>
      <c r="U525" s="95"/>
      <c r="V525" s="95"/>
      <c r="W525" s="95"/>
      <c r="X525" s="95"/>
      <c r="AP525" s="78"/>
      <c r="AQ525" s="125"/>
      <c r="AR525" s="78"/>
      <c r="AY525" s="78"/>
      <c r="AZ525" s="78"/>
      <c r="BA525" s="78"/>
    </row>
    <row r="526" spans="3:53" x14ac:dyDescent="0.3">
      <c r="C526" s="93"/>
      <c r="D526" s="94"/>
      <c r="E526" s="94"/>
      <c r="F526" s="94"/>
      <c r="G526" s="94"/>
      <c r="H526" s="94"/>
      <c r="I526" s="94"/>
      <c r="J526" s="94"/>
      <c r="K526" s="95"/>
      <c r="L526" s="95"/>
      <c r="M526" s="95"/>
      <c r="N526" s="95"/>
      <c r="O526" s="95"/>
      <c r="P526" s="95"/>
      <c r="Q526" s="95"/>
      <c r="R526" s="95"/>
      <c r="S526" s="95"/>
      <c r="T526" s="95"/>
      <c r="U526" s="95"/>
      <c r="V526" s="95"/>
      <c r="W526" s="95"/>
      <c r="X526" s="95"/>
      <c r="AP526" s="78"/>
      <c r="AQ526" s="125"/>
      <c r="AR526" s="78"/>
      <c r="AY526" s="78"/>
      <c r="AZ526" s="78"/>
      <c r="BA526" s="78"/>
    </row>
    <row r="527" spans="3:53" x14ac:dyDescent="0.3">
      <c r="C527" s="93"/>
      <c r="D527" s="94"/>
      <c r="E527" s="94"/>
      <c r="F527" s="94"/>
      <c r="G527" s="94"/>
      <c r="H527" s="94"/>
      <c r="I527" s="94"/>
      <c r="J527" s="94"/>
      <c r="K527" s="95"/>
      <c r="L527" s="95"/>
      <c r="M527" s="95"/>
      <c r="N527" s="95"/>
      <c r="O527" s="95"/>
      <c r="P527" s="95"/>
      <c r="Q527" s="95"/>
      <c r="R527" s="95"/>
      <c r="S527" s="95"/>
      <c r="T527" s="95"/>
      <c r="U527" s="95"/>
      <c r="V527" s="95"/>
      <c r="W527" s="95"/>
      <c r="X527" s="95"/>
      <c r="AP527" s="78"/>
      <c r="AQ527" s="125"/>
      <c r="AR527" s="78"/>
      <c r="AY527" s="78"/>
      <c r="AZ527" s="78"/>
      <c r="BA527" s="78"/>
    </row>
    <row r="528" spans="3:53" x14ac:dyDescent="0.3">
      <c r="C528" s="93"/>
      <c r="D528" s="94"/>
      <c r="E528" s="94"/>
      <c r="F528" s="94"/>
      <c r="G528" s="94"/>
      <c r="H528" s="94"/>
      <c r="I528" s="94"/>
      <c r="J528" s="94"/>
      <c r="K528" s="95"/>
      <c r="L528" s="95"/>
      <c r="M528" s="95"/>
      <c r="N528" s="95"/>
      <c r="O528" s="95"/>
      <c r="P528" s="95"/>
      <c r="Q528" s="95"/>
      <c r="R528" s="95"/>
      <c r="S528" s="95"/>
      <c r="T528" s="95"/>
      <c r="U528" s="95"/>
      <c r="V528" s="95"/>
      <c r="W528" s="95"/>
      <c r="X528" s="95"/>
      <c r="AP528" s="78"/>
      <c r="AQ528" s="125"/>
      <c r="AR528" s="78"/>
      <c r="AY528" s="78"/>
      <c r="AZ528" s="78"/>
      <c r="BA528" s="78"/>
    </row>
    <row r="529" spans="3:53" x14ac:dyDescent="0.3">
      <c r="C529" s="93"/>
      <c r="D529" s="94"/>
      <c r="E529" s="94"/>
      <c r="F529" s="94"/>
      <c r="G529" s="94"/>
      <c r="H529" s="94"/>
      <c r="I529" s="94"/>
      <c r="J529" s="94"/>
      <c r="K529" s="95"/>
      <c r="L529" s="95"/>
      <c r="M529" s="95"/>
      <c r="N529" s="95"/>
      <c r="O529" s="95"/>
      <c r="P529" s="95"/>
      <c r="Q529" s="95"/>
      <c r="R529" s="95"/>
      <c r="S529" s="95"/>
      <c r="T529" s="95"/>
      <c r="U529" s="95"/>
      <c r="V529" s="95"/>
      <c r="W529" s="95"/>
      <c r="X529" s="95"/>
      <c r="AP529" s="78"/>
      <c r="AQ529" s="125"/>
      <c r="AR529" s="78"/>
      <c r="AY529" s="78"/>
      <c r="AZ529" s="78"/>
      <c r="BA529" s="78"/>
    </row>
    <row r="530" spans="3:53" x14ac:dyDescent="0.3">
      <c r="C530" s="93"/>
      <c r="D530" s="94"/>
      <c r="E530" s="94"/>
      <c r="F530" s="94"/>
      <c r="G530" s="94"/>
      <c r="H530" s="94"/>
      <c r="I530" s="94"/>
      <c r="J530" s="94"/>
      <c r="K530" s="95"/>
      <c r="L530" s="95"/>
      <c r="M530" s="95"/>
      <c r="N530" s="95"/>
      <c r="O530" s="95"/>
      <c r="P530" s="95"/>
      <c r="Q530" s="95"/>
      <c r="R530" s="95"/>
      <c r="S530" s="95"/>
      <c r="T530" s="95"/>
      <c r="U530" s="95"/>
      <c r="V530" s="95"/>
      <c r="W530" s="95"/>
      <c r="X530" s="95"/>
      <c r="AP530" s="78"/>
      <c r="AQ530" s="125"/>
      <c r="AR530" s="78"/>
      <c r="AY530" s="78"/>
      <c r="AZ530" s="78"/>
      <c r="BA530" s="78"/>
    </row>
    <row r="531" spans="3:53" x14ac:dyDescent="0.3">
      <c r="C531" s="93"/>
      <c r="D531" s="94"/>
      <c r="E531" s="94"/>
      <c r="F531" s="94"/>
      <c r="G531" s="94"/>
      <c r="H531" s="94"/>
      <c r="I531" s="94"/>
      <c r="J531" s="94"/>
      <c r="K531" s="95"/>
      <c r="L531" s="95"/>
      <c r="M531" s="95"/>
      <c r="N531" s="95"/>
      <c r="O531" s="95"/>
      <c r="P531" s="95"/>
      <c r="Q531" s="95"/>
      <c r="R531" s="95"/>
      <c r="S531" s="95"/>
      <c r="T531" s="95"/>
      <c r="U531" s="95"/>
      <c r="V531" s="95"/>
      <c r="W531" s="95"/>
      <c r="X531" s="95"/>
      <c r="AP531" s="78"/>
      <c r="AQ531" s="125"/>
      <c r="AR531" s="78"/>
      <c r="AY531" s="78"/>
      <c r="AZ531" s="78"/>
      <c r="BA531" s="78"/>
    </row>
    <row r="532" spans="3:53" x14ac:dyDescent="0.3">
      <c r="C532" s="93"/>
      <c r="D532" s="94"/>
      <c r="E532" s="94"/>
      <c r="F532" s="94"/>
      <c r="G532" s="94"/>
      <c r="H532" s="94"/>
      <c r="I532" s="94"/>
      <c r="J532" s="94"/>
      <c r="K532" s="95"/>
      <c r="L532" s="95"/>
      <c r="M532" s="95"/>
      <c r="N532" s="95"/>
      <c r="O532" s="95"/>
      <c r="P532" s="95"/>
      <c r="Q532" s="95"/>
      <c r="R532" s="95"/>
      <c r="S532" s="95"/>
      <c r="T532" s="95"/>
      <c r="U532" s="95"/>
      <c r="V532" s="95"/>
      <c r="W532" s="95"/>
      <c r="X532" s="95"/>
      <c r="AP532" s="78"/>
      <c r="AQ532" s="125"/>
      <c r="AR532" s="78"/>
      <c r="AY532" s="78"/>
      <c r="AZ532" s="78"/>
      <c r="BA532" s="78"/>
    </row>
    <row r="533" spans="3:53" x14ac:dyDescent="0.3">
      <c r="C533" s="93"/>
      <c r="D533" s="94"/>
      <c r="E533" s="94"/>
      <c r="F533" s="94"/>
      <c r="G533" s="94"/>
      <c r="H533" s="94"/>
      <c r="I533" s="94"/>
      <c r="J533" s="94"/>
      <c r="K533" s="95"/>
      <c r="L533" s="95"/>
      <c r="M533" s="95"/>
      <c r="N533" s="95"/>
      <c r="O533" s="95"/>
      <c r="P533" s="95"/>
      <c r="Q533" s="95"/>
      <c r="R533" s="95"/>
      <c r="S533" s="95"/>
      <c r="T533" s="95"/>
      <c r="U533" s="95"/>
      <c r="V533" s="95"/>
      <c r="W533" s="95"/>
      <c r="X533" s="95"/>
      <c r="AP533" s="78"/>
      <c r="AQ533" s="125"/>
      <c r="AR533" s="78"/>
      <c r="AY533" s="78"/>
      <c r="AZ533" s="78"/>
      <c r="BA533" s="78"/>
    </row>
    <row r="534" spans="3:53" x14ac:dyDescent="0.3">
      <c r="C534" s="93"/>
      <c r="D534" s="94"/>
      <c r="E534" s="94"/>
      <c r="F534" s="94"/>
      <c r="G534" s="94"/>
      <c r="H534" s="94"/>
      <c r="I534" s="94"/>
      <c r="J534" s="94"/>
      <c r="K534" s="95"/>
      <c r="L534" s="95"/>
      <c r="M534" s="95"/>
      <c r="N534" s="95"/>
      <c r="O534" s="95"/>
      <c r="P534" s="95"/>
      <c r="Q534" s="95"/>
      <c r="R534" s="95"/>
      <c r="S534" s="95"/>
      <c r="T534" s="95"/>
      <c r="U534" s="95"/>
      <c r="V534" s="95"/>
      <c r="W534" s="95"/>
      <c r="X534" s="95"/>
      <c r="AP534" s="78"/>
      <c r="AQ534" s="125"/>
      <c r="AR534" s="78"/>
      <c r="AY534" s="78"/>
      <c r="AZ534" s="78"/>
      <c r="BA534" s="78"/>
    </row>
    <row r="535" spans="3:53" x14ac:dyDescent="0.3">
      <c r="C535" s="93"/>
      <c r="D535" s="94"/>
      <c r="E535" s="94"/>
      <c r="F535" s="94"/>
      <c r="G535" s="94"/>
      <c r="H535" s="94"/>
      <c r="I535" s="94"/>
      <c r="J535" s="94"/>
      <c r="K535" s="95"/>
      <c r="L535" s="95"/>
      <c r="M535" s="95"/>
      <c r="N535" s="95"/>
      <c r="O535" s="95"/>
      <c r="P535" s="95"/>
      <c r="Q535" s="95"/>
      <c r="R535" s="95"/>
      <c r="S535" s="95"/>
      <c r="T535" s="95"/>
      <c r="U535" s="95"/>
      <c r="V535" s="95"/>
      <c r="W535" s="95"/>
      <c r="X535" s="95"/>
      <c r="AP535" s="78"/>
      <c r="AQ535" s="125"/>
      <c r="AR535" s="78"/>
      <c r="AY535" s="78"/>
      <c r="AZ535" s="78"/>
      <c r="BA535" s="78"/>
    </row>
    <row r="536" spans="3:53" x14ac:dyDescent="0.3">
      <c r="C536" s="93"/>
      <c r="D536" s="94"/>
      <c r="E536" s="94"/>
      <c r="F536" s="94"/>
      <c r="G536" s="94"/>
      <c r="H536" s="94"/>
      <c r="I536" s="94"/>
      <c r="J536" s="94"/>
      <c r="K536" s="95"/>
      <c r="L536" s="95"/>
      <c r="M536" s="95"/>
      <c r="N536" s="95"/>
      <c r="O536" s="95"/>
      <c r="P536" s="95"/>
      <c r="Q536" s="95"/>
      <c r="R536" s="95"/>
      <c r="S536" s="95"/>
      <c r="T536" s="95"/>
      <c r="U536" s="95"/>
      <c r="V536" s="95"/>
      <c r="W536" s="95"/>
      <c r="X536" s="95"/>
      <c r="AP536" s="78"/>
      <c r="AQ536" s="125"/>
      <c r="AR536" s="78"/>
      <c r="AY536" s="78"/>
      <c r="AZ536" s="78"/>
      <c r="BA536" s="78"/>
    </row>
    <row r="537" spans="3:53" x14ac:dyDescent="0.3">
      <c r="C537" s="93"/>
      <c r="D537" s="94"/>
      <c r="E537" s="94"/>
      <c r="F537" s="94"/>
      <c r="G537" s="94"/>
      <c r="H537" s="94"/>
      <c r="I537" s="94"/>
      <c r="J537" s="94"/>
      <c r="K537" s="95"/>
      <c r="L537" s="95"/>
      <c r="M537" s="95"/>
      <c r="N537" s="95"/>
      <c r="O537" s="95"/>
      <c r="P537" s="95"/>
      <c r="Q537" s="95"/>
      <c r="R537" s="95"/>
      <c r="S537" s="95"/>
      <c r="T537" s="95"/>
      <c r="U537" s="95"/>
      <c r="V537" s="95"/>
      <c r="W537" s="95"/>
      <c r="X537" s="95"/>
      <c r="AP537" s="78"/>
      <c r="AQ537" s="125"/>
      <c r="AR537" s="78"/>
      <c r="AY537" s="78"/>
      <c r="AZ537" s="78"/>
      <c r="BA537" s="78"/>
    </row>
    <row r="538" spans="3:53" x14ac:dyDescent="0.3">
      <c r="C538" s="93"/>
      <c r="D538" s="94"/>
      <c r="E538" s="94"/>
      <c r="F538" s="94"/>
      <c r="G538" s="94"/>
      <c r="H538" s="94"/>
      <c r="I538" s="94"/>
      <c r="J538" s="94"/>
      <c r="K538" s="95"/>
      <c r="L538" s="95"/>
      <c r="M538" s="95"/>
      <c r="N538" s="95"/>
      <c r="O538" s="95"/>
      <c r="P538" s="95"/>
      <c r="Q538" s="95"/>
      <c r="R538" s="95"/>
      <c r="S538" s="95"/>
      <c r="T538" s="95"/>
      <c r="U538" s="95"/>
      <c r="V538" s="95"/>
      <c r="W538" s="95"/>
      <c r="X538" s="95"/>
      <c r="AP538" s="78"/>
      <c r="AQ538" s="125"/>
      <c r="AR538" s="78"/>
      <c r="AY538" s="78"/>
      <c r="AZ538" s="78"/>
      <c r="BA538" s="78"/>
    </row>
    <row r="539" spans="3:53" x14ac:dyDescent="0.3">
      <c r="C539" s="93"/>
      <c r="D539" s="94"/>
      <c r="E539" s="94"/>
      <c r="F539" s="94"/>
      <c r="G539" s="94"/>
      <c r="H539" s="94"/>
      <c r="I539" s="94"/>
      <c r="J539" s="94"/>
      <c r="K539" s="95"/>
      <c r="L539" s="95"/>
      <c r="M539" s="95"/>
      <c r="N539" s="95"/>
      <c r="O539" s="95"/>
      <c r="P539" s="95"/>
      <c r="Q539" s="95"/>
      <c r="R539" s="95"/>
      <c r="S539" s="95"/>
      <c r="T539" s="95"/>
      <c r="U539" s="95"/>
      <c r="V539" s="95"/>
      <c r="W539" s="95"/>
      <c r="X539" s="95"/>
      <c r="AP539" s="78"/>
      <c r="AQ539" s="125"/>
      <c r="AR539" s="78"/>
      <c r="AY539" s="78"/>
      <c r="AZ539" s="78"/>
      <c r="BA539" s="78"/>
    </row>
    <row r="540" spans="3:53" x14ac:dyDescent="0.3">
      <c r="C540" s="93"/>
      <c r="D540" s="94"/>
      <c r="E540" s="94"/>
      <c r="F540" s="94"/>
      <c r="G540" s="94"/>
      <c r="H540" s="94"/>
      <c r="I540" s="94"/>
      <c r="J540" s="94"/>
      <c r="K540" s="95"/>
      <c r="L540" s="95"/>
      <c r="M540" s="95"/>
      <c r="N540" s="95"/>
      <c r="O540" s="95"/>
      <c r="P540" s="95"/>
      <c r="Q540" s="95"/>
      <c r="R540" s="95"/>
      <c r="S540" s="95"/>
      <c r="T540" s="95"/>
      <c r="U540" s="95"/>
      <c r="V540" s="95"/>
      <c r="W540" s="95"/>
      <c r="X540" s="95"/>
      <c r="AP540" s="78"/>
      <c r="AQ540" s="125"/>
      <c r="AR540" s="78"/>
      <c r="AY540" s="78"/>
      <c r="AZ540" s="78"/>
      <c r="BA540" s="78"/>
    </row>
    <row r="541" spans="3:53" x14ac:dyDescent="0.3">
      <c r="C541" s="93"/>
      <c r="D541" s="94"/>
      <c r="E541" s="94"/>
      <c r="F541" s="94"/>
      <c r="G541" s="94"/>
      <c r="H541" s="94"/>
      <c r="I541" s="94"/>
      <c r="J541" s="94"/>
      <c r="K541" s="95"/>
      <c r="L541" s="95"/>
      <c r="M541" s="95"/>
      <c r="N541" s="95"/>
      <c r="O541" s="95"/>
      <c r="P541" s="95"/>
      <c r="Q541" s="95"/>
      <c r="R541" s="95"/>
      <c r="S541" s="95"/>
      <c r="T541" s="95"/>
      <c r="U541" s="95"/>
      <c r="V541" s="95"/>
      <c r="W541" s="95"/>
      <c r="X541" s="95"/>
      <c r="AP541" s="78"/>
      <c r="AQ541" s="125"/>
      <c r="AR541" s="78"/>
      <c r="AY541" s="78"/>
      <c r="AZ541" s="78"/>
      <c r="BA541" s="78"/>
    </row>
    <row r="542" spans="3:53" x14ac:dyDescent="0.3">
      <c r="C542" s="93"/>
      <c r="D542" s="94"/>
      <c r="E542" s="94"/>
      <c r="F542" s="94"/>
      <c r="G542" s="94"/>
      <c r="H542" s="94"/>
      <c r="I542" s="94"/>
      <c r="J542" s="94"/>
      <c r="K542" s="95"/>
      <c r="L542" s="95"/>
      <c r="M542" s="95"/>
      <c r="N542" s="95"/>
      <c r="O542" s="95"/>
      <c r="P542" s="95"/>
      <c r="Q542" s="95"/>
      <c r="R542" s="95"/>
      <c r="S542" s="95"/>
      <c r="T542" s="95"/>
      <c r="U542" s="95"/>
      <c r="V542" s="95"/>
      <c r="W542" s="95"/>
      <c r="X542" s="95"/>
      <c r="AP542" s="78"/>
      <c r="AQ542" s="125"/>
      <c r="AR542" s="78"/>
      <c r="AY542" s="78"/>
      <c r="AZ542" s="78"/>
      <c r="BA542" s="78"/>
    </row>
    <row r="543" spans="3:53" x14ac:dyDescent="0.3">
      <c r="C543" s="93"/>
      <c r="D543" s="94"/>
      <c r="E543" s="94"/>
      <c r="F543" s="94"/>
      <c r="G543" s="94"/>
      <c r="H543" s="94"/>
      <c r="I543" s="94"/>
      <c r="J543" s="94"/>
      <c r="K543" s="95"/>
      <c r="L543" s="95"/>
      <c r="M543" s="95"/>
      <c r="N543" s="95"/>
      <c r="O543" s="95"/>
      <c r="P543" s="95"/>
      <c r="Q543" s="95"/>
      <c r="R543" s="95"/>
      <c r="S543" s="95"/>
      <c r="T543" s="95"/>
      <c r="U543" s="95"/>
      <c r="V543" s="95"/>
      <c r="W543" s="95"/>
      <c r="X543" s="95"/>
      <c r="AP543" s="78"/>
      <c r="AQ543" s="125"/>
      <c r="AR543" s="78"/>
      <c r="AY543" s="78"/>
      <c r="AZ543" s="78"/>
      <c r="BA543" s="78"/>
    </row>
    <row r="544" spans="3:53" x14ac:dyDescent="0.3">
      <c r="C544" s="93"/>
      <c r="D544" s="94"/>
      <c r="E544" s="94"/>
      <c r="F544" s="94"/>
      <c r="G544" s="94"/>
      <c r="H544" s="94"/>
      <c r="I544" s="94"/>
      <c r="J544" s="94"/>
      <c r="K544" s="95"/>
      <c r="L544" s="95"/>
      <c r="M544" s="95"/>
      <c r="N544" s="95"/>
      <c r="O544" s="95"/>
      <c r="P544" s="95"/>
      <c r="Q544" s="95"/>
      <c r="R544" s="95"/>
      <c r="S544" s="95"/>
      <c r="T544" s="95"/>
      <c r="U544" s="95"/>
      <c r="V544" s="95"/>
      <c r="W544" s="95"/>
      <c r="X544" s="95"/>
      <c r="AP544" s="78"/>
      <c r="AQ544" s="125"/>
      <c r="AR544" s="78"/>
      <c r="AY544" s="78"/>
      <c r="AZ544" s="78"/>
      <c r="BA544" s="78"/>
    </row>
    <row r="545" spans="3:53" x14ac:dyDescent="0.3">
      <c r="C545" s="93"/>
      <c r="D545" s="94"/>
      <c r="E545" s="94"/>
      <c r="F545" s="94"/>
      <c r="G545" s="94"/>
      <c r="H545" s="94"/>
      <c r="I545" s="94"/>
      <c r="J545" s="94"/>
      <c r="K545" s="95"/>
      <c r="L545" s="95"/>
      <c r="M545" s="95"/>
      <c r="N545" s="95"/>
      <c r="O545" s="95"/>
      <c r="P545" s="95"/>
      <c r="Q545" s="95"/>
      <c r="R545" s="95"/>
      <c r="S545" s="95"/>
      <c r="T545" s="95"/>
      <c r="U545" s="95"/>
      <c r="V545" s="95"/>
      <c r="W545" s="95"/>
      <c r="X545" s="95"/>
      <c r="AP545" s="78"/>
      <c r="AQ545" s="125"/>
      <c r="AR545" s="78"/>
      <c r="AY545" s="78"/>
      <c r="AZ545" s="78"/>
      <c r="BA545" s="78"/>
    </row>
    <row r="546" spans="3:53" x14ac:dyDescent="0.3">
      <c r="C546" s="93"/>
      <c r="D546" s="94"/>
      <c r="E546" s="94"/>
      <c r="F546" s="94"/>
      <c r="G546" s="94"/>
      <c r="H546" s="94"/>
      <c r="I546" s="94"/>
      <c r="J546" s="94"/>
      <c r="K546" s="95"/>
      <c r="L546" s="95"/>
      <c r="M546" s="95"/>
      <c r="N546" s="95"/>
      <c r="O546" s="95"/>
      <c r="P546" s="95"/>
      <c r="Q546" s="95"/>
      <c r="R546" s="95"/>
      <c r="S546" s="95"/>
      <c r="T546" s="95"/>
      <c r="U546" s="95"/>
      <c r="V546" s="95"/>
      <c r="W546" s="95"/>
      <c r="X546" s="95"/>
      <c r="AP546" s="78"/>
      <c r="AQ546" s="125"/>
      <c r="AR546" s="78"/>
      <c r="AY546" s="78"/>
      <c r="AZ546" s="78"/>
      <c r="BA546" s="78"/>
    </row>
    <row r="547" spans="3:53" x14ac:dyDescent="0.3">
      <c r="C547" s="93"/>
      <c r="D547" s="94"/>
      <c r="E547" s="94"/>
      <c r="F547" s="94"/>
      <c r="G547" s="94"/>
      <c r="H547" s="94"/>
      <c r="I547" s="94"/>
      <c r="J547" s="94"/>
      <c r="K547" s="95"/>
      <c r="L547" s="95"/>
      <c r="M547" s="95"/>
      <c r="N547" s="95"/>
      <c r="O547" s="95"/>
      <c r="P547" s="95"/>
      <c r="Q547" s="95"/>
      <c r="R547" s="95"/>
      <c r="S547" s="95"/>
      <c r="T547" s="95"/>
      <c r="U547" s="95"/>
      <c r="V547" s="95"/>
      <c r="W547" s="95"/>
      <c r="X547" s="95"/>
      <c r="AP547" s="78"/>
      <c r="AQ547" s="125"/>
      <c r="AR547" s="78"/>
      <c r="AY547" s="78"/>
      <c r="AZ547" s="78"/>
      <c r="BA547" s="78"/>
    </row>
    <row r="548" spans="3:53" x14ac:dyDescent="0.3">
      <c r="C548" s="93"/>
      <c r="D548" s="94"/>
      <c r="E548" s="94"/>
      <c r="F548" s="94"/>
      <c r="G548" s="94"/>
      <c r="H548" s="94"/>
      <c r="I548" s="94"/>
      <c r="J548" s="94"/>
      <c r="K548" s="95"/>
      <c r="L548" s="95"/>
      <c r="M548" s="95"/>
      <c r="N548" s="95"/>
      <c r="O548" s="95"/>
      <c r="P548" s="95"/>
      <c r="Q548" s="95"/>
      <c r="R548" s="95"/>
      <c r="S548" s="95"/>
      <c r="T548" s="95"/>
      <c r="U548" s="95"/>
      <c r="V548" s="95"/>
      <c r="W548" s="95"/>
      <c r="X548" s="95"/>
      <c r="AP548" s="78"/>
      <c r="AQ548" s="125"/>
      <c r="AR548" s="78"/>
      <c r="AY548" s="78"/>
      <c r="AZ548" s="78"/>
      <c r="BA548" s="78"/>
    </row>
    <row r="549" spans="3:53" x14ac:dyDescent="0.3">
      <c r="C549" s="93"/>
      <c r="D549" s="94"/>
      <c r="E549" s="94"/>
      <c r="F549" s="94"/>
      <c r="G549" s="94"/>
      <c r="H549" s="94"/>
      <c r="I549" s="94"/>
      <c r="J549" s="94"/>
      <c r="K549" s="95"/>
      <c r="L549" s="95"/>
      <c r="M549" s="95"/>
      <c r="N549" s="95"/>
      <c r="O549" s="95"/>
      <c r="P549" s="95"/>
      <c r="Q549" s="95"/>
      <c r="R549" s="95"/>
      <c r="S549" s="95"/>
      <c r="T549" s="95"/>
      <c r="U549" s="95"/>
      <c r="V549" s="95"/>
      <c r="W549" s="95"/>
      <c r="X549" s="95"/>
      <c r="AP549" s="78"/>
      <c r="AQ549" s="125"/>
      <c r="AR549" s="78"/>
      <c r="AY549" s="78"/>
      <c r="AZ549" s="78"/>
      <c r="BA549" s="78"/>
    </row>
    <row r="550" spans="3:53" x14ac:dyDescent="0.3">
      <c r="C550" s="93"/>
      <c r="D550" s="94"/>
      <c r="E550" s="94"/>
      <c r="F550" s="94"/>
      <c r="G550" s="94"/>
      <c r="H550" s="94"/>
      <c r="I550" s="94"/>
      <c r="J550" s="94"/>
      <c r="K550" s="95"/>
      <c r="L550" s="95"/>
      <c r="M550" s="95"/>
      <c r="N550" s="95"/>
      <c r="O550" s="95"/>
      <c r="P550" s="95"/>
      <c r="Q550" s="95"/>
      <c r="R550" s="95"/>
      <c r="S550" s="95"/>
      <c r="T550" s="95"/>
      <c r="U550" s="95"/>
      <c r="V550" s="95"/>
      <c r="W550" s="95"/>
      <c r="X550" s="95"/>
      <c r="AP550" s="78"/>
      <c r="AQ550" s="125"/>
      <c r="AR550" s="78"/>
      <c r="AY550" s="78"/>
      <c r="AZ550" s="78"/>
      <c r="BA550" s="78"/>
    </row>
    <row r="551" spans="3:53" x14ac:dyDescent="0.3">
      <c r="C551" s="93"/>
      <c r="D551" s="94"/>
      <c r="E551" s="94"/>
      <c r="F551" s="94"/>
      <c r="G551" s="94"/>
      <c r="H551" s="94"/>
      <c r="I551" s="94"/>
      <c r="J551" s="94"/>
      <c r="K551" s="95"/>
      <c r="L551" s="95"/>
      <c r="M551" s="95"/>
      <c r="N551" s="95"/>
      <c r="O551" s="95"/>
      <c r="P551" s="95"/>
      <c r="Q551" s="95"/>
      <c r="R551" s="95"/>
      <c r="S551" s="95"/>
      <c r="T551" s="95"/>
      <c r="U551" s="95"/>
      <c r="V551" s="95"/>
      <c r="W551" s="95"/>
      <c r="X551" s="95"/>
      <c r="AP551" s="78"/>
      <c r="AQ551" s="125"/>
      <c r="AR551" s="78"/>
      <c r="AY551" s="78"/>
      <c r="AZ551" s="78"/>
      <c r="BA551" s="78"/>
    </row>
    <row r="552" spans="3:53" x14ac:dyDescent="0.3">
      <c r="C552" s="93"/>
      <c r="D552" s="94"/>
      <c r="E552" s="94"/>
      <c r="F552" s="94"/>
      <c r="G552" s="94"/>
      <c r="H552" s="94"/>
      <c r="I552" s="94"/>
      <c r="J552" s="94"/>
      <c r="K552" s="95"/>
      <c r="L552" s="95"/>
      <c r="M552" s="95"/>
      <c r="N552" s="95"/>
      <c r="O552" s="95"/>
      <c r="P552" s="95"/>
      <c r="Q552" s="95"/>
      <c r="R552" s="95"/>
      <c r="S552" s="95"/>
      <c r="T552" s="95"/>
      <c r="U552" s="95"/>
      <c r="V552" s="95"/>
      <c r="W552" s="95"/>
      <c r="X552" s="95"/>
      <c r="AP552" s="78"/>
      <c r="AQ552" s="125"/>
      <c r="AR552" s="78"/>
      <c r="AY552" s="78"/>
      <c r="AZ552" s="78"/>
      <c r="BA552" s="78"/>
    </row>
    <row r="553" spans="3:53" x14ac:dyDescent="0.3">
      <c r="C553" s="93"/>
      <c r="D553" s="94"/>
      <c r="E553" s="94"/>
      <c r="F553" s="94"/>
      <c r="G553" s="94"/>
      <c r="H553" s="94"/>
      <c r="I553" s="94"/>
      <c r="J553" s="94"/>
      <c r="K553" s="95"/>
      <c r="L553" s="95"/>
      <c r="M553" s="95"/>
      <c r="N553" s="95"/>
      <c r="O553" s="95"/>
      <c r="P553" s="95"/>
      <c r="Q553" s="95"/>
      <c r="R553" s="95"/>
      <c r="S553" s="95"/>
      <c r="T553" s="95"/>
      <c r="U553" s="95"/>
      <c r="V553" s="95"/>
      <c r="W553" s="95"/>
      <c r="X553" s="95"/>
      <c r="AP553" s="78"/>
      <c r="AQ553" s="125"/>
      <c r="AR553" s="78"/>
      <c r="AY553" s="78"/>
      <c r="AZ553" s="78"/>
      <c r="BA553" s="78"/>
    </row>
    <row r="554" spans="3:53" x14ac:dyDescent="0.3">
      <c r="C554" s="93"/>
      <c r="D554" s="94"/>
      <c r="E554" s="94"/>
      <c r="F554" s="94"/>
      <c r="G554" s="94"/>
      <c r="H554" s="94"/>
      <c r="I554" s="94"/>
      <c r="J554" s="94"/>
      <c r="K554" s="95"/>
      <c r="L554" s="95"/>
      <c r="M554" s="95"/>
      <c r="N554" s="95"/>
      <c r="O554" s="95"/>
      <c r="P554" s="95"/>
      <c r="Q554" s="95"/>
      <c r="R554" s="95"/>
      <c r="S554" s="95"/>
      <c r="T554" s="95"/>
      <c r="U554" s="95"/>
      <c r="V554" s="95"/>
      <c r="W554" s="95"/>
      <c r="X554" s="95"/>
      <c r="AP554" s="78"/>
      <c r="AQ554" s="125"/>
      <c r="AR554" s="78"/>
      <c r="AY554" s="78"/>
      <c r="AZ554" s="78"/>
      <c r="BA554" s="78"/>
    </row>
    <row r="555" spans="3:53" x14ac:dyDescent="0.3">
      <c r="C555" s="93"/>
      <c r="D555" s="94"/>
      <c r="E555" s="94"/>
      <c r="F555" s="94"/>
      <c r="G555" s="94"/>
      <c r="H555" s="94"/>
      <c r="I555" s="94"/>
      <c r="J555" s="94"/>
      <c r="K555" s="95"/>
      <c r="L555" s="95"/>
      <c r="M555" s="95"/>
      <c r="N555" s="95"/>
      <c r="O555" s="95"/>
      <c r="P555" s="95"/>
      <c r="Q555" s="95"/>
      <c r="R555" s="95"/>
      <c r="S555" s="95"/>
      <c r="T555" s="95"/>
      <c r="U555" s="95"/>
      <c r="V555" s="95"/>
      <c r="W555" s="95"/>
      <c r="X555" s="95"/>
      <c r="AP555" s="78"/>
      <c r="AQ555" s="125"/>
      <c r="AR555" s="78"/>
      <c r="AY555" s="78"/>
      <c r="AZ555" s="78"/>
      <c r="BA555" s="78"/>
    </row>
    <row r="556" spans="3:53" x14ac:dyDescent="0.3">
      <c r="C556" s="93"/>
      <c r="D556" s="94"/>
      <c r="E556" s="94"/>
      <c r="F556" s="94"/>
      <c r="G556" s="94"/>
      <c r="H556" s="94"/>
      <c r="I556" s="94"/>
      <c r="J556" s="94"/>
      <c r="K556" s="95"/>
      <c r="L556" s="95"/>
      <c r="M556" s="95"/>
      <c r="N556" s="95"/>
      <c r="O556" s="95"/>
      <c r="P556" s="95"/>
      <c r="Q556" s="95"/>
      <c r="R556" s="95"/>
      <c r="S556" s="95"/>
      <c r="T556" s="95"/>
      <c r="U556" s="95"/>
      <c r="V556" s="95"/>
      <c r="W556" s="95"/>
      <c r="X556" s="95"/>
      <c r="AP556" s="78"/>
      <c r="AQ556" s="125"/>
      <c r="AR556" s="78"/>
      <c r="AY556" s="78"/>
      <c r="AZ556" s="78"/>
      <c r="BA556" s="78"/>
    </row>
    <row r="557" spans="3:53" x14ac:dyDescent="0.3">
      <c r="C557" s="93"/>
      <c r="D557" s="94"/>
      <c r="E557" s="94"/>
      <c r="F557" s="94"/>
      <c r="G557" s="94"/>
      <c r="H557" s="94"/>
      <c r="I557" s="94"/>
      <c r="J557" s="94"/>
      <c r="K557" s="95"/>
      <c r="L557" s="95"/>
      <c r="M557" s="95"/>
      <c r="N557" s="95"/>
      <c r="O557" s="95"/>
      <c r="P557" s="95"/>
      <c r="Q557" s="95"/>
      <c r="R557" s="95"/>
      <c r="S557" s="95"/>
      <c r="T557" s="95"/>
      <c r="U557" s="95"/>
      <c r="V557" s="95"/>
      <c r="W557" s="95"/>
      <c r="X557" s="95"/>
      <c r="AP557" s="78"/>
      <c r="AQ557" s="125"/>
      <c r="AR557" s="78"/>
      <c r="AY557" s="78"/>
      <c r="AZ557" s="78"/>
      <c r="BA557" s="78"/>
    </row>
    <row r="558" spans="3:53" x14ac:dyDescent="0.3">
      <c r="C558" s="93"/>
      <c r="D558" s="94"/>
      <c r="E558" s="94"/>
      <c r="F558" s="94"/>
      <c r="G558" s="94"/>
      <c r="H558" s="94"/>
      <c r="I558" s="94"/>
      <c r="J558" s="94"/>
      <c r="K558" s="95"/>
      <c r="L558" s="95"/>
      <c r="M558" s="95"/>
      <c r="N558" s="95"/>
      <c r="O558" s="95"/>
      <c r="P558" s="95"/>
      <c r="Q558" s="95"/>
      <c r="R558" s="95"/>
      <c r="S558" s="95"/>
      <c r="T558" s="95"/>
      <c r="U558" s="95"/>
      <c r="V558" s="95"/>
      <c r="W558" s="95"/>
      <c r="X558" s="95"/>
      <c r="AP558" s="78"/>
      <c r="AQ558" s="125"/>
      <c r="AR558" s="78"/>
      <c r="AY558" s="78"/>
      <c r="AZ558" s="78"/>
      <c r="BA558" s="78"/>
    </row>
    <row r="559" spans="3:53" x14ac:dyDescent="0.3">
      <c r="C559" s="93"/>
      <c r="D559" s="94"/>
      <c r="E559" s="94"/>
      <c r="F559" s="94"/>
      <c r="G559" s="94"/>
      <c r="H559" s="94"/>
      <c r="I559" s="94"/>
      <c r="J559" s="94"/>
      <c r="K559" s="95"/>
      <c r="L559" s="95"/>
      <c r="M559" s="95"/>
      <c r="N559" s="95"/>
      <c r="O559" s="95"/>
      <c r="P559" s="95"/>
      <c r="Q559" s="95"/>
      <c r="R559" s="95"/>
      <c r="S559" s="95"/>
      <c r="T559" s="95"/>
      <c r="U559" s="95"/>
      <c r="V559" s="95"/>
      <c r="W559" s="95"/>
      <c r="X559" s="95"/>
      <c r="AP559" s="78"/>
      <c r="AQ559" s="125"/>
      <c r="AR559" s="78"/>
      <c r="AY559" s="78"/>
      <c r="AZ559" s="78"/>
      <c r="BA559" s="78"/>
    </row>
    <row r="560" spans="3:53" x14ac:dyDescent="0.3">
      <c r="C560" s="93"/>
      <c r="D560" s="94"/>
      <c r="E560" s="94"/>
      <c r="F560" s="94"/>
      <c r="G560" s="94"/>
      <c r="H560" s="94"/>
      <c r="I560" s="94"/>
      <c r="J560" s="94"/>
      <c r="K560" s="95"/>
      <c r="L560" s="95"/>
      <c r="M560" s="95"/>
      <c r="N560" s="95"/>
      <c r="O560" s="95"/>
      <c r="P560" s="95"/>
      <c r="Q560" s="95"/>
      <c r="R560" s="95"/>
      <c r="S560" s="95"/>
      <c r="T560" s="95"/>
      <c r="U560" s="95"/>
      <c r="V560" s="95"/>
      <c r="W560" s="95"/>
      <c r="X560" s="95"/>
      <c r="AP560" s="78"/>
      <c r="AQ560" s="125"/>
      <c r="AR560" s="78"/>
      <c r="AY560" s="78"/>
      <c r="AZ560" s="78"/>
      <c r="BA560" s="78"/>
    </row>
    <row r="561" spans="3:53" x14ac:dyDescent="0.3">
      <c r="C561" s="93"/>
      <c r="D561" s="94"/>
      <c r="E561" s="94"/>
      <c r="F561" s="94"/>
      <c r="G561" s="94"/>
      <c r="H561" s="94"/>
      <c r="I561" s="94"/>
      <c r="J561" s="94"/>
      <c r="K561" s="95"/>
      <c r="L561" s="95"/>
      <c r="M561" s="95"/>
      <c r="N561" s="95"/>
      <c r="O561" s="95"/>
      <c r="P561" s="95"/>
      <c r="Q561" s="95"/>
      <c r="R561" s="95"/>
      <c r="S561" s="95"/>
      <c r="T561" s="95"/>
      <c r="U561" s="95"/>
      <c r="V561" s="95"/>
      <c r="W561" s="95"/>
      <c r="X561" s="95"/>
      <c r="AP561" s="78"/>
      <c r="AQ561" s="125"/>
      <c r="AR561" s="78"/>
      <c r="AY561" s="78"/>
      <c r="AZ561" s="78"/>
      <c r="BA561" s="78"/>
    </row>
    <row r="562" spans="3:53" x14ac:dyDescent="0.3">
      <c r="C562" s="93"/>
      <c r="D562" s="94"/>
      <c r="E562" s="94"/>
      <c r="F562" s="94"/>
      <c r="G562" s="94"/>
      <c r="H562" s="94"/>
      <c r="I562" s="94"/>
      <c r="J562" s="94"/>
      <c r="K562" s="95"/>
      <c r="L562" s="95"/>
      <c r="M562" s="95"/>
      <c r="N562" s="95"/>
      <c r="O562" s="95"/>
      <c r="P562" s="95"/>
      <c r="Q562" s="95"/>
      <c r="R562" s="95"/>
      <c r="S562" s="95"/>
      <c r="T562" s="95"/>
      <c r="U562" s="95"/>
      <c r="V562" s="95"/>
      <c r="W562" s="95"/>
      <c r="X562" s="95"/>
      <c r="AP562" s="78"/>
      <c r="AQ562" s="125"/>
      <c r="AR562" s="78"/>
      <c r="AY562" s="78"/>
      <c r="AZ562" s="78"/>
      <c r="BA562" s="78"/>
    </row>
    <row r="563" spans="3:53" x14ac:dyDescent="0.3">
      <c r="C563" s="93"/>
      <c r="D563" s="94"/>
      <c r="E563" s="94"/>
      <c r="F563" s="94"/>
      <c r="G563" s="94"/>
      <c r="H563" s="94"/>
      <c r="I563" s="94"/>
      <c r="J563" s="94"/>
      <c r="K563" s="95"/>
      <c r="L563" s="95"/>
      <c r="M563" s="95"/>
      <c r="N563" s="95"/>
      <c r="O563" s="95"/>
      <c r="P563" s="95"/>
      <c r="Q563" s="95"/>
      <c r="R563" s="95"/>
      <c r="S563" s="95"/>
      <c r="T563" s="95"/>
      <c r="U563" s="95"/>
      <c r="V563" s="95"/>
      <c r="W563" s="95"/>
      <c r="X563" s="95"/>
      <c r="AP563" s="78"/>
      <c r="AQ563" s="125"/>
      <c r="AR563" s="78"/>
      <c r="AY563" s="78"/>
      <c r="AZ563" s="78"/>
      <c r="BA563" s="78"/>
    </row>
    <row r="564" spans="3:53" x14ac:dyDescent="0.3">
      <c r="C564" s="93"/>
      <c r="D564" s="94"/>
      <c r="E564" s="94"/>
      <c r="F564" s="94"/>
      <c r="G564" s="94"/>
      <c r="H564" s="94"/>
      <c r="I564" s="94"/>
      <c r="J564" s="94"/>
      <c r="K564" s="95"/>
      <c r="L564" s="95"/>
      <c r="M564" s="95"/>
      <c r="N564" s="95"/>
      <c r="O564" s="95"/>
      <c r="P564" s="95"/>
      <c r="Q564" s="95"/>
      <c r="R564" s="95"/>
      <c r="S564" s="95"/>
      <c r="T564" s="95"/>
      <c r="U564" s="95"/>
      <c r="V564" s="95"/>
      <c r="W564" s="95"/>
      <c r="X564" s="95"/>
      <c r="AP564" s="78"/>
      <c r="AQ564" s="125"/>
      <c r="AR564" s="78"/>
      <c r="AY564" s="78"/>
      <c r="AZ564" s="78"/>
      <c r="BA564" s="78"/>
    </row>
    <row r="565" spans="3:53" x14ac:dyDescent="0.3">
      <c r="C565" s="93"/>
      <c r="D565" s="94"/>
      <c r="E565" s="94"/>
      <c r="F565" s="94"/>
      <c r="G565" s="94"/>
      <c r="H565" s="94"/>
      <c r="I565" s="94"/>
      <c r="J565" s="94"/>
      <c r="K565" s="95"/>
      <c r="L565" s="95"/>
      <c r="M565" s="95"/>
      <c r="N565" s="95"/>
      <c r="O565" s="95"/>
      <c r="P565" s="95"/>
      <c r="Q565" s="95"/>
      <c r="R565" s="95"/>
      <c r="S565" s="95"/>
      <c r="T565" s="95"/>
      <c r="U565" s="95"/>
      <c r="V565" s="95"/>
      <c r="W565" s="95"/>
      <c r="X565" s="95"/>
      <c r="AP565" s="78"/>
      <c r="AQ565" s="125"/>
      <c r="AR565" s="78"/>
      <c r="AY565" s="78"/>
      <c r="AZ565" s="78"/>
      <c r="BA565" s="78"/>
    </row>
    <row r="566" spans="3:53" x14ac:dyDescent="0.3">
      <c r="C566" s="93"/>
      <c r="D566" s="94"/>
      <c r="E566" s="94"/>
      <c r="F566" s="94"/>
      <c r="G566" s="94"/>
      <c r="H566" s="94"/>
      <c r="I566" s="94"/>
      <c r="J566" s="94"/>
      <c r="K566" s="95"/>
      <c r="L566" s="95"/>
      <c r="M566" s="95"/>
      <c r="N566" s="95"/>
      <c r="O566" s="95"/>
      <c r="P566" s="95"/>
      <c r="Q566" s="95"/>
      <c r="R566" s="95"/>
      <c r="S566" s="95"/>
      <c r="T566" s="95"/>
      <c r="U566" s="95"/>
      <c r="V566" s="95"/>
      <c r="W566" s="95"/>
      <c r="X566" s="95"/>
      <c r="AP566" s="78"/>
      <c r="AQ566" s="125"/>
      <c r="AR566" s="78"/>
      <c r="AY566" s="78"/>
      <c r="AZ566" s="78"/>
      <c r="BA566" s="78"/>
    </row>
    <row r="567" spans="3:53" x14ac:dyDescent="0.3">
      <c r="C567" s="93"/>
      <c r="D567" s="94"/>
      <c r="E567" s="94"/>
      <c r="F567" s="94"/>
      <c r="G567" s="94"/>
      <c r="H567" s="94"/>
      <c r="I567" s="94"/>
      <c r="J567" s="94"/>
      <c r="K567" s="95"/>
      <c r="L567" s="95"/>
      <c r="M567" s="95"/>
      <c r="N567" s="95"/>
      <c r="O567" s="95"/>
      <c r="P567" s="95"/>
      <c r="Q567" s="95"/>
      <c r="R567" s="95"/>
      <c r="S567" s="95"/>
      <c r="T567" s="95"/>
      <c r="U567" s="95"/>
      <c r="V567" s="95"/>
      <c r="W567" s="95"/>
      <c r="X567" s="95"/>
      <c r="AP567" s="78"/>
      <c r="AQ567" s="125"/>
      <c r="AR567" s="78"/>
      <c r="AY567" s="78"/>
      <c r="AZ567" s="78"/>
      <c r="BA567" s="78"/>
    </row>
    <row r="568" spans="3:53" x14ac:dyDescent="0.3">
      <c r="C568" s="93"/>
      <c r="D568" s="94"/>
      <c r="E568" s="94"/>
      <c r="F568" s="94"/>
      <c r="G568" s="94"/>
      <c r="H568" s="94"/>
      <c r="I568" s="94"/>
      <c r="J568" s="94"/>
      <c r="K568" s="95"/>
      <c r="L568" s="95"/>
      <c r="M568" s="95"/>
      <c r="N568" s="95"/>
      <c r="O568" s="95"/>
      <c r="P568" s="95"/>
      <c r="Q568" s="95"/>
      <c r="R568" s="95"/>
      <c r="S568" s="95"/>
      <c r="T568" s="95"/>
      <c r="U568" s="95"/>
      <c r="V568" s="95"/>
      <c r="W568" s="95"/>
      <c r="X568" s="95"/>
      <c r="AP568" s="78"/>
      <c r="AQ568" s="125"/>
      <c r="AR568" s="78"/>
      <c r="AY568" s="78"/>
      <c r="AZ568" s="78"/>
      <c r="BA568" s="78"/>
    </row>
    <row r="569" spans="3:53" x14ac:dyDescent="0.3">
      <c r="C569" s="93"/>
      <c r="D569" s="94"/>
      <c r="E569" s="94"/>
      <c r="F569" s="94"/>
      <c r="G569" s="94"/>
      <c r="H569" s="94"/>
      <c r="I569" s="94"/>
      <c r="J569" s="94"/>
      <c r="K569" s="95"/>
      <c r="L569" s="95"/>
      <c r="M569" s="95"/>
      <c r="N569" s="95"/>
      <c r="O569" s="95"/>
      <c r="P569" s="95"/>
      <c r="Q569" s="95"/>
      <c r="R569" s="95"/>
      <c r="S569" s="95"/>
      <c r="T569" s="95"/>
      <c r="U569" s="95"/>
      <c r="V569" s="95"/>
      <c r="W569" s="95"/>
      <c r="X569" s="95"/>
      <c r="AP569" s="78"/>
      <c r="AQ569" s="125"/>
      <c r="AR569" s="78"/>
      <c r="AY569" s="78"/>
      <c r="AZ569" s="78"/>
      <c r="BA569" s="78"/>
    </row>
    <row r="570" spans="3:53" x14ac:dyDescent="0.3">
      <c r="C570" s="93"/>
      <c r="D570" s="94"/>
      <c r="E570" s="94"/>
      <c r="F570" s="94"/>
      <c r="G570" s="94"/>
      <c r="H570" s="94"/>
      <c r="I570" s="94"/>
      <c r="J570" s="94"/>
      <c r="K570" s="95"/>
      <c r="L570" s="95"/>
      <c r="M570" s="95"/>
      <c r="N570" s="95"/>
      <c r="O570" s="95"/>
      <c r="P570" s="95"/>
      <c r="Q570" s="95"/>
      <c r="R570" s="95"/>
      <c r="S570" s="95"/>
      <c r="T570" s="95"/>
      <c r="U570" s="95"/>
      <c r="V570" s="95"/>
      <c r="W570" s="95"/>
      <c r="X570" s="95"/>
      <c r="AP570" s="78"/>
      <c r="AQ570" s="125"/>
      <c r="AR570" s="78"/>
      <c r="AY570" s="78"/>
      <c r="AZ570" s="78"/>
      <c r="BA570" s="78"/>
    </row>
    <row r="571" spans="3:53" x14ac:dyDescent="0.3">
      <c r="C571" s="93"/>
      <c r="D571" s="94"/>
      <c r="E571" s="94"/>
      <c r="F571" s="94"/>
      <c r="G571" s="94"/>
      <c r="H571" s="94"/>
      <c r="I571" s="94"/>
      <c r="J571" s="94"/>
      <c r="K571" s="95"/>
      <c r="L571" s="95"/>
      <c r="M571" s="95"/>
      <c r="N571" s="95"/>
      <c r="O571" s="95"/>
      <c r="P571" s="95"/>
      <c r="Q571" s="95"/>
      <c r="R571" s="95"/>
      <c r="S571" s="95"/>
      <c r="T571" s="95"/>
      <c r="U571" s="95"/>
      <c r="V571" s="95"/>
      <c r="W571" s="95"/>
      <c r="X571" s="95"/>
      <c r="AP571" s="78"/>
      <c r="AQ571" s="125"/>
      <c r="AR571" s="78"/>
      <c r="AY571" s="78"/>
      <c r="AZ571" s="78"/>
      <c r="BA571" s="78"/>
    </row>
    <row r="572" spans="3:53" x14ac:dyDescent="0.3">
      <c r="C572" s="93"/>
      <c r="D572" s="94"/>
      <c r="E572" s="94"/>
      <c r="F572" s="94"/>
      <c r="G572" s="94"/>
      <c r="H572" s="94"/>
      <c r="I572" s="94"/>
      <c r="J572" s="94"/>
      <c r="K572" s="95"/>
      <c r="L572" s="95"/>
      <c r="M572" s="95"/>
      <c r="N572" s="95"/>
      <c r="O572" s="95"/>
      <c r="P572" s="95"/>
      <c r="Q572" s="95"/>
      <c r="R572" s="95"/>
      <c r="S572" s="95"/>
      <c r="T572" s="95"/>
      <c r="U572" s="95"/>
      <c r="V572" s="95"/>
      <c r="W572" s="95"/>
      <c r="X572" s="95"/>
      <c r="AP572" s="78"/>
      <c r="AQ572" s="125"/>
      <c r="AR572" s="78"/>
      <c r="AY572" s="78"/>
      <c r="AZ572" s="78"/>
      <c r="BA572" s="78"/>
    </row>
    <row r="573" spans="3:53" x14ac:dyDescent="0.3">
      <c r="C573" s="93"/>
      <c r="D573" s="94"/>
      <c r="E573" s="94"/>
      <c r="F573" s="94"/>
      <c r="G573" s="94"/>
      <c r="H573" s="94"/>
      <c r="I573" s="94"/>
      <c r="J573" s="94"/>
      <c r="K573" s="95"/>
      <c r="L573" s="95"/>
      <c r="M573" s="95"/>
      <c r="N573" s="95"/>
      <c r="O573" s="95"/>
      <c r="P573" s="95"/>
      <c r="Q573" s="95"/>
      <c r="R573" s="95"/>
      <c r="S573" s="95"/>
      <c r="T573" s="95"/>
      <c r="U573" s="95"/>
      <c r="V573" s="95"/>
      <c r="W573" s="95"/>
      <c r="X573" s="95"/>
      <c r="AP573" s="78"/>
      <c r="AQ573" s="125"/>
      <c r="AR573" s="78"/>
      <c r="AY573" s="78"/>
      <c r="AZ573" s="78"/>
      <c r="BA573" s="78"/>
    </row>
    <row r="574" spans="3:53" x14ac:dyDescent="0.3">
      <c r="C574" s="93"/>
      <c r="D574" s="94"/>
      <c r="E574" s="94"/>
      <c r="F574" s="94"/>
      <c r="G574" s="94"/>
      <c r="H574" s="94"/>
      <c r="I574" s="94"/>
      <c r="J574" s="94"/>
      <c r="K574" s="95"/>
      <c r="L574" s="95"/>
      <c r="M574" s="95"/>
      <c r="N574" s="95"/>
      <c r="O574" s="95"/>
      <c r="P574" s="95"/>
      <c r="Q574" s="95"/>
      <c r="R574" s="95"/>
      <c r="S574" s="95"/>
      <c r="T574" s="95"/>
      <c r="U574" s="95"/>
      <c r="V574" s="95"/>
      <c r="W574" s="95"/>
      <c r="X574" s="95"/>
      <c r="AP574" s="78"/>
      <c r="AQ574" s="125"/>
      <c r="AR574" s="78"/>
      <c r="AY574" s="78"/>
      <c r="AZ574" s="78"/>
      <c r="BA574" s="78"/>
    </row>
    <row r="575" spans="3:53" x14ac:dyDescent="0.3">
      <c r="C575" s="93"/>
      <c r="D575" s="94"/>
      <c r="E575" s="94"/>
      <c r="F575" s="94"/>
      <c r="G575" s="94"/>
      <c r="H575" s="94"/>
      <c r="I575" s="94"/>
      <c r="J575" s="94"/>
      <c r="K575" s="95"/>
      <c r="L575" s="95"/>
      <c r="M575" s="95"/>
      <c r="N575" s="95"/>
      <c r="O575" s="95"/>
      <c r="P575" s="95"/>
      <c r="Q575" s="95"/>
      <c r="R575" s="95"/>
      <c r="S575" s="95"/>
      <c r="T575" s="95"/>
      <c r="U575" s="95"/>
      <c r="V575" s="95"/>
      <c r="W575" s="95"/>
      <c r="X575" s="95"/>
      <c r="AP575" s="78"/>
      <c r="AQ575" s="125"/>
      <c r="AR575" s="78"/>
      <c r="AY575" s="78"/>
      <c r="AZ575" s="78"/>
      <c r="BA575" s="78"/>
    </row>
    <row r="576" spans="3:53" x14ac:dyDescent="0.3">
      <c r="C576" s="93"/>
      <c r="D576" s="94"/>
      <c r="E576" s="94"/>
      <c r="F576" s="94"/>
      <c r="G576" s="94"/>
      <c r="H576" s="94"/>
      <c r="I576" s="94"/>
      <c r="J576" s="94"/>
      <c r="K576" s="95"/>
      <c r="L576" s="95"/>
      <c r="M576" s="95"/>
      <c r="N576" s="95"/>
      <c r="O576" s="95"/>
      <c r="P576" s="95"/>
      <c r="Q576" s="95"/>
      <c r="R576" s="95"/>
      <c r="S576" s="95"/>
      <c r="T576" s="95"/>
      <c r="U576" s="95"/>
      <c r="V576" s="95"/>
      <c r="W576" s="95"/>
      <c r="X576" s="95"/>
      <c r="AP576" s="78"/>
      <c r="AQ576" s="125"/>
      <c r="AR576" s="78"/>
      <c r="AY576" s="78"/>
      <c r="AZ576" s="78"/>
      <c r="BA576" s="78"/>
    </row>
    <row r="577" spans="3:53" x14ac:dyDescent="0.3">
      <c r="C577" s="93"/>
      <c r="D577" s="94"/>
      <c r="E577" s="94"/>
      <c r="F577" s="94"/>
      <c r="G577" s="94"/>
      <c r="H577" s="94"/>
      <c r="I577" s="94"/>
      <c r="J577" s="94"/>
      <c r="K577" s="95"/>
      <c r="L577" s="95"/>
      <c r="M577" s="95"/>
      <c r="N577" s="95"/>
      <c r="O577" s="95"/>
      <c r="P577" s="95"/>
      <c r="Q577" s="95"/>
      <c r="R577" s="95"/>
      <c r="S577" s="95"/>
      <c r="T577" s="95"/>
      <c r="U577" s="95"/>
      <c r="V577" s="95"/>
      <c r="W577" s="95"/>
      <c r="X577" s="95"/>
      <c r="AP577" s="78"/>
      <c r="AQ577" s="125"/>
      <c r="AR577" s="78"/>
      <c r="AY577" s="78"/>
      <c r="AZ577" s="78"/>
      <c r="BA577" s="78"/>
    </row>
    <row r="578" spans="3:53" x14ac:dyDescent="0.3">
      <c r="C578" s="93"/>
      <c r="D578" s="94"/>
      <c r="E578" s="94"/>
      <c r="F578" s="94"/>
      <c r="G578" s="94"/>
      <c r="H578" s="94"/>
      <c r="I578" s="94"/>
      <c r="J578" s="94"/>
      <c r="K578" s="95"/>
      <c r="L578" s="95"/>
      <c r="M578" s="95"/>
      <c r="N578" s="95"/>
      <c r="O578" s="95"/>
      <c r="P578" s="95"/>
      <c r="Q578" s="95"/>
      <c r="R578" s="95"/>
      <c r="S578" s="95"/>
      <c r="T578" s="95"/>
      <c r="U578" s="95"/>
      <c r="V578" s="95"/>
      <c r="W578" s="95"/>
      <c r="X578" s="95"/>
      <c r="AP578" s="78"/>
      <c r="AQ578" s="125"/>
      <c r="AR578" s="78"/>
      <c r="AY578" s="78"/>
      <c r="AZ578" s="78"/>
      <c r="BA578" s="78"/>
    </row>
    <row r="579" spans="3:53" x14ac:dyDescent="0.3">
      <c r="C579" s="93"/>
      <c r="D579" s="96"/>
      <c r="E579" s="96"/>
      <c r="F579" s="96"/>
      <c r="G579" s="96"/>
      <c r="H579" s="96"/>
      <c r="I579" s="96"/>
      <c r="J579" s="96"/>
      <c r="K579" s="95"/>
      <c r="L579" s="95"/>
      <c r="M579" s="95"/>
      <c r="N579" s="95"/>
      <c r="O579" s="95"/>
      <c r="P579" s="95"/>
      <c r="Q579" s="95"/>
      <c r="R579" s="95"/>
      <c r="S579" s="95"/>
      <c r="T579" s="95"/>
      <c r="U579" s="95"/>
      <c r="V579" s="95"/>
      <c r="W579" s="95"/>
      <c r="X579" s="95"/>
      <c r="AP579" s="78"/>
      <c r="AQ579" s="125"/>
      <c r="AR579" s="78"/>
      <c r="AY579" s="78"/>
      <c r="AZ579" s="78"/>
      <c r="BA579" s="78"/>
    </row>
    <row r="580" spans="3:53" x14ac:dyDescent="0.3">
      <c r="C580" s="93"/>
      <c r="D580" s="96"/>
      <c r="E580" s="96"/>
      <c r="F580" s="96"/>
      <c r="G580" s="96"/>
      <c r="H580" s="96"/>
      <c r="I580" s="96"/>
      <c r="J580" s="96"/>
      <c r="K580" s="95"/>
      <c r="L580" s="95"/>
      <c r="M580" s="95"/>
      <c r="N580" s="95"/>
      <c r="O580" s="95"/>
      <c r="P580" s="95"/>
      <c r="Q580" s="95"/>
      <c r="R580" s="95"/>
      <c r="S580" s="95"/>
      <c r="T580" s="95"/>
      <c r="U580" s="95"/>
      <c r="V580" s="95"/>
      <c r="W580" s="95"/>
      <c r="X580" s="95"/>
      <c r="AP580" s="78"/>
      <c r="AQ580" s="125"/>
      <c r="AR580" s="78"/>
      <c r="AY580" s="78"/>
      <c r="AZ580" s="78"/>
      <c r="BA580" s="78"/>
    </row>
    <row r="581" spans="3:53" x14ac:dyDescent="0.3">
      <c r="C581" s="93"/>
      <c r="D581" s="96"/>
      <c r="E581" s="96"/>
      <c r="F581" s="96"/>
      <c r="G581" s="96"/>
      <c r="H581" s="96"/>
      <c r="I581" s="96"/>
      <c r="J581" s="96"/>
      <c r="K581" s="95"/>
      <c r="L581" s="95"/>
      <c r="M581" s="95"/>
      <c r="N581" s="95"/>
      <c r="O581" s="95"/>
      <c r="P581" s="95"/>
      <c r="Q581" s="95"/>
      <c r="R581" s="95"/>
      <c r="S581" s="95"/>
      <c r="T581" s="95"/>
      <c r="U581" s="95"/>
      <c r="V581" s="95"/>
      <c r="W581" s="95"/>
      <c r="X581" s="95"/>
      <c r="AP581" s="78"/>
      <c r="AQ581" s="125"/>
      <c r="AR581" s="78"/>
      <c r="AY581" s="78"/>
      <c r="AZ581" s="78"/>
      <c r="BA581" s="78"/>
    </row>
    <row r="582" spans="3:53" x14ac:dyDescent="0.3">
      <c r="C582" s="93"/>
      <c r="D582" s="96"/>
      <c r="E582" s="96"/>
      <c r="F582" s="96"/>
      <c r="G582" s="96"/>
      <c r="H582" s="96"/>
      <c r="I582" s="96"/>
      <c r="J582" s="96"/>
      <c r="K582" s="95"/>
      <c r="L582" s="95"/>
      <c r="M582" s="95"/>
      <c r="N582" s="95"/>
      <c r="O582" s="95"/>
      <c r="P582" s="95"/>
      <c r="Q582" s="95"/>
      <c r="R582" s="95"/>
      <c r="S582" s="95"/>
      <c r="T582" s="95"/>
      <c r="U582" s="95"/>
      <c r="V582" s="95"/>
      <c r="W582" s="95"/>
      <c r="X582" s="95"/>
      <c r="AP582" s="78"/>
      <c r="AQ582" s="125"/>
      <c r="AR582" s="78"/>
      <c r="AY582" s="78"/>
      <c r="AZ582" s="78"/>
      <c r="BA582" s="78"/>
    </row>
    <row r="583" spans="3:53" x14ac:dyDescent="0.3">
      <c r="C583" s="97"/>
      <c r="D583" s="98"/>
      <c r="E583" s="98"/>
      <c r="F583" s="98"/>
      <c r="G583" s="98"/>
      <c r="H583" s="98"/>
      <c r="I583" s="98"/>
      <c r="J583" s="98"/>
      <c r="K583" s="98"/>
      <c r="L583" s="98"/>
      <c r="M583" s="98"/>
      <c r="N583" s="98"/>
      <c r="O583" s="98"/>
      <c r="P583" s="98"/>
      <c r="Q583" s="98"/>
      <c r="R583" s="98"/>
      <c r="S583" s="98"/>
      <c r="T583" s="98"/>
      <c r="U583" s="98"/>
      <c r="V583" s="98"/>
      <c r="W583" s="98"/>
      <c r="X583" s="98"/>
      <c r="AP583" s="78"/>
      <c r="AQ583" s="125"/>
      <c r="AR583" s="78"/>
      <c r="AY583" s="78"/>
      <c r="AZ583" s="78"/>
      <c r="BA583" s="78"/>
    </row>
    <row r="584" spans="3:53" x14ac:dyDescent="0.3">
      <c r="C584" s="93"/>
      <c r="D584" s="96"/>
      <c r="E584" s="96"/>
      <c r="F584" s="96"/>
      <c r="G584" s="96"/>
      <c r="H584" s="96"/>
      <c r="I584" s="96"/>
      <c r="J584" s="96"/>
      <c r="K584" s="95"/>
      <c r="L584" s="95"/>
      <c r="M584" s="95"/>
      <c r="N584" s="95"/>
      <c r="O584" s="95"/>
      <c r="P584" s="95"/>
      <c r="Q584" s="95"/>
      <c r="R584" s="95"/>
      <c r="S584" s="95"/>
      <c r="T584" s="95"/>
      <c r="U584" s="95"/>
      <c r="V584" s="95"/>
      <c r="W584" s="95"/>
      <c r="X584" s="95"/>
      <c r="AP584" s="78"/>
      <c r="AQ584" s="125"/>
      <c r="AR584" s="78"/>
      <c r="AY584" s="78"/>
      <c r="AZ584" s="78"/>
      <c r="BA584" s="78"/>
    </row>
    <row r="585" spans="3:53" x14ac:dyDescent="0.3">
      <c r="C585" s="93"/>
      <c r="D585" s="96"/>
      <c r="E585" s="96"/>
      <c r="F585" s="96"/>
      <c r="G585" s="96"/>
      <c r="H585" s="96"/>
      <c r="I585" s="96"/>
      <c r="J585" s="96"/>
      <c r="K585" s="95"/>
      <c r="L585" s="95"/>
      <c r="M585" s="95"/>
      <c r="N585" s="95"/>
      <c r="O585" s="95"/>
      <c r="P585" s="95"/>
      <c r="Q585" s="95"/>
      <c r="R585" s="95"/>
      <c r="S585" s="95"/>
      <c r="T585" s="95"/>
      <c r="U585" s="95"/>
      <c r="V585" s="95"/>
      <c r="W585" s="95"/>
      <c r="X585" s="95"/>
      <c r="AP585" s="78"/>
      <c r="AQ585" s="125"/>
      <c r="AR585" s="78"/>
      <c r="AY585" s="78"/>
      <c r="AZ585" s="78"/>
      <c r="BA585" s="78"/>
    </row>
    <row r="586" spans="3:53" x14ac:dyDescent="0.3">
      <c r="C586" s="97"/>
      <c r="D586" s="98"/>
      <c r="E586" s="98"/>
      <c r="F586" s="98"/>
      <c r="G586" s="98"/>
      <c r="H586" s="98"/>
      <c r="I586" s="98"/>
      <c r="J586" s="98"/>
      <c r="K586" s="98"/>
      <c r="L586" s="98"/>
      <c r="M586" s="98"/>
      <c r="N586" s="98"/>
      <c r="O586" s="98"/>
      <c r="P586" s="98"/>
      <c r="Q586" s="98"/>
      <c r="R586" s="98"/>
      <c r="S586" s="98"/>
      <c r="T586" s="98"/>
      <c r="U586" s="98"/>
      <c r="V586" s="98"/>
      <c r="W586" s="98"/>
      <c r="X586" s="98"/>
      <c r="AP586" s="78"/>
      <c r="AQ586" s="125"/>
      <c r="AR586" s="78"/>
      <c r="AY586" s="78"/>
      <c r="AZ586" s="78"/>
      <c r="BA586" s="78"/>
    </row>
    <row r="587" spans="3:53" x14ac:dyDescent="0.3">
      <c r="C587" s="93"/>
      <c r="K587" s="95"/>
      <c r="L587" s="95"/>
      <c r="M587" s="95"/>
      <c r="N587" s="95"/>
      <c r="O587" s="95"/>
      <c r="P587" s="95"/>
      <c r="Q587" s="95"/>
      <c r="R587" s="95"/>
      <c r="S587" s="95"/>
      <c r="T587" s="95"/>
      <c r="U587" s="95"/>
      <c r="V587" s="95"/>
      <c r="W587" s="95"/>
      <c r="X587" s="95"/>
      <c r="AP587" s="78"/>
      <c r="AQ587" s="125"/>
      <c r="AR587" s="78"/>
      <c r="AY587" s="78"/>
      <c r="AZ587" s="78"/>
      <c r="BA587" s="78"/>
    </row>
    <row r="588" spans="3:53" x14ac:dyDescent="0.3">
      <c r="C588" s="93"/>
      <c r="K588" s="95"/>
      <c r="L588" s="95"/>
      <c r="M588" s="95"/>
      <c r="N588" s="95"/>
      <c r="O588" s="95"/>
      <c r="P588" s="95"/>
      <c r="Q588" s="95"/>
      <c r="R588" s="95"/>
      <c r="S588" s="95"/>
      <c r="T588" s="95"/>
      <c r="U588" s="95"/>
      <c r="V588" s="95"/>
      <c r="W588" s="95"/>
      <c r="X588" s="95"/>
      <c r="AP588" s="78"/>
      <c r="AQ588" s="125"/>
      <c r="AR588" s="78"/>
      <c r="AY588" s="78"/>
      <c r="AZ588" s="78"/>
      <c r="BA588" s="78"/>
    </row>
    <row r="589" spans="3:53" x14ac:dyDescent="0.3">
      <c r="C589" s="93"/>
      <c r="K589" s="95"/>
      <c r="L589" s="95"/>
      <c r="M589" s="95"/>
      <c r="N589" s="95"/>
      <c r="O589" s="95"/>
      <c r="P589" s="95"/>
      <c r="Q589" s="95"/>
      <c r="R589" s="95"/>
      <c r="S589" s="95"/>
      <c r="T589" s="95"/>
      <c r="U589" s="95"/>
      <c r="V589" s="95"/>
      <c r="W589" s="95"/>
      <c r="X589" s="95"/>
      <c r="AP589" s="78"/>
      <c r="AQ589" s="125"/>
      <c r="AR589" s="78"/>
      <c r="AY589" s="78"/>
      <c r="AZ589" s="78"/>
      <c r="BA589" s="78"/>
    </row>
    <row r="590" spans="3:53" x14ac:dyDescent="0.3">
      <c r="C590" s="93"/>
      <c r="K590" s="95"/>
      <c r="L590" s="95"/>
      <c r="M590" s="95"/>
      <c r="N590" s="95"/>
      <c r="O590" s="95"/>
      <c r="P590" s="95"/>
      <c r="Q590" s="95"/>
      <c r="R590" s="95"/>
      <c r="S590" s="95"/>
      <c r="T590" s="95"/>
      <c r="U590" s="95"/>
      <c r="V590" s="95"/>
      <c r="W590" s="95"/>
      <c r="X590" s="95"/>
      <c r="AP590" s="78"/>
      <c r="AQ590" s="125"/>
      <c r="AR590" s="78"/>
      <c r="AY590" s="78"/>
      <c r="AZ590" s="78"/>
      <c r="BA590" s="78"/>
    </row>
    <row r="591" spans="3:53" x14ac:dyDescent="0.3">
      <c r="C591" s="93"/>
      <c r="K591" s="95"/>
      <c r="L591" s="95"/>
      <c r="M591" s="95"/>
      <c r="N591" s="95"/>
      <c r="O591" s="95"/>
      <c r="P591" s="95"/>
      <c r="Q591" s="95"/>
      <c r="R591" s="95"/>
      <c r="S591" s="95"/>
      <c r="T591" s="95"/>
      <c r="U591" s="95"/>
      <c r="V591" s="95"/>
      <c r="W591" s="95"/>
      <c r="X591" s="95"/>
      <c r="AP591" s="78"/>
      <c r="AQ591" s="125"/>
      <c r="AR591" s="78"/>
      <c r="AY591" s="78"/>
      <c r="AZ591" s="78"/>
      <c r="BA591" s="78"/>
    </row>
    <row r="592" spans="3:53" x14ac:dyDescent="0.3">
      <c r="C592" s="93"/>
      <c r="K592" s="95"/>
      <c r="L592" s="95"/>
      <c r="M592" s="95"/>
      <c r="N592" s="95"/>
      <c r="O592" s="95"/>
      <c r="P592" s="95"/>
      <c r="Q592" s="95"/>
      <c r="R592" s="95"/>
      <c r="S592" s="95"/>
      <c r="T592" s="95"/>
      <c r="U592" s="95"/>
      <c r="V592" s="95"/>
      <c r="W592" s="95"/>
      <c r="X592" s="95"/>
      <c r="AP592" s="78"/>
      <c r="AQ592" s="125"/>
      <c r="AR592" s="78"/>
      <c r="AY592" s="78"/>
      <c r="AZ592" s="78"/>
      <c r="BA592" s="78"/>
    </row>
    <row r="593" spans="3:53" x14ac:dyDescent="0.3">
      <c r="C593" s="93"/>
      <c r="K593" s="95"/>
      <c r="L593" s="95"/>
      <c r="M593" s="95"/>
      <c r="N593" s="95"/>
      <c r="O593" s="95"/>
      <c r="P593" s="95"/>
      <c r="Q593" s="95"/>
      <c r="R593" s="95"/>
      <c r="S593" s="95"/>
      <c r="T593" s="95"/>
      <c r="U593" s="95"/>
      <c r="V593" s="95"/>
      <c r="W593" s="95"/>
      <c r="X593" s="95"/>
      <c r="AP593" s="78"/>
      <c r="AQ593" s="125"/>
      <c r="AR593" s="78"/>
      <c r="AY593" s="78"/>
      <c r="AZ593" s="78"/>
      <c r="BA593" s="78"/>
    </row>
    <row r="594" spans="3:53" x14ac:dyDescent="0.3">
      <c r="C594" s="93"/>
      <c r="K594" s="95"/>
      <c r="L594" s="95"/>
      <c r="M594" s="95"/>
      <c r="N594" s="95"/>
      <c r="O594" s="95"/>
      <c r="P594" s="95"/>
      <c r="Q594" s="95"/>
      <c r="R594" s="95"/>
      <c r="S594" s="95"/>
      <c r="T594" s="95"/>
      <c r="U594" s="95"/>
      <c r="V594" s="95"/>
      <c r="W594" s="95"/>
      <c r="X594" s="95"/>
      <c r="AP594" s="78"/>
      <c r="AQ594" s="125"/>
      <c r="AR594" s="78"/>
      <c r="AY594" s="78"/>
      <c r="AZ594" s="78"/>
      <c r="BA594" s="78"/>
    </row>
    <row r="595" spans="3:53" x14ac:dyDescent="0.3">
      <c r="C595" s="93"/>
      <c r="K595" s="95"/>
      <c r="L595" s="95"/>
      <c r="M595" s="95"/>
      <c r="N595" s="95"/>
      <c r="O595" s="95"/>
      <c r="P595" s="95"/>
      <c r="Q595" s="95"/>
      <c r="R595" s="95"/>
      <c r="S595" s="95"/>
      <c r="T595" s="95"/>
      <c r="U595" s="95"/>
      <c r="V595" s="95"/>
      <c r="W595" s="95"/>
      <c r="X595" s="95"/>
      <c r="AP595" s="78"/>
      <c r="AQ595" s="125"/>
      <c r="AR595" s="78"/>
      <c r="AY595" s="78"/>
      <c r="AZ595" s="78"/>
      <c r="BA595" s="78"/>
    </row>
    <row r="596" spans="3:53" x14ac:dyDescent="0.3">
      <c r="C596" s="93"/>
      <c r="K596" s="95"/>
      <c r="L596" s="95"/>
      <c r="M596" s="95"/>
      <c r="N596" s="95"/>
      <c r="O596" s="95"/>
      <c r="P596" s="95"/>
      <c r="Q596" s="95"/>
      <c r="R596" s="95"/>
      <c r="S596" s="95"/>
      <c r="T596" s="95"/>
      <c r="U596" s="95"/>
      <c r="V596" s="95"/>
      <c r="W596" s="95"/>
      <c r="X596" s="95"/>
      <c r="AP596" s="78"/>
      <c r="AQ596" s="125"/>
      <c r="AR596" s="78"/>
      <c r="AY596" s="78"/>
      <c r="AZ596" s="78"/>
      <c r="BA596" s="78"/>
    </row>
    <row r="597" spans="3:53" x14ac:dyDescent="0.3">
      <c r="C597" s="93"/>
      <c r="K597" s="95"/>
      <c r="L597" s="95"/>
      <c r="M597" s="95"/>
      <c r="N597" s="95"/>
      <c r="O597" s="95"/>
      <c r="P597" s="95"/>
      <c r="Q597" s="95"/>
      <c r="R597" s="95"/>
      <c r="S597" s="95"/>
      <c r="T597" s="95"/>
      <c r="U597" s="95"/>
      <c r="V597" s="95"/>
      <c r="W597" s="95"/>
      <c r="X597" s="95"/>
      <c r="AP597" s="78"/>
      <c r="AQ597" s="125"/>
      <c r="AR597" s="78"/>
      <c r="AY597" s="78"/>
      <c r="AZ597" s="78"/>
      <c r="BA597" s="78"/>
    </row>
    <row r="598" spans="3:53" x14ac:dyDescent="0.3">
      <c r="C598" s="93"/>
      <c r="K598" s="95"/>
      <c r="L598" s="95"/>
      <c r="M598" s="95"/>
      <c r="N598" s="95"/>
      <c r="O598" s="95"/>
      <c r="P598" s="95"/>
      <c r="Q598" s="95"/>
      <c r="R598" s="95"/>
      <c r="S598" s="95"/>
      <c r="T598" s="95"/>
      <c r="U598" s="95"/>
      <c r="V598" s="95"/>
      <c r="W598" s="95"/>
      <c r="X598" s="95"/>
      <c r="AP598" s="78"/>
      <c r="AQ598" s="125"/>
      <c r="AR598" s="78"/>
      <c r="AY598" s="78"/>
      <c r="AZ598" s="78"/>
      <c r="BA598" s="78"/>
    </row>
    <row r="599" spans="3:53" x14ac:dyDescent="0.3">
      <c r="C599" s="93"/>
      <c r="K599" s="95"/>
      <c r="L599" s="95"/>
      <c r="M599" s="95"/>
      <c r="N599" s="95"/>
      <c r="O599" s="95"/>
      <c r="P599" s="95"/>
      <c r="Q599" s="95"/>
      <c r="R599" s="95"/>
      <c r="S599" s="95"/>
      <c r="T599" s="95"/>
      <c r="U599" s="95"/>
      <c r="V599" s="95"/>
      <c r="W599" s="95"/>
      <c r="X599" s="95"/>
      <c r="AP599" s="78"/>
      <c r="AQ599" s="125"/>
      <c r="AR599" s="78"/>
      <c r="AY599" s="78"/>
      <c r="AZ599" s="78"/>
      <c r="BA599" s="78"/>
    </row>
    <row r="600" spans="3:53" x14ac:dyDescent="0.3">
      <c r="C600" s="93"/>
      <c r="K600" s="95"/>
      <c r="L600" s="95"/>
      <c r="M600" s="95"/>
      <c r="N600" s="95"/>
      <c r="O600" s="95"/>
      <c r="P600" s="95"/>
      <c r="Q600" s="95"/>
      <c r="R600" s="95"/>
      <c r="S600" s="95"/>
      <c r="T600" s="95"/>
      <c r="U600" s="95"/>
      <c r="V600" s="95"/>
      <c r="W600" s="95"/>
      <c r="X600" s="95"/>
      <c r="AP600" s="78"/>
      <c r="AQ600" s="125"/>
      <c r="AR600" s="78"/>
      <c r="AY600" s="78"/>
      <c r="AZ600" s="78"/>
      <c r="BA600" s="78"/>
    </row>
    <row r="601" spans="3:53" x14ac:dyDescent="0.3">
      <c r="C601" s="93"/>
      <c r="D601" s="96"/>
      <c r="E601" s="96"/>
      <c r="F601" s="96"/>
      <c r="G601" s="96"/>
      <c r="H601" s="96"/>
      <c r="I601" s="96"/>
      <c r="J601" s="96"/>
      <c r="K601" s="95"/>
      <c r="L601" s="95"/>
      <c r="M601" s="95"/>
      <c r="N601" s="95"/>
      <c r="O601" s="95"/>
      <c r="P601" s="95"/>
      <c r="Q601" s="95"/>
      <c r="R601" s="95"/>
      <c r="S601" s="95"/>
      <c r="T601" s="95"/>
      <c r="U601" s="95"/>
      <c r="V601" s="95"/>
      <c r="W601" s="95"/>
      <c r="X601" s="95"/>
      <c r="AP601" s="78"/>
      <c r="AQ601" s="125"/>
      <c r="AR601" s="78"/>
      <c r="AY601" s="78"/>
      <c r="AZ601" s="78"/>
      <c r="BA601" s="78"/>
    </row>
    <row r="602" spans="3:53" x14ac:dyDescent="0.3">
      <c r="C602" s="93"/>
      <c r="K602" s="95"/>
      <c r="L602" s="95"/>
      <c r="M602" s="95"/>
      <c r="N602" s="95"/>
      <c r="O602" s="95"/>
      <c r="P602" s="95"/>
      <c r="Q602" s="95"/>
      <c r="R602" s="95"/>
      <c r="S602" s="95"/>
      <c r="T602" s="95"/>
      <c r="U602" s="95"/>
      <c r="V602" s="95"/>
      <c r="W602" s="95"/>
      <c r="X602" s="95"/>
      <c r="AP602" s="78"/>
      <c r="AQ602" s="125"/>
      <c r="AR602" s="78"/>
      <c r="AY602" s="78"/>
      <c r="AZ602" s="78"/>
      <c r="BA602" s="78"/>
    </row>
    <row r="603" spans="3:53" x14ac:dyDescent="0.3">
      <c r="C603" s="93"/>
      <c r="K603" s="95"/>
      <c r="L603" s="95"/>
      <c r="M603" s="95"/>
      <c r="N603" s="95"/>
      <c r="O603" s="95"/>
      <c r="P603" s="95"/>
      <c r="Q603" s="95"/>
      <c r="R603" s="95"/>
      <c r="S603" s="95"/>
      <c r="T603" s="95"/>
      <c r="U603" s="95"/>
      <c r="V603" s="95"/>
      <c r="W603" s="95"/>
      <c r="X603" s="95"/>
      <c r="AP603" s="78"/>
      <c r="AQ603" s="125"/>
      <c r="AR603" s="78"/>
      <c r="AY603" s="78"/>
      <c r="AZ603" s="78"/>
      <c r="BA603" s="78"/>
    </row>
    <row r="604" spans="3:53" x14ac:dyDescent="0.3">
      <c r="C604" s="93"/>
      <c r="K604" s="95"/>
      <c r="L604" s="95"/>
      <c r="M604" s="95"/>
      <c r="N604" s="95"/>
      <c r="O604" s="95"/>
      <c r="P604" s="95"/>
      <c r="Q604" s="95"/>
      <c r="R604" s="95"/>
      <c r="S604" s="95"/>
      <c r="T604" s="95"/>
      <c r="U604" s="95"/>
      <c r="V604" s="95"/>
      <c r="W604" s="95"/>
      <c r="X604" s="95"/>
      <c r="AP604" s="78"/>
      <c r="AQ604" s="125"/>
      <c r="AR604" s="78"/>
      <c r="AY604" s="78"/>
      <c r="AZ604" s="78"/>
      <c r="BA604" s="78"/>
    </row>
    <row r="605" spans="3:53" x14ac:dyDescent="0.3">
      <c r="C605" s="93"/>
      <c r="K605" s="95"/>
      <c r="L605" s="95"/>
      <c r="M605" s="95"/>
      <c r="N605" s="95"/>
      <c r="O605" s="95"/>
      <c r="P605" s="95"/>
      <c r="Q605" s="95"/>
      <c r="R605" s="95"/>
      <c r="S605" s="95"/>
      <c r="T605" s="95"/>
      <c r="U605" s="95"/>
      <c r="V605" s="95"/>
      <c r="W605" s="95"/>
      <c r="X605" s="95"/>
      <c r="AP605" s="78"/>
      <c r="AQ605" s="125"/>
      <c r="AR605" s="78"/>
      <c r="AY605" s="78"/>
      <c r="AZ605" s="78"/>
      <c r="BA605" s="78"/>
    </row>
    <row r="606" spans="3:53" x14ac:dyDescent="0.3">
      <c r="C606" s="93"/>
      <c r="K606" s="95"/>
      <c r="L606" s="95"/>
      <c r="M606" s="95"/>
      <c r="N606" s="95"/>
      <c r="O606" s="95"/>
      <c r="P606" s="95"/>
      <c r="Q606" s="95"/>
      <c r="R606" s="95"/>
      <c r="S606" s="95"/>
      <c r="T606" s="95"/>
      <c r="U606" s="95"/>
      <c r="V606" s="95"/>
      <c r="W606" s="95"/>
      <c r="X606" s="95"/>
      <c r="AP606" s="78"/>
      <c r="AQ606" s="125"/>
      <c r="AR606" s="78"/>
      <c r="AY606" s="78"/>
      <c r="AZ606" s="78"/>
      <c r="BA606" s="78"/>
    </row>
    <row r="607" spans="3:53" x14ac:dyDescent="0.3">
      <c r="C607" s="93"/>
      <c r="K607" s="95"/>
      <c r="L607" s="95"/>
      <c r="M607" s="95"/>
      <c r="N607" s="95"/>
      <c r="O607" s="95"/>
      <c r="P607" s="95"/>
      <c r="Q607" s="95"/>
      <c r="R607" s="95"/>
      <c r="S607" s="95"/>
      <c r="T607" s="95"/>
      <c r="U607" s="95"/>
      <c r="V607" s="95"/>
      <c r="W607" s="95"/>
      <c r="X607" s="95"/>
      <c r="AP607" s="78"/>
      <c r="AQ607" s="125"/>
      <c r="AR607" s="78"/>
      <c r="AY607" s="78"/>
      <c r="AZ607" s="78"/>
      <c r="BA607" s="78"/>
    </row>
    <row r="608" spans="3:53" x14ac:dyDescent="0.3">
      <c r="C608" s="93"/>
      <c r="K608" s="95"/>
      <c r="L608" s="95"/>
      <c r="M608" s="95"/>
      <c r="N608" s="95"/>
      <c r="O608" s="95"/>
      <c r="P608" s="95"/>
      <c r="Q608" s="95"/>
      <c r="R608" s="95"/>
      <c r="S608" s="95"/>
      <c r="T608" s="95"/>
      <c r="U608" s="95"/>
      <c r="V608" s="95"/>
      <c r="W608" s="95"/>
      <c r="X608" s="95"/>
      <c r="AP608" s="78"/>
      <c r="AQ608" s="125"/>
      <c r="AR608" s="78"/>
      <c r="AY608" s="78"/>
      <c r="AZ608" s="78"/>
      <c r="BA608" s="78"/>
    </row>
    <row r="609" spans="3:53" x14ac:dyDescent="0.3">
      <c r="C609" s="93"/>
      <c r="K609" s="95"/>
      <c r="L609" s="95"/>
      <c r="M609" s="95"/>
      <c r="N609" s="95"/>
      <c r="O609" s="95"/>
      <c r="P609" s="95"/>
      <c r="Q609" s="95"/>
      <c r="R609" s="95"/>
      <c r="S609" s="95"/>
      <c r="T609" s="95"/>
      <c r="U609" s="95"/>
      <c r="V609" s="95"/>
      <c r="W609" s="95"/>
      <c r="X609" s="95"/>
      <c r="AP609" s="78"/>
      <c r="AQ609" s="125"/>
      <c r="AR609" s="78"/>
      <c r="AY609" s="78"/>
      <c r="AZ609" s="78"/>
      <c r="BA609" s="78"/>
    </row>
    <row r="610" spans="3:53" x14ac:dyDescent="0.3">
      <c r="C610" s="99"/>
      <c r="K610" s="100"/>
      <c r="L610" s="100"/>
      <c r="M610" s="100"/>
      <c r="N610" s="100"/>
      <c r="O610" s="100"/>
      <c r="P610" s="100"/>
      <c r="Q610" s="100"/>
      <c r="R610" s="100"/>
      <c r="S610" s="100"/>
      <c r="T610" s="100"/>
      <c r="U610" s="100"/>
      <c r="V610" s="100"/>
      <c r="W610" s="100"/>
      <c r="X610" s="100"/>
      <c r="AP610" s="78"/>
      <c r="AQ610" s="125"/>
      <c r="AR610" s="78"/>
      <c r="AY610" s="78"/>
      <c r="AZ610" s="78"/>
      <c r="BA610" s="78"/>
    </row>
    <row r="611" spans="3:53" x14ac:dyDescent="0.3">
      <c r="C611" s="99"/>
      <c r="K611" s="100"/>
      <c r="L611" s="100"/>
      <c r="M611" s="100"/>
      <c r="N611" s="100"/>
      <c r="O611" s="100"/>
      <c r="P611" s="100"/>
      <c r="Q611" s="100"/>
      <c r="R611" s="100"/>
      <c r="S611" s="100"/>
      <c r="T611" s="100"/>
      <c r="U611" s="100"/>
      <c r="V611" s="100"/>
      <c r="W611" s="100"/>
      <c r="X611" s="100"/>
      <c r="AP611" s="78"/>
      <c r="AQ611" s="125"/>
      <c r="AR611" s="78"/>
      <c r="AY611" s="78"/>
      <c r="AZ611" s="78"/>
      <c r="BA611" s="78"/>
    </row>
    <row r="612" spans="3:53" x14ac:dyDescent="0.3">
      <c r="C612" s="99"/>
      <c r="K612" s="100"/>
      <c r="L612" s="100"/>
      <c r="M612" s="100"/>
      <c r="N612" s="100"/>
      <c r="O612" s="100"/>
      <c r="P612" s="100"/>
      <c r="Q612" s="100"/>
      <c r="R612" s="100"/>
      <c r="S612" s="100"/>
      <c r="T612" s="100"/>
      <c r="U612" s="100"/>
      <c r="V612" s="100"/>
      <c r="W612" s="100"/>
      <c r="X612" s="100"/>
      <c r="AP612" s="78"/>
      <c r="AQ612" s="125"/>
      <c r="AR612" s="78"/>
      <c r="AY612" s="78"/>
      <c r="AZ612" s="78"/>
      <c r="BA612" s="78"/>
    </row>
    <row r="613" spans="3:53" x14ac:dyDescent="0.3">
      <c r="C613" s="99"/>
      <c r="K613" s="100"/>
      <c r="L613" s="100"/>
      <c r="M613" s="100"/>
      <c r="N613" s="100"/>
      <c r="O613" s="100"/>
      <c r="P613" s="100"/>
      <c r="Q613" s="100"/>
      <c r="R613" s="100"/>
      <c r="S613" s="100"/>
      <c r="T613" s="100"/>
      <c r="U613" s="100"/>
      <c r="V613" s="100"/>
      <c r="W613" s="100"/>
      <c r="X613" s="100"/>
      <c r="AP613" s="78"/>
      <c r="AQ613" s="125"/>
      <c r="AR613" s="78"/>
      <c r="AY613" s="78"/>
      <c r="AZ613" s="78"/>
      <c r="BA613" s="78"/>
    </row>
    <row r="614" spans="3:53" x14ac:dyDescent="0.3">
      <c r="C614" s="99"/>
      <c r="K614" s="100"/>
      <c r="L614" s="100"/>
      <c r="M614" s="100"/>
      <c r="N614" s="100"/>
      <c r="O614" s="100"/>
      <c r="P614" s="100"/>
      <c r="Q614" s="100"/>
      <c r="R614" s="100"/>
      <c r="S614" s="100"/>
      <c r="T614" s="100"/>
      <c r="U614" s="100"/>
      <c r="V614" s="100"/>
      <c r="W614" s="100"/>
      <c r="X614" s="100"/>
      <c r="AP614" s="78"/>
      <c r="AQ614" s="125"/>
      <c r="AR614" s="78"/>
      <c r="AY614" s="78"/>
      <c r="AZ614" s="78"/>
      <c r="BA614" s="78"/>
    </row>
    <row r="615" spans="3:53" x14ac:dyDescent="0.3">
      <c r="C615" s="99"/>
      <c r="K615" s="100"/>
      <c r="L615" s="100"/>
      <c r="M615" s="100"/>
      <c r="N615" s="100"/>
      <c r="O615" s="100"/>
      <c r="P615" s="100"/>
      <c r="Q615" s="100"/>
      <c r="R615" s="100"/>
      <c r="S615" s="100"/>
      <c r="T615" s="100"/>
      <c r="U615" s="100"/>
      <c r="V615" s="100"/>
      <c r="W615" s="100"/>
      <c r="X615" s="100"/>
      <c r="AP615" s="78"/>
      <c r="AQ615" s="125"/>
      <c r="AR615" s="78"/>
      <c r="AY615" s="78"/>
      <c r="AZ615" s="78"/>
      <c r="BA615" s="78"/>
    </row>
    <row r="616" spans="3:53" x14ac:dyDescent="0.3">
      <c r="C616" s="99"/>
      <c r="K616" s="100"/>
      <c r="L616" s="100"/>
      <c r="M616" s="100"/>
      <c r="N616" s="100"/>
      <c r="O616" s="100"/>
      <c r="P616" s="100"/>
      <c r="Q616" s="100"/>
      <c r="R616" s="100"/>
      <c r="S616" s="100"/>
      <c r="T616" s="100"/>
      <c r="U616" s="100"/>
      <c r="V616" s="100"/>
      <c r="W616" s="100"/>
      <c r="X616" s="100"/>
      <c r="AP616" s="78"/>
      <c r="AQ616" s="125"/>
      <c r="AR616" s="78"/>
      <c r="AY616" s="78"/>
      <c r="AZ616" s="78"/>
      <c r="BA616" s="78"/>
    </row>
    <row r="617" spans="3:53" x14ac:dyDescent="0.3">
      <c r="C617" s="99"/>
      <c r="K617" s="100"/>
      <c r="L617" s="100"/>
      <c r="M617" s="100"/>
      <c r="N617" s="100"/>
      <c r="O617" s="100"/>
      <c r="P617" s="100"/>
      <c r="Q617" s="100"/>
      <c r="R617" s="100"/>
      <c r="S617" s="100"/>
      <c r="T617" s="100"/>
      <c r="U617" s="100"/>
      <c r="V617" s="100"/>
      <c r="W617" s="100"/>
      <c r="X617" s="100"/>
      <c r="AP617" s="78"/>
      <c r="AQ617" s="125"/>
      <c r="AR617" s="78"/>
      <c r="AY617" s="78"/>
      <c r="AZ617" s="78"/>
      <c r="BA617" s="78"/>
    </row>
    <row r="618" spans="3:53" x14ac:dyDescent="0.3">
      <c r="C618" s="99"/>
      <c r="K618" s="100"/>
      <c r="L618" s="100"/>
      <c r="M618" s="100"/>
      <c r="N618" s="100"/>
      <c r="O618" s="100"/>
      <c r="P618" s="100"/>
      <c r="Q618" s="100"/>
      <c r="R618" s="100"/>
      <c r="S618" s="100"/>
      <c r="T618" s="100"/>
      <c r="U618" s="100"/>
      <c r="V618" s="100"/>
      <c r="W618" s="100"/>
      <c r="X618" s="100"/>
      <c r="AP618" s="78"/>
      <c r="AQ618" s="125"/>
      <c r="AR618" s="78"/>
      <c r="AY618" s="78"/>
      <c r="AZ618" s="78"/>
      <c r="BA618" s="78"/>
    </row>
    <row r="619" spans="3:53" x14ac:dyDescent="0.3">
      <c r="C619" s="99"/>
      <c r="K619" s="100"/>
      <c r="L619" s="100"/>
      <c r="M619" s="100"/>
      <c r="N619" s="100"/>
      <c r="O619" s="100"/>
      <c r="P619" s="100"/>
      <c r="Q619" s="100"/>
      <c r="R619" s="100"/>
      <c r="S619" s="100"/>
      <c r="T619" s="100"/>
      <c r="U619" s="100"/>
      <c r="V619" s="100"/>
      <c r="W619" s="100"/>
      <c r="X619" s="100"/>
      <c r="AP619" s="78"/>
      <c r="AQ619" s="125"/>
      <c r="AR619" s="78"/>
      <c r="AY619" s="78"/>
      <c r="AZ619" s="78"/>
      <c r="BA619" s="78"/>
    </row>
    <row r="620" spans="3:53" x14ac:dyDescent="0.3">
      <c r="C620" s="99"/>
      <c r="K620" s="100"/>
      <c r="L620" s="100"/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  <c r="AP620" s="78"/>
      <c r="AQ620" s="125"/>
      <c r="AR620" s="78"/>
      <c r="AY620" s="78"/>
      <c r="AZ620" s="78"/>
      <c r="BA620" s="78"/>
    </row>
    <row r="621" spans="3:53" x14ac:dyDescent="0.3">
      <c r="C621" s="99"/>
      <c r="K621" s="100"/>
      <c r="L621" s="100"/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AP621" s="78"/>
      <c r="AQ621" s="125"/>
      <c r="AR621" s="78"/>
      <c r="AY621" s="78"/>
      <c r="AZ621" s="78"/>
      <c r="BA621" s="78"/>
    </row>
    <row r="622" spans="3:53" x14ac:dyDescent="0.3">
      <c r="C622" s="99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  <c r="AP622" s="78"/>
      <c r="AQ622" s="125"/>
      <c r="AR622" s="78"/>
      <c r="AY622" s="78"/>
      <c r="AZ622" s="78"/>
      <c r="BA622" s="78"/>
    </row>
    <row r="623" spans="3:53" x14ac:dyDescent="0.3">
      <c r="C623" s="99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  <c r="AP623" s="78"/>
      <c r="AQ623" s="125"/>
      <c r="AR623" s="78"/>
      <c r="AY623" s="78"/>
      <c r="AZ623" s="78"/>
      <c r="BA623" s="78"/>
    </row>
    <row r="624" spans="3:53" x14ac:dyDescent="0.3">
      <c r="C624" s="99"/>
      <c r="K624" s="100"/>
      <c r="L624" s="100"/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  <c r="AP624" s="78"/>
      <c r="AQ624" s="125"/>
      <c r="AR624" s="78"/>
      <c r="AY624" s="78"/>
      <c r="AZ624" s="78"/>
      <c r="BA624" s="78"/>
    </row>
    <row r="625" spans="3:53" x14ac:dyDescent="0.3">
      <c r="C625" s="99"/>
      <c r="K625" s="100"/>
      <c r="L625" s="100"/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  <c r="AP625" s="78"/>
      <c r="AQ625" s="125"/>
      <c r="AR625" s="78"/>
      <c r="AY625" s="78"/>
      <c r="AZ625" s="78"/>
      <c r="BA625" s="78"/>
    </row>
    <row r="626" spans="3:53" x14ac:dyDescent="0.3">
      <c r="C626" s="99"/>
      <c r="K626" s="100"/>
      <c r="L626" s="100"/>
      <c r="M626" s="100"/>
      <c r="N626" s="100"/>
      <c r="O626" s="100"/>
      <c r="P626" s="100"/>
      <c r="Q626" s="100"/>
      <c r="R626" s="100"/>
      <c r="S626" s="100"/>
      <c r="T626" s="100"/>
      <c r="U626" s="100"/>
      <c r="V626" s="100"/>
      <c r="W626" s="100"/>
      <c r="X626" s="100"/>
      <c r="AP626" s="78"/>
      <c r="AQ626" s="125"/>
      <c r="AR626" s="78"/>
      <c r="AY626" s="78"/>
      <c r="AZ626" s="78"/>
      <c r="BA626" s="78"/>
    </row>
    <row r="627" spans="3:53" x14ac:dyDescent="0.3">
      <c r="C627" s="99"/>
      <c r="K627" s="100"/>
      <c r="L627" s="100"/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  <c r="AP627" s="78"/>
      <c r="AQ627" s="125"/>
      <c r="AR627" s="78"/>
      <c r="AY627" s="78"/>
      <c r="AZ627" s="78"/>
      <c r="BA627" s="78"/>
    </row>
    <row r="628" spans="3:53" x14ac:dyDescent="0.3">
      <c r="C628" s="99"/>
      <c r="K628" s="100"/>
      <c r="L628" s="100"/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  <c r="AP628" s="78"/>
      <c r="AQ628" s="125"/>
      <c r="AR628" s="78"/>
      <c r="AY628" s="78"/>
      <c r="AZ628" s="78"/>
      <c r="BA628" s="78"/>
    </row>
    <row r="629" spans="3:53" x14ac:dyDescent="0.3">
      <c r="C629" s="99"/>
      <c r="K629" s="100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  <c r="AP629" s="78"/>
      <c r="AQ629" s="125"/>
      <c r="AR629" s="78"/>
      <c r="AY629" s="78"/>
      <c r="AZ629" s="78"/>
      <c r="BA629" s="78"/>
    </row>
    <row r="630" spans="3:53" x14ac:dyDescent="0.3">
      <c r="C630" s="99"/>
      <c r="K630" s="100"/>
      <c r="L630" s="100"/>
      <c r="M630" s="100"/>
      <c r="N630" s="100"/>
      <c r="O630" s="100"/>
      <c r="P630" s="100"/>
      <c r="Q630" s="100"/>
      <c r="R630" s="100"/>
      <c r="S630" s="100"/>
      <c r="T630" s="100"/>
      <c r="U630" s="100"/>
      <c r="V630" s="100"/>
      <c r="W630" s="100"/>
      <c r="X630" s="100"/>
      <c r="AP630" s="78"/>
      <c r="AQ630" s="125"/>
      <c r="AR630" s="78"/>
      <c r="AY630" s="78"/>
      <c r="AZ630" s="78"/>
      <c r="BA630" s="78"/>
    </row>
    <row r="631" spans="3:53" x14ac:dyDescent="0.3">
      <c r="C631" s="99"/>
      <c r="K631" s="100"/>
      <c r="L631" s="100"/>
      <c r="M631" s="100"/>
      <c r="N631" s="100"/>
      <c r="O631" s="100"/>
      <c r="P631" s="100"/>
      <c r="Q631" s="100"/>
      <c r="R631" s="100"/>
      <c r="S631" s="100"/>
      <c r="T631" s="100"/>
      <c r="U631" s="100"/>
      <c r="V631" s="100"/>
      <c r="W631" s="100"/>
      <c r="X631" s="100"/>
      <c r="AP631" s="78"/>
      <c r="AQ631" s="125"/>
      <c r="AR631" s="78"/>
      <c r="AY631" s="78"/>
      <c r="AZ631" s="78"/>
      <c r="BA631" s="78"/>
    </row>
    <row r="632" spans="3:53" x14ac:dyDescent="0.3">
      <c r="C632" s="99"/>
      <c r="K632" s="100"/>
      <c r="L632" s="100"/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  <c r="AP632" s="78"/>
      <c r="AQ632" s="125"/>
      <c r="AR632" s="78"/>
      <c r="AY632" s="78"/>
      <c r="AZ632" s="78"/>
      <c r="BA632" s="78"/>
    </row>
    <row r="633" spans="3:53" x14ac:dyDescent="0.3">
      <c r="C633" s="99"/>
      <c r="K633" s="100"/>
      <c r="L633" s="100"/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  <c r="AP633" s="78"/>
      <c r="AQ633" s="125"/>
      <c r="AR633" s="78"/>
      <c r="AY633" s="78"/>
      <c r="AZ633" s="78"/>
      <c r="BA633" s="78"/>
    </row>
    <row r="634" spans="3:53" x14ac:dyDescent="0.3">
      <c r="C634" s="99"/>
      <c r="K634" s="100"/>
      <c r="L634" s="100"/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  <c r="AP634" s="78"/>
      <c r="AQ634" s="125"/>
      <c r="AR634" s="78"/>
      <c r="AY634" s="78"/>
      <c r="AZ634" s="78"/>
      <c r="BA634" s="78"/>
    </row>
    <row r="635" spans="3:53" x14ac:dyDescent="0.3">
      <c r="C635" s="99"/>
      <c r="K635" s="100"/>
      <c r="L635" s="100"/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  <c r="AP635" s="78"/>
      <c r="AQ635" s="125"/>
      <c r="AR635" s="78"/>
      <c r="AY635" s="78"/>
      <c r="AZ635" s="78"/>
      <c r="BA635" s="78"/>
    </row>
    <row r="636" spans="3:53" x14ac:dyDescent="0.3">
      <c r="C636" s="99"/>
      <c r="K636" s="100"/>
      <c r="L636" s="100"/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  <c r="AP636" s="78"/>
      <c r="AQ636" s="125"/>
      <c r="AR636" s="78"/>
      <c r="AY636" s="78"/>
      <c r="AZ636" s="78"/>
      <c r="BA636" s="78"/>
    </row>
    <row r="637" spans="3:53" x14ac:dyDescent="0.3">
      <c r="C637" s="99"/>
      <c r="K637" s="100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  <c r="AP637" s="78"/>
      <c r="AQ637" s="125"/>
      <c r="AR637" s="78"/>
      <c r="AY637" s="78"/>
      <c r="AZ637" s="78"/>
      <c r="BA637" s="78"/>
    </row>
    <row r="638" spans="3:53" x14ac:dyDescent="0.3">
      <c r="C638" s="99"/>
      <c r="K638" s="100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  <c r="AP638" s="78"/>
      <c r="AQ638" s="125"/>
      <c r="AR638" s="78"/>
      <c r="AY638" s="78"/>
      <c r="AZ638" s="78"/>
      <c r="BA638" s="78"/>
    </row>
    <row r="639" spans="3:53" x14ac:dyDescent="0.3">
      <c r="C639" s="112"/>
      <c r="K639" s="100"/>
      <c r="L639" s="100"/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  <c r="AP639" s="78"/>
      <c r="AQ639" s="125"/>
      <c r="AR639" s="78"/>
      <c r="AY639" s="78"/>
      <c r="AZ639" s="78"/>
      <c r="BA639" s="78"/>
    </row>
    <row r="640" spans="3:53" x14ac:dyDescent="0.3">
      <c r="C640" s="112"/>
      <c r="K640" s="100"/>
      <c r="L640" s="100"/>
      <c r="M640" s="100"/>
      <c r="N640" s="100"/>
      <c r="O640" s="100"/>
      <c r="P640" s="100"/>
      <c r="Q640" s="100"/>
      <c r="R640" s="100"/>
      <c r="S640" s="100"/>
      <c r="T640" s="100"/>
      <c r="U640" s="100"/>
      <c r="V640" s="100"/>
      <c r="W640" s="100"/>
      <c r="X640" s="100"/>
      <c r="AP640" s="78"/>
      <c r="AQ640" s="125"/>
      <c r="AR640" s="78"/>
      <c r="AY640" s="78"/>
      <c r="AZ640" s="78"/>
      <c r="BA640" s="78"/>
    </row>
    <row r="641" spans="3:53" x14ac:dyDescent="0.3">
      <c r="C641" s="112"/>
      <c r="K641" s="100"/>
      <c r="L641" s="100"/>
      <c r="M641" s="100"/>
      <c r="N641" s="100"/>
      <c r="O641" s="100"/>
      <c r="P641" s="100"/>
      <c r="Q641" s="100"/>
      <c r="R641" s="100"/>
      <c r="S641" s="100"/>
      <c r="T641" s="100"/>
      <c r="U641" s="100"/>
      <c r="V641" s="100"/>
      <c r="W641" s="100"/>
      <c r="X641" s="100"/>
      <c r="AP641" s="78"/>
      <c r="AQ641" s="125"/>
      <c r="AR641" s="78"/>
      <c r="AY641" s="78"/>
      <c r="AZ641" s="78"/>
      <c r="BA641" s="78"/>
    </row>
    <row r="642" spans="3:53" x14ac:dyDescent="0.3">
      <c r="C642" s="112"/>
      <c r="K642" s="100"/>
      <c r="L642" s="100"/>
      <c r="M642" s="100"/>
      <c r="N642" s="100"/>
      <c r="O642" s="100"/>
      <c r="P642" s="100"/>
      <c r="Q642" s="100"/>
      <c r="R642" s="100"/>
      <c r="S642" s="100"/>
      <c r="T642" s="100"/>
      <c r="U642" s="100"/>
      <c r="V642" s="100"/>
      <c r="W642" s="100"/>
      <c r="X642" s="100"/>
      <c r="AP642" s="78"/>
      <c r="AQ642" s="125"/>
      <c r="AR642" s="78"/>
      <c r="AY642" s="78"/>
      <c r="AZ642" s="78"/>
      <c r="BA642" s="78"/>
    </row>
    <row r="643" spans="3:53" x14ac:dyDescent="0.3">
      <c r="C643" s="112"/>
      <c r="K643" s="100"/>
      <c r="L643" s="100"/>
      <c r="M643" s="100"/>
      <c r="N643" s="100"/>
      <c r="O643" s="100"/>
      <c r="P643" s="100"/>
      <c r="Q643" s="100"/>
      <c r="R643" s="100"/>
      <c r="S643" s="100"/>
      <c r="T643" s="100"/>
      <c r="U643" s="100"/>
      <c r="V643" s="100"/>
      <c r="W643" s="100"/>
      <c r="X643" s="100"/>
      <c r="AP643" s="78"/>
      <c r="AQ643" s="125"/>
      <c r="AR643" s="78"/>
      <c r="AY643" s="78"/>
      <c r="AZ643" s="78"/>
      <c r="BA643" s="78"/>
    </row>
    <row r="644" spans="3:53" x14ac:dyDescent="0.3">
      <c r="C644" s="112"/>
      <c r="K644" s="100"/>
      <c r="L644" s="100"/>
      <c r="M644" s="100"/>
      <c r="N644" s="100"/>
      <c r="O644" s="100"/>
      <c r="P644" s="100"/>
      <c r="Q644" s="100"/>
      <c r="R644" s="100"/>
      <c r="S644" s="100"/>
      <c r="T644" s="100"/>
      <c r="U644" s="100"/>
      <c r="V644" s="100"/>
      <c r="W644" s="100"/>
      <c r="X644" s="100"/>
      <c r="AP644" s="78"/>
      <c r="AQ644" s="125"/>
      <c r="AR644" s="78"/>
      <c r="AY644" s="78"/>
      <c r="AZ644" s="78"/>
      <c r="BA644" s="78"/>
    </row>
    <row r="645" spans="3:53" x14ac:dyDescent="0.3">
      <c r="C645" s="112"/>
      <c r="K645" s="100"/>
      <c r="L645" s="100"/>
      <c r="M645" s="100"/>
      <c r="N645" s="100"/>
      <c r="O645" s="100"/>
      <c r="P645" s="100"/>
      <c r="Q645" s="100"/>
      <c r="R645" s="100"/>
      <c r="S645" s="100"/>
      <c r="T645" s="100"/>
      <c r="U645" s="100"/>
      <c r="V645" s="100"/>
      <c r="W645" s="100"/>
      <c r="X645" s="100"/>
      <c r="AP645" s="78"/>
      <c r="AQ645" s="125"/>
      <c r="AR645" s="78"/>
      <c r="AY645" s="78"/>
      <c r="AZ645" s="78"/>
      <c r="BA645" s="78"/>
    </row>
    <row r="646" spans="3:53" x14ac:dyDescent="0.3">
      <c r="C646" s="112"/>
      <c r="K646" s="100"/>
      <c r="L646" s="100"/>
      <c r="M646" s="100"/>
      <c r="N646" s="100"/>
      <c r="O646" s="100"/>
      <c r="P646" s="100"/>
      <c r="Q646" s="100"/>
      <c r="R646" s="100"/>
      <c r="S646" s="100"/>
      <c r="T646" s="100"/>
      <c r="U646" s="100"/>
      <c r="V646" s="100"/>
      <c r="W646" s="100"/>
      <c r="X646" s="100"/>
      <c r="AP646" s="78"/>
      <c r="AQ646" s="125"/>
      <c r="AR646" s="78"/>
      <c r="AY646" s="78"/>
      <c r="AZ646" s="78"/>
      <c r="BA646" s="78"/>
    </row>
    <row r="647" spans="3:53" x14ac:dyDescent="0.3">
      <c r="C647" s="112"/>
      <c r="K647" s="100"/>
      <c r="L647" s="100"/>
      <c r="M647" s="100"/>
      <c r="N647" s="100"/>
      <c r="O647" s="100"/>
      <c r="P647" s="100"/>
      <c r="Q647" s="100"/>
      <c r="R647" s="100"/>
      <c r="S647" s="100"/>
      <c r="T647" s="100"/>
      <c r="U647" s="100"/>
      <c r="V647" s="100"/>
      <c r="W647" s="100"/>
      <c r="X647" s="100"/>
      <c r="AP647" s="78"/>
      <c r="AQ647" s="125"/>
      <c r="AR647" s="78"/>
      <c r="AY647" s="78"/>
      <c r="AZ647" s="78"/>
      <c r="BA647" s="78"/>
    </row>
    <row r="648" spans="3:53" x14ac:dyDescent="0.3">
      <c r="C648" s="112"/>
      <c r="K648" s="100"/>
      <c r="L648" s="100"/>
      <c r="M648" s="100"/>
      <c r="N648" s="100"/>
      <c r="O648" s="100"/>
      <c r="P648" s="100"/>
      <c r="Q648" s="100"/>
      <c r="R648" s="100"/>
      <c r="S648" s="100"/>
      <c r="T648" s="100"/>
      <c r="U648" s="100"/>
      <c r="V648" s="100"/>
      <c r="W648" s="100"/>
      <c r="X648" s="100"/>
      <c r="AP648" s="78"/>
      <c r="AQ648" s="125"/>
      <c r="AR648" s="78"/>
      <c r="AY648" s="78"/>
      <c r="AZ648" s="78"/>
      <c r="BA648" s="78"/>
    </row>
    <row r="649" spans="3:53" x14ac:dyDescent="0.3">
      <c r="C649" s="112"/>
      <c r="K649" s="100"/>
      <c r="L649" s="100"/>
      <c r="M649" s="100"/>
      <c r="N649" s="100"/>
      <c r="O649" s="100"/>
      <c r="P649" s="100"/>
      <c r="Q649" s="100"/>
      <c r="R649" s="100"/>
      <c r="S649" s="100"/>
      <c r="T649" s="100"/>
      <c r="U649" s="100"/>
      <c r="V649" s="100"/>
      <c r="W649" s="100"/>
      <c r="X649" s="100"/>
      <c r="AP649" s="78"/>
      <c r="AQ649" s="125"/>
      <c r="AR649" s="78"/>
      <c r="AY649" s="78"/>
      <c r="AZ649" s="78"/>
      <c r="BA649" s="78"/>
    </row>
    <row r="650" spans="3:53" x14ac:dyDescent="0.3">
      <c r="C650" s="112"/>
      <c r="K650" s="100"/>
      <c r="L650" s="100"/>
      <c r="M650" s="100"/>
      <c r="N650" s="100"/>
      <c r="O650" s="100"/>
      <c r="P650" s="100"/>
      <c r="Q650" s="100"/>
      <c r="R650" s="100"/>
      <c r="S650" s="100"/>
      <c r="T650" s="100"/>
      <c r="U650" s="100"/>
      <c r="V650" s="100"/>
      <c r="W650" s="100"/>
      <c r="X650" s="100"/>
      <c r="AP650" s="78"/>
      <c r="AQ650" s="125"/>
      <c r="AR650" s="78"/>
      <c r="AY650" s="78"/>
      <c r="AZ650" s="78"/>
      <c r="BA650" s="78"/>
    </row>
    <row r="651" spans="3:53" x14ac:dyDescent="0.3">
      <c r="C651" s="112"/>
      <c r="K651" s="100"/>
      <c r="L651" s="100"/>
      <c r="M651" s="100"/>
      <c r="N651" s="100"/>
      <c r="O651" s="100"/>
      <c r="P651" s="100"/>
      <c r="Q651" s="100"/>
      <c r="R651" s="100"/>
      <c r="S651" s="100"/>
      <c r="T651" s="100"/>
      <c r="U651" s="100"/>
      <c r="V651" s="100"/>
      <c r="W651" s="100"/>
      <c r="X651" s="100"/>
      <c r="AP651" s="78"/>
      <c r="AQ651" s="125"/>
      <c r="AR651" s="78"/>
      <c r="AY651" s="78"/>
      <c r="AZ651" s="78"/>
      <c r="BA651" s="78"/>
    </row>
    <row r="652" spans="3:53" x14ac:dyDescent="0.3">
      <c r="C652" s="112"/>
      <c r="K652" s="100"/>
      <c r="L652" s="100"/>
      <c r="M652" s="100"/>
      <c r="N652" s="100"/>
      <c r="O652" s="100"/>
      <c r="P652" s="100"/>
      <c r="Q652" s="100"/>
      <c r="R652" s="100"/>
      <c r="S652" s="100"/>
      <c r="T652" s="100"/>
      <c r="U652" s="100"/>
      <c r="V652" s="100"/>
      <c r="W652" s="100"/>
      <c r="X652" s="100"/>
      <c r="AP652" s="78"/>
      <c r="AQ652" s="125"/>
      <c r="AR652" s="78"/>
      <c r="AY652" s="78"/>
      <c r="AZ652" s="78"/>
      <c r="BA652" s="78"/>
    </row>
    <row r="653" spans="3:53" x14ac:dyDescent="0.3">
      <c r="C653" s="112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0"/>
      <c r="W653" s="100"/>
      <c r="X653" s="100"/>
      <c r="AP653" s="78"/>
      <c r="AQ653" s="125"/>
      <c r="AR653" s="78"/>
      <c r="AY653" s="78"/>
      <c r="AZ653" s="78"/>
      <c r="BA653" s="78"/>
    </row>
    <row r="654" spans="3:53" x14ac:dyDescent="0.3">
      <c r="C654" s="112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0"/>
      <c r="W654" s="100"/>
      <c r="X654" s="100"/>
      <c r="AP654" s="78"/>
      <c r="AQ654" s="125"/>
      <c r="AR654" s="78"/>
      <c r="AY654" s="78"/>
      <c r="AZ654" s="78"/>
      <c r="BA654" s="78"/>
    </row>
    <row r="655" spans="3:53" x14ac:dyDescent="0.3">
      <c r="C655" s="112"/>
      <c r="K655" s="100"/>
      <c r="L655" s="100"/>
      <c r="M655" s="100"/>
      <c r="N655" s="100"/>
      <c r="O655" s="100"/>
      <c r="P655" s="100"/>
      <c r="Q655" s="100"/>
      <c r="R655" s="100"/>
      <c r="S655" s="100"/>
      <c r="T655" s="100"/>
      <c r="U655" s="100"/>
      <c r="V655" s="100"/>
      <c r="W655" s="100"/>
      <c r="X655" s="100"/>
      <c r="AP655" s="78"/>
      <c r="AQ655" s="125"/>
      <c r="AR655" s="78"/>
      <c r="AY655" s="78"/>
      <c r="AZ655" s="78"/>
      <c r="BA655" s="78"/>
    </row>
    <row r="656" spans="3:53" x14ac:dyDescent="0.3">
      <c r="C656" s="112"/>
      <c r="K656" s="100"/>
      <c r="L656" s="100"/>
      <c r="M656" s="100"/>
      <c r="N656" s="100"/>
      <c r="O656" s="100"/>
      <c r="P656" s="100"/>
      <c r="Q656" s="100"/>
      <c r="R656" s="100"/>
      <c r="S656" s="100"/>
      <c r="T656" s="100"/>
      <c r="U656" s="100"/>
      <c r="V656" s="100"/>
      <c r="W656" s="100"/>
      <c r="X656" s="100"/>
      <c r="AP656" s="78"/>
      <c r="AQ656" s="125"/>
      <c r="AR656" s="78"/>
      <c r="AY656" s="78"/>
      <c r="AZ656" s="78"/>
      <c r="BA656" s="78"/>
    </row>
    <row r="657" spans="3:53" x14ac:dyDescent="0.3">
      <c r="C657" s="112"/>
      <c r="K657" s="100"/>
      <c r="L657" s="100"/>
      <c r="M657" s="100"/>
      <c r="N657" s="100"/>
      <c r="O657" s="100"/>
      <c r="P657" s="100"/>
      <c r="Q657" s="100"/>
      <c r="R657" s="100"/>
      <c r="S657" s="100"/>
      <c r="T657" s="100"/>
      <c r="U657" s="100"/>
      <c r="V657" s="100"/>
      <c r="W657" s="100"/>
      <c r="X657" s="100"/>
      <c r="AP657" s="78"/>
      <c r="AQ657" s="125"/>
      <c r="AR657" s="78"/>
      <c r="AY657" s="78"/>
      <c r="AZ657" s="78"/>
      <c r="BA657" s="78"/>
    </row>
    <row r="658" spans="3:53" x14ac:dyDescent="0.3">
      <c r="C658" s="112"/>
      <c r="K658" s="100"/>
      <c r="L658" s="100"/>
      <c r="M658" s="100"/>
      <c r="N658" s="100"/>
      <c r="O658" s="100"/>
      <c r="P658" s="100"/>
      <c r="Q658" s="100"/>
      <c r="R658" s="100"/>
      <c r="S658" s="100"/>
      <c r="T658" s="100"/>
      <c r="U658" s="100"/>
      <c r="V658" s="100"/>
      <c r="W658" s="100"/>
      <c r="X658" s="100"/>
      <c r="AP658" s="78"/>
      <c r="AQ658" s="125"/>
      <c r="AR658" s="78"/>
      <c r="AY658" s="78"/>
      <c r="AZ658" s="78"/>
      <c r="BA658" s="78"/>
    </row>
    <row r="659" spans="3:53" x14ac:dyDescent="0.3">
      <c r="C659" s="112"/>
      <c r="K659" s="100"/>
      <c r="L659" s="100"/>
      <c r="M659" s="100"/>
      <c r="N659" s="100"/>
      <c r="O659" s="100"/>
      <c r="P659" s="100"/>
      <c r="Q659" s="100"/>
      <c r="R659" s="100"/>
      <c r="S659" s="100"/>
      <c r="T659" s="100"/>
      <c r="U659" s="100"/>
      <c r="V659" s="100"/>
      <c r="W659" s="100"/>
      <c r="X659" s="100"/>
      <c r="AP659" s="78"/>
      <c r="AQ659" s="125"/>
      <c r="AR659" s="78"/>
      <c r="AY659" s="78"/>
      <c r="AZ659" s="78"/>
      <c r="BA659" s="78"/>
    </row>
    <row r="660" spans="3:53" x14ac:dyDescent="0.3">
      <c r="C660" s="112"/>
      <c r="K660" s="100"/>
      <c r="L660" s="100"/>
      <c r="M660" s="100"/>
      <c r="N660" s="100"/>
      <c r="O660" s="100"/>
      <c r="P660" s="100"/>
      <c r="Q660" s="100"/>
      <c r="R660" s="100"/>
      <c r="S660" s="100"/>
      <c r="T660" s="100"/>
      <c r="U660" s="100"/>
      <c r="V660" s="100"/>
      <c r="W660" s="100"/>
      <c r="X660" s="100"/>
      <c r="AP660" s="78"/>
      <c r="AQ660" s="125"/>
      <c r="AR660" s="78"/>
      <c r="AY660" s="78"/>
      <c r="AZ660" s="78"/>
      <c r="BA660" s="78"/>
    </row>
    <row r="661" spans="3:53" x14ac:dyDescent="0.3">
      <c r="C661" s="112"/>
      <c r="K661" s="100"/>
      <c r="L661" s="100"/>
      <c r="M661" s="100"/>
      <c r="N661" s="100"/>
      <c r="O661" s="100"/>
      <c r="P661" s="100"/>
      <c r="Q661" s="100"/>
      <c r="R661" s="100"/>
      <c r="S661" s="100"/>
      <c r="T661" s="100"/>
      <c r="U661" s="100"/>
      <c r="V661" s="100"/>
      <c r="W661" s="100"/>
      <c r="X661" s="100"/>
      <c r="AP661" s="78"/>
      <c r="AQ661" s="125"/>
      <c r="AR661" s="78"/>
      <c r="AY661" s="78"/>
      <c r="AZ661" s="78"/>
      <c r="BA661" s="78"/>
    </row>
    <row r="662" spans="3:53" x14ac:dyDescent="0.3">
      <c r="C662" s="112"/>
      <c r="K662" s="100"/>
      <c r="L662" s="100"/>
      <c r="M662" s="100"/>
      <c r="N662" s="100"/>
      <c r="O662" s="100"/>
      <c r="P662" s="100"/>
      <c r="Q662" s="100"/>
      <c r="R662" s="100"/>
      <c r="S662" s="100"/>
      <c r="T662" s="100"/>
      <c r="U662" s="100"/>
      <c r="V662" s="100"/>
      <c r="W662" s="100"/>
      <c r="X662" s="100"/>
      <c r="AP662" s="78"/>
      <c r="AQ662" s="125"/>
      <c r="AR662" s="78"/>
      <c r="AY662" s="78"/>
      <c r="AZ662" s="78"/>
      <c r="BA662" s="78"/>
    </row>
    <row r="663" spans="3:53" x14ac:dyDescent="0.3">
      <c r="C663" s="112"/>
      <c r="K663" s="100"/>
      <c r="L663" s="100"/>
      <c r="M663" s="100"/>
      <c r="N663" s="100"/>
      <c r="O663" s="100"/>
      <c r="P663" s="100"/>
      <c r="Q663" s="100"/>
      <c r="R663" s="100"/>
      <c r="S663" s="100"/>
      <c r="T663" s="100"/>
      <c r="U663" s="100"/>
      <c r="V663" s="100"/>
      <c r="W663" s="100"/>
      <c r="X663" s="100"/>
      <c r="AP663" s="78"/>
      <c r="AQ663" s="125"/>
      <c r="AR663" s="78"/>
      <c r="AY663" s="78"/>
      <c r="AZ663" s="78"/>
      <c r="BA663" s="78"/>
    </row>
    <row r="664" spans="3:53" x14ac:dyDescent="0.3">
      <c r="C664" s="112"/>
      <c r="K664" s="100"/>
      <c r="L664" s="100"/>
      <c r="M664" s="100"/>
      <c r="N664" s="100"/>
      <c r="O664" s="100"/>
      <c r="P664" s="100"/>
      <c r="Q664" s="100"/>
      <c r="R664" s="100"/>
      <c r="S664" s="100"/>
      <c r="T664" s="100"/>
      <c r="U664" s="100"/>
      <c r="V664" s="100"/>
      <c r="W664" s="100"/>
      <c r="X664" s="100"/>
      <c r="AP664" s="78"/>
      <c r="AQ664" s="125"/>
      <c r="AR664" s="78"/>
      <c r="AY664" s="78"/>
      <c r="AZ664" s="78"/>
      <c r="BA664" s="78"/>
    </row>
    <row r="665" spans="3:53" x14ac:dyDescent="0.3">
      <c r="C665" s="112"/>
      <c r="K665" s="100"/>
      <c r="L665" s="100"/>
      <c r="M665" s="100"/>
      <c r="N665" s="100"/>
      <c r="O665" s="100"/>
      <c r="P665" s="100"/>
      <c r="Q665" s="100"/>
      <c r="R665" s="100"/>
      <c r="S665" s="100"/>
      <c r="T665" s="100"/>
      <c r="U665" s="100"/>
      <c r="V665" s="100"/>
      <c r="W665" s="100"/>
      <c r="X665" s="100"/>
      <c r="AP665" s="78"/>
      <c r="AQ665" s="125"/>
      <c r="AR665" s="78"/>
      <c r="AY665" s="78"/>
      <c r="AZ665" s="78"/>
      <c r="BA665" s="78"/>
    </row>
    <row r="666" spans="3:53" x14ac:dyDescent="0.3">
      <c r="C666" s="112"/>
      <c r="K666" s="100"/>
      <c r="L666" s="100"/>
      <c r="M666" s="100"/>
      <c r="N666" s="100"/>
      <c r="O666" s="100"/>
      <c r="P666" s="100"/>
      <c r="Q666" s="100"/>
      <c r="R666" s="100"/>
      <c r="S666" s="100"/>
      <c r="T666" s="100"/>
      <c r="U666" s="100"/>
      <c r="V666" s="100"/>
      <c r="W666" s="100"/>
      <c r="X666" s="100"/>
      <c r="AP666" s="78"/>
      <c r="AQ666" s="125"/>
      <c r="AR666" s="78"/>
      <c r="AY666" s="78"/>
      <c r="AZ666" s="78"/>
      <c r="BA666" s="78"/>
    </row>
    <row r="667" spans="3:53" x14ac:dyDescent="0.3">
      <c r="C667" s="112"/>
      <c r="K667" s="100"/>
      <c r="L667" s="100"/>
      <c r="M667" s="100"/>
      <c r="N667" s="100"/>
      <c r="O667" s="100"/>
      <c r="P667" s="100"/>
      <c r="Q667" s="100"/>
      <c r="R667" s="100"/>
      <c r="S667" s="100"/>
      <c r="T667" s="100"/>
      <c r="U667" s="100"/>
      <c r="V667" s="100"/>
      <c r="W667" s="100"/>
      <c r="X667" s="100"/>
      <c r="AP667" s="78"/>
      <c r="AQ667" s="125"/>
      <c r="AR667" s="78"/>
      <c r="AY667" s="78"/>
      <c r="AZ667" s="78"/>
      <c r="BA667" s="78"/>
    </row>
    <row r="668" spans="3:53" x14ac:dyDescent="0.3">
      <c r="C668" s="112"/>
      <c r="K668" s="100"/>
      <c r="L668" s="100"/>
      <c r="M668" s="100"/>
      <c r="N668" s="100"/>
      <c r="O668" s="100"/>
      <c r="P668" s="100"/>
      <c r="Q668" s="100"/>
      <c r="R668" s="100"/>
      <c r="S668" s="100"/>
      <c r="T668" s="100"/>
      <c r="U668" s="100"/>
      <c r="V668" s="100"/>
      <c r="W668" s="100"/>
      <c r="X668" s="100"/>
      <c r="AP668" s="78"/>
      <c r="AQ668" s="125"/>
      <c r="AR668" s="78"/>
      <c r="AY668" s="78"/>
      <c r="AZ668" s="78"/>
      <c r="BA668" s="78"/>
    </row>
    <row r="669" spans="3:53" x14ac:dyDescent="0.3">
      <c r="C669" s="112"/>
      <c r="K669" s="100"/>
      <c r="L669" s="100"/>
      <c r="M669" s="100"/>
      <c r="N669" s="100"/>
      <c r="O669" s="100"/>
      <c r="P669" s="100"/>
      <c r="Q669" s="100"/>
      <c r="R669" s="100"/>
      <c r="S669" s="100"/>
      <c r="T669" s="100"/>
      <c r="U669" s="100"/>
      <c r="V669" s="100"/>
      <c r="W669" s="100"/>
      <c r="X669" s="100"/>
      <c r="AP669" s="78"/>
      <c r="AQ669" s="125"/>
      <c r="AR669" s="78"/>
      <c r="AY669" s="78"/>
      <c r="AZ669" s="78"/>
      <c r="BA669" s="78"/>
    </row>
    <row r="670" spans="3:53" x14ac:dyDescent="0.3">
      <c r="C670" s="112"/>
      <c r="K670" s="100"/>
      <c r="L670" s="100"/>
      <c r="M670" s="100"/>
      <c r="N670" s="100"/>
      <c r="O670" s="100"/>
      <c r="P670" s="100"/>
      <c r="Q670" s="100"/>
      <c r="R670" s="100"/>
      <c r="S670" s="100"/>
      <c r="T670" s="100"/>
      <c r="U670" s="100"/>
      <c r="V670" s="100"/>
      <c r="W670" s="100"/>
      <c r="X670" s="100"/>
      <c r="AP670" s="78"/>
      <c r="AQ670" s="125"/>
      <c r="AR670" s="78"/>
      <c r="AY670" s="78"/>
      <c r="AZ670" s="78"/>
      <c r="BA670" s="78"/>
    </row>
    <row r="671" spans="3:53" x14ac:dyDescent="0.3">
      <c r="C671" s="112"/>
      <c r="K671" s="100"/>
      <c r="L671" s="100"/>
      <c r="M671" s="100"/>
      <c r="N671" s="100"/>
      <c r="O671" s="100"/>
      <c r="P671" s="100"/>
      <c r="Q671" s="100"/>
      <c r="R671" s="100"/>
      <c r="S671" s="100"/>
      <c r="T671" s="100"/>
      <c r="U671" s="100"/>
      <c r="V671" s="100"/>
      <c r="W671" s="100"/>
      <c r="X671" s="100"/>
      <c r="AP671" s="78"/>
      <c r="AQ671" s="125"/>
      <c r="AR671" s="78"/>
      <c r="AY671" s="78"/>
      <c r="AZ671" s="78"/>
      <c r="BA671" s="78"/>
    </row>
    <row r="672" spans="3:53" x14ac:dyDescent="0.3">
      <c r="C672" s="112"/>
      <c r="K672" s="100"/>
      <c r="L672" s="100"/>
      <c r="M672" s="100"/>
      <c r="N672" s="100"/>
      <c r="O672" s="100"/>
      <c r="P672" s="100"/>
      <c r="Q672" s="100"/>
      <c r="R672" s="100"/>
      <c r="S672" s="100"/>
      <c r="T672" s="100"/>
      <c r="U672" s="100"/>
      <c r="V672" s="100"/>
      <c r="W672" s="100"/>
      <c r="X672" s="100"/>
      <c r="AP672" s="78"/>
      <c r="AQ672" s="125"/>
      <c r="AR672" s="78"/>
      <c r="AY672" s="78"/>
      <c r="AZ672" s="78"/>
      <c r="BA672" s="78"/>
    </row>
    <row r="673" spans="3:53" x14ac:dyDescent="0.3">
      <c r="C673" s="112"/>
      <c r="K673" s="100"/>
      <c r="L673" s="100"/>
      <c r="M673" s="100"/>
      <c r="N673" s="100"/>
      <c r="O673" s="100"/>
      <c r="P673" s="100"/>
      <c r="Q673" s="100"/>
      <c r="R673" s="100"/>
      <c r="S673" s="100"/>
      <c r="T673" s="100"/>
      <c r="U673" s="100"/>
      <c r="V673" s="100"/>
      <c r="W673" s="100"/>
      <c r="X673" s="100"/>
      <c r="AP673" s="78"/>
      <c r="AQ673" s="125"/>
      <c r="AR673" s="78"/>
      <c r="AY673" s="78"/>
      <c r="AZ673" s="78"/>
      <c r="BA673" s="78"/>
    </row>
    <row r="674" spans="3:53" x14ac:dyDescent="0.3">
      <c r="C674" s="112"/>
      <c r="K674" s="100"/>
      <c r="L674" s="100"/>
      <c r="M674" s="100"/>
      <c r="N674" s="100"/>
      <c r="O674" s="100"/>
      <c r="P674" s="100"/>
      <c r="Q674" s="100"/>
      <c r="R674" s="100"/>
      <c r="S674" s="100"/>
      <c r="T674" s="100"/>
      <c r="U674" s="100"/>
      <c r="V674" s="100"/>
      <c r="W674" s="100"/>
      <c r="X674" s="100"/>
      <c r="AP674" s="78"/>
      <c r="AQ674" s="125"/>
      <c r="AR674" s="78"/>
      <c r="AY674" s="78"/>
      <c r="AZ674" s="78"/>
      <c r="BA674" s="78"/>
    </row>
    <row r="675" spans="3:53" x14ac:dyDescent="0.3">
      <c r="C675" s="112"/>
      <c r="K675" s="100"/>
      <c r="L675" s="100"/>
      <c r="M675" s="100"/>
      <c r="N675" s="100"/>
      <c r="O675" s="100"/>
      <c r="P675" s="100"/>
      <c r="Q675" s="100"/>
      <c r="R675" s="100"/>
      <c r="S675" s="100"/>
      <c r="T675" s="100"/>
      <c r="U675" s="100"/>
      <c r="V675" s="100"/>
      <c r="W675" s="100"/>
      <c r="X675" s="100"/>
      <c r="AP675" s="78"/>
      <c r="AQ675" s="125"/>
      <c r="AR675" s="78"/>
      <c r="AY675" s="78"/>
      <c r="AZ675" s="78"/>
      <c r="BA675" s="78"/>
    </row>
    <row r="676" spans="3:53" x14ac:dyDescent="0.3">
      <c r="C676" s="112"/>
      <c r="K676" s="100"/>
      <c r="L676" s="100"/>
      <c r="M676" s="100"/>
      <c r="N676" s="100"/>
      <c r="O676" s="100"/>
      <c r="P676" s="100"/>
      <c r="Q676" s="100"/>
      <c r="R676" s="100"/>
      <c r="S676" s="100"/>
      <c r="T676" s="100"/>
      <c r="U676" s="100"/>
      <c r="V676" s="100"/>
      <c r="W676" s="100"/>
      <c r="X676" s="100"/>
      <c r="AP676" s="78"/>
      <c r="AQ676" s="125"/>
      <c r="AR676" s="78"/>
      <c r="AY676" s="78"/>
      <c r="AZ676" s="78"/>
      <c r="BA676" s="78"/>
    </row>
    <row r="677" spans="3:53" x14ac:dyDescent="0.3">
      <c r="C677" s="112"/>
      <c r="K677" s="100"/>
      <c r="L677" s="100"/>
      <c r="M677" s="100"/>
      <c r="N677" s="100"/>
      <c r="O677" s="100"/>
      <c r="P677" s="100"/>
      <c r="Q677" s="100"/>
      <c r="R677" s="100"/>
      <c r="S677" s="100"/>
      <c r="T677" s="100"/>
      <c r="U677" s="100"/>
      <c r="V677" s="100"/>
      <c r="W677" s="100"/>
      <c r="X677" s="100"/>
    </row>
    <row r="678" spans="3:53" x14ac:dyDescent="0.3">
      <c r="C678" s="112"/>
      <c r="K678" s="100"/>
      <c r="L678" s="100"/>
      <c r="M678" s="100"/>
      <c r="N678" s="100"/>
      <c r="O678" s="100"/>
      <c r="P678" s="100"/>
      <c r="Q678" s="100"/>
      <c r="R678" s="100"/>
      <c r="S678" s="100"/>
      <c r="T678" s="100"/>
      <c r="U678" s="100"/>
      <c r="V678" s="100"/>
      <c r="W678" s="100"/>
      <c r="X678" s="100"/>
    </row>
    <row r="679" spans="3:53" x14ac:dyDescent="0.3">
      <c r="C679" s="112"/>
      <c r="K679" s="100"/>
      <c r="L679" s="100"/>
      <c r="M679" s="100"/>
      <c r="N679" s="100"/>
      <c r="O679" s="100"/>
      <c r="P679" s="100"/>
      <c r="Q679" s="100"/>
      <c r="R679" s="100"/>
      <c r="S679" s="100"/>
      <c r="T679" s="100"/>
      <c r="U679" s="100"/>
      <c r="V679" s="100"/>
      <c r="W679" s="100"/>
      <c r="X679" s="100"/>
    </row>
    <row r="680" spans="3:53" x14ac:dyDescent="0.3">
      <c r="C680" s="112"/>
      <c r="K680" s="100"/>
      <c r="L680" s="100"/>
      <c r="M680" s="100"/>
      <c r="N680" s="100"/>
      <c r="O680" s="100"/>
      <c r="P680" s="100"/>
      <c r="Q680" s="100"/>
      <c r="R680" s="100"/>
      <c r="S680" s="100"/>
      <c r="T680" s="100"/>
      <c r="U680" s="100"/>
      <c r="V680" s="100"/>
      <c r="W680" s="100"/>
      <c r="X680" s="100"/>
    </row>
    <row r="681" spans="3:53" x14ac:dyDescent="0.3">
      <c r="C681" s="112"/>
      <c r="K681" s="100"/>
      <c r="L681" s="100"/>
      <c r="M681" s="100"/>
      <c r="N681" s="100"/>
      <c r="O681" s="100"/>
      <c r="P681" s="100"/>
      <c r="Q681" s="100"/>
      <c r="R681" s="100"/>
      <c r="S681" s="100"/>
      <c r="T681" s="100"/>
      <c r="U681" s="100"/>
      <c r="V681" s="100"/>
      <c r="W681" s="100"/>
      <c r="X681" s="100"/>
    </row>
    <row r="682" spans="3:53" x14ac:dyDescent="0.3">
      <c r="C682" s="112"/>
      <c r="K682" s="100"/>
      <c r="L682" s="100"/>
      <c r="M682" s="100"/>
      <c r="N682" s="100"/>
      <c r="O682" s="100"/>
      <c r="P682" s="100"/>
      <c r="Q682" s="100"/>
      <c r="R682" s="100"/>
      <c r="S682" s="100"/>
      <c r="T682" s="100"/>
      <c r="U682" s="100"/>
      <c r="V682" s="100"/>
      <c r="W682" s="100"/>
      <c r="X682" s="100"/>
    </row>
  </sheetData>
  <sheetProtection sheet="1" objects="1" scenarios="1"/>
  <mergeCells count="6">
    <mergeCell ref="AD12:AD28"/>
    <mergeCell ref="AP1:BA1"/>
    <mergeCell ref="AF41:AH46"/>
    <mergeCell ref="AU2:AX2"/>
    <mergeCell ref="AI35:AM35"/>
    <mergeCell ref="AD1:AO1"/>
  </mergeCells>
  <pageMargins left="0.39370078740157483" right="0.39370078740157483" top="0.39370078740157483" bottom="0.39370078740157483" header="0.39370078740157483" footer="0.31496062992125984"/>
  <pageSetup paperSize="9"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353" r:id="rId4" name="Drop Down 1">
              <controlPr defaultSize="0" autoLine="0" autoPict="0">
                <anchor moveWithCells="1">
                  <from>
                    <xdr:col>31</xdr:col>
                    <xdr:colOff>196850</xdr:colOff>
                    <xdr:row>4</xdr:row>
                    <xdr:rowOff>0</xdr:rowOff>
                  </from>
                  <to>
                    <xdr:col>34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4" r:id="rId5" name="Drop Down 2">
              <controlPr defaultSize="0" autoLine="0" autoPict="0">
                <anchor moveWithCells="1">
                  <from>
                    <xdr:col>31</xdr:col>
                    <xdr:colOff>196850</xdr:colOff>
                    <xdr:row>5</xdr:row>
                    <xdr:rowOff>177800</xdr:rowOff>
                  </from>
                  <to>
                    <xdr:col>34</xdr:col>
                    <xdr:colOff>622300</xdr:colOff>
                    <xdr:row>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5" r:id="rId6" name="Drop Down 3">
              <controlPr defaultSize="0" autoLine="0" autoPict="0">
                <anchor moveWithCells="1">
                  <from>
                    <xdr:col>31</xdr:col>
                    <xdr:colOff>400050</xdr:colOff>
                    <xdr:row>7</xdr:row>
                    <xdr:rowOff>177800</xdr:rowOff>
                  </from>
                  <to>
                    <xdr:col>34</xdr:col>
                    <xdr:colOff>622300</xdr:colOff>
                    <xdr:row>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8" r:id="rId7" name="Drop Down 6">
              <controlPr defaultSize="0" autoLine="0" autoPict="0">
                <anchor moveWithCells="1">
                  <from>
                    <xdr:col>46</xdr:col>
                    <xdr:colOff>19050</xdr:colOff>
                    <xdr:row>2</xdr:row>
                    <xdr:rowOff>0</xdr:rowOff>
                  </from>
                  <to>
                    <xdr:col>49</xdr:col>
                    <xdr:colOff>431800</xdr:colOff>
                    <xdr:row>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A10991446</value>
    </field>
    <field name="Objective-Title">
      <value order="0">2024 Actual Resident Population</value>
    </field>
    <field name="Objective-Description">
      <value order="0"/>
    </field>
    <field name="Objective-CreationStamp">
      <value order="0">2024-05-28T23:16:37Z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2024-05-28T23:17:12Z</value>
    </field>
    <field name="Objective-ModificationStamp">
      <value order="0">2024-06-27T04:08:03Z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vA13910774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Municipalities</vt:lpstr>
      <vt:lpstr>Pop x Age 2008</vt:lpstr>
      <vt:lpstr>Municipal Charts</vt:lpstr>
      <vt:lpstr>SA2 Areas</vt:lpstr>
      <vt:lpstr>'Municipal Charts'!Print_Area</vt:lpstr>
      <vt:lpstr>Municipalities!Print_Area</vt:lpstr>
      <vt:lpstr>'SA2 Areas'!Print_Area</vt:lpstr>
      <vt:lpstr>Municipalities!Print_Titles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2024-03-27T02:23:59Z</cp:lastPrinted>
  <dcterms:created xsi:type="dcterms:W3CDTF">2006-08-04T03:19:04Z</dcterms:created>
  <dcterms:modified xsi:type="dcterms:W3CDTF">2024-05-29T00:16:38Z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A10991446</vt:lpwstr>
  </property>
  <property fmtid="{D5CDD505-2E9C-101B-9397-08002B2CF9AE}" pid="4" name="Objective-Title">
    <vt:lpwstr>2024 Actual Resident Population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2024-05-28T23:16:37Z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2024-05-28T23:17:12Z</vt:filetime>
  </property>
  <property fmtid="{D5CDD505-2E9C-101B-9397-08002B2CF9AE}" pid="10" name="Objective-ModificationStamp">
    <vt:filetime>2024-06-27T04:08:03Z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vA13910774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